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co\Desktop\"/>
    </mc:Choice>
  </mc:AlternateContent>
  <bookViews>
    <workbookView xWindow="0" yWindow="0" windowWidth="19200" windowHeight="7035"/>
  </bookViews>
  <sheets>
    <sheet name="Rekapitulácia stavby" sheetId="1" r:id="rId1"/>
    <sheet name="A1 - Stavebné práce" sheetId="2" r:id="rId2"/>
    <sheet name="A2 - Bleskozvod" sheetId="3" r:id="rId3"/>
    <sheet name="B1 - Stavebné práce - Zat..." sheetId="4" r:id="rId4"/>
    <sheet name="B2 - Stavebné práce -Výme..." sheetId="5" r:id="rId5"/>
    <sheet name="B3 - Elektroinštalácie" sheetId="6" r:id="rId6"/>
    <sheet name="B4 - Vykurovanie" sheetId="7" r:id="rId7"/>
    <sheet name="B5 - Zdravotechnika" sheetId="8" r:id="rId8"/>
    <sheet name="B6 - VZT-vetranie" sheetId="9" r:id="rId9"/>
    <sheet name="B7 - Vnútorný plynovod" sheetId="10" r:id="rId10"/>
    <sheet name="C1 - Stavebné práce - Zat..." sheetId="11" r:id="rId11"/>
    <sheet name="C2 - Bleskozvod" sheetId="12" r:id="rId12"/>
  </sheets>
  <definedNames>
    <definedName name="_xlnm._FilterDatabase" localSheetId="1" hidden="1">'A1 - Stavebné práce'!$C$149:$K$1390</definedName>
    <definedName name="_xlnm._FilterDatabase" localSheetId="2" hidden="1">'A2 - Bleskozvod'!$C$126:$K$184</definedName>
    <definedName name="_xlnm._FilterDatabase" localSheetId="3" hidden="1">'B1 - Stavebné práce - Zat...'!$C$135:$K$380</definedName>
    <definedName name="_xlnm._FilterDatabase" localSheetId="4" hidden="1">'B2 - Stavebné práce -Výme...'!$C$132:$K$395</definedName>
    <definedName name="_xlnm._FilterDatabase" localSheetId="5" hidden="1">'B3 - Elektroinštalácie'!$C$126:$K$268</definedName>
    <definedName name="_xlnm._FilterDatabase" localSheetId="6" hidden="1">'B4 - Vykurovanie'!$C$134:$K$268</definedName>
    <definedName name="_xlnm._FilterDatabase" localSheetId="7" hidden="1">'B5 - Zdravotechnika'!$C$138:$K$366</definedName>
    <definedName name="_xlnm._FilterDatabase" localSheetId="8" hidden="1">'B6 - VZT-vetranie'!$C$130:$K$200</definedName>
    <definedName name="_xlnm._FilterDatabase" localSheetId="9" hidden="1">'B7 - Vnútorný plynovod'!$C$127:$K$179</definedName>
    <definedName name="_xlnm._FilterDatabase" localSheetId="10" hidden="1">'C1 - Stavebné práce - Zat...'!$C$136:$K$392</definedName>
    <definedName name="_xlnm._FilterDatabase" localSheetId="11" hidden="1">'C2 - Bleskozvod'!$C$125:$K$182</definedName>
    <definedName name="_xlnm.Print_Titles" localSheetId="1">'A1 - Stavebné práce'!$149:$149</definedName>
    <definedName name="_xlnm.Print_Titles" localSheetId="2">'A2 - Bleskozvod'!$126:$126</definedName>
    <definedName name="_xlnm.Print_Titles" localSheetId="3">'B1 - Stavebné práce - Zat...'!$135:$135</definedName>
    <definedName name="_xlnm.Print_Titles" localSheetId="4">'B2 - Stavebné práce -Výme...'!$132:$132</definedName>
    <definedName name="_xlnm.Print_Titles" localSheetId="5">'B3 - Elektroinštalácie'!$126:$126</definedName>
    <definedName name="_xlnm.Print_Titles" localSheetId="6">'B4 - Vykurovanie'!$134:$134</definedName>
    <definedName name="_xlnm.Print_Titles" localSheetId="7">'B5 - Zdravotechnika'!$138:$138</definedName>
    <definedName name="_xlnm.Print_Titles" localSheetId="8">'B6 - VZT-vetranie'!$130:$130</definedName>
    <definedName name="_xlnm.Print_Titles" localSheetId="9">'B7 - Vnútorný plynovod'!$127:$127</definedName>
    <definedName name="_xlnm.Print_Titles" localSheetId="10">'C1 - Stavebné práce - Zat...'!$136:$136</definedName>
    <definedName name="_xlnm.Print_Titles" localSheetId="11">'C2 - Bleskozvod'!$125:$125</definedName>
    <definedName name="_xlnm.Print_Titles" localSheetId="0">'Rekapitulácia stavby'!$92:$92</definedName>
    <definedName name="_xlnm.Print_Area" localSheetId="1">'A1 - Stavebné práce'!$C$4:$J$76,'A1 - Stavebné práce'!$C$82:$J$129,'A1 - Stavebné práce'!$C$135:$J$1390</definedName>
    <definedName name="_xlnm.Print_Area" localSheetId="2">'A2 - Bleskozvod'!$C$4:$J$76,'A2 - Bleskozvod'!$C$82:$J$106,'A2 - Bleskozvod'!$C$112:$J$184</definedName>
    <definedName name="_xlnm.Print_Area" localSheetId="3">'B1 - Stavebné práce - Zat...'!$C$4:$J$76,'B1 - Stavebné práce - Zat...'!$C$82:$J$115,'B1 - Stavebné práce - Zat...'!$C$121:$J$380</definedName>
    <definedName name="_xlnm.Print_Area" localSheetId="4">'B2 - Stavebné práce -Výme...'!$C$4:$J$76,'B2 - Stavebné práce -Výme...'!$C$82:$J$112,'B2 - Stavebné práce -Výme...'!$C$118:$J$395</definedName>
    <definedName name="_xlnm.Print_Area" localSheetId="5">'B3 - Elektroinštalácie'!$C$4:$J$76,'B3 - Elektroinštalácie'!$C$82:$J$106,'B3 - Elektroinštalácie'!$C$112:$J$268</definedName>
    <definedName name="_xlnm.Print_Area" localSheetId="6">'B4 - Vykurovanie'!$C$4:$J$76,'B4 - Vykurovanie'!$C$82:$J$114,'B4 - Vykurovanie'!$C$120:$J$268</definedName>
    <definedName name="_xlnm.Print_Area" localSheetId="7">'B5 - Zdravotechnika'!$C$4:$J$76,'B5 - Zdravotechnika'!$C$82:$J$118,'B5 - Zdravotechnika'!$C$124:$J$366</definedName>
    <definedName name="_xlnm.Print_Area" localSheetId="8">'B6 - VZT-vetranie'!$C$4:$J$76,'B6 - VZT-vetranie'!$C$82:$J$110,'B6 - VZT-vetranie'!$C$116:$J$200</definedName>
    <definedName name="_xlnm.Print_Area" localSheetId="9">'B7 - Vnútorný plynovod'!$C$4:$J$76,'B7 - Vnútorný plynovod'!$C$82:$J$107,'B7 - Vnútorný plynovod'!$C$113:$J$179</definedName>
    <definedName name="_xlnm.Print_Area" localSheetId="10">'C1 - Stavebné práce - Zat...'!$C$4:$J$76,'C1 - Stavebné práce - Zat...'!$C$82:$J$116,'C1 - Stavebné práce - Zat...'!$C$122:$J$392</definedName>
    <definedName name="_xlnm.Print_Area" localSheetId="11">'C2 - Bleskozvod'!$C$4:$J$76,'C2 - Bleskozvod'!$C$82:$J$105,'C2 - Bleskozvod'!$C$111:$J$182</definedName>
    <definedName name="_xlnm.Print_Area" localSheetId="0">'Rekapitulácia stavby'!$D$4:$AO$76,'Rekapitulácia stavby'!$C$82:$AQ$109</definedName>
  </definedNames>
  <calcPr calcId="152511"/>
</workbook>
</file>

<file path=xl/calcChain.xml><?xml version="1.0" encoding="utf-8"?>
<calcChain xmlns="http://schemas.openxmlformats.org/spreadsheetml/2006/main">
  <c r="J39" i="12" l="1"/>
  <c r="J38" i="12"/>
  <c r="AY108" i="1"/>
  <c r="J37" i="12"/>
  <c r="AX108" i="1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7" i="12"/>
  <c r="BH177" i="12"/>
  <c r="BG177" i="12"/>
  <c r="BE177" i="12"/>
  <c r="T177" i="12"/>
  <c r="T176" i="12" s="1"/>
  <c r="R177" i="12"/>
  <c r="R176" i="12"/>
  <c r="P177" i="12"/>
  <c r="P176" i="12" s="1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J123" i="12"/>
  <c r="J122" i="12"/>
  <c r="F122" i="12"/>
  <c r="F120" i="12"/>
  <c r="E118" i="12"/>
  <c r="J94" i="12"/>
  <c r="J93" i="12"/>
  <c r="F93" i="12"/>
  <c r="F91" i="12"/>
  <c r="E89" i="12"/>
  <c r="J20" i="12"/>
  <c r="E20" i="12"/>
  <c r="F123" i="12"/>
  <c r="J19" i="12"/>
  <c r="J14" i="12"/>
  <c r="J120" i="12"/>
  <c r="E7" i="12"/>
  <c r="E114" i="12" s="1"/>
  <c r="J39" i="11"/>
  <c r="J38" i="11"/>
  <c r="AY107" i="1"/>
  <c r="J37" i="11"/>
  <c r="AX107" i="1"/>
  <c r="BI392" i="11"/>
  <c r="BH392" i="11"/>
  <c r="BG392" i="11"/>
  <c r="BE392" i="11"/>
  <c r="T392" i="11"/>
  <c r="R392" i="11"/>
  <c r="P392" i="11"/>
  <c r="BI390" i="11"/>
  <c r="BH390" i="11"/>
  <c r="BG390" i="11"/>
  <c r="BE390" i="11"/>
  <c r="T390" i="11"/>
  <c r="R390" i="11"/>
  <c r="P390" i="11"/>
  <c r="BI386" i="11"/>
  <c r="BH386" i="11"/>
  <c r="BG386" i="11"/>
  <c r="BE386" i="11"/>
  <c r="T386" i="11"/>
  <c r="T385" i="11"/>
  <c r="R386" i="11"/>
  <c r="R385" i="11"/>
  <c r="P386" i="11"/>
  <c r="P385" i="11"/>
  <c r="BI383" i="11"/>
  <c r="BH383" i="11"/>
  <c r="BG383" i="11"/>
  <c r="BE383" i="11"/>
  <c r="T383" i="11"/>
  <c r="R383" i="11"/>
  <c r="P383" i="11"/>
  <c r="BI381" i="11"/>
  <c r="BH381" i="11"/>
  <c r="BG381" i="11"/>
  <c r="BE381" i="11"/>
  <c r="T381" i="11"/>
  <c r="R381" i="11"/>
  <c r="P381" i="11"/>
  <c r="BI376" i="11"/>
  <c r="BH376" i="11"/>
  <c r="BG376" i="11"/>
  <c r="BE376" i="11"/>
  <c r="T376" i="11"/>
  <c r="T375" i="11"/>
  <c r="R376" i="11"/>
  <c r="R375" i="11"/>
  <c r="P376" i="11"/>
  <c r="P375" i="11"/>
  <c r="BI374" i="11"/>
  <c r="BH374" i="11"/>
  <c r="BG374" i="11"/>
  <c r="BE374" i="11"/>
  <c r="T374" i="11"/>
  <c r="R374" i="11"/>
  <c r="P374" i="11"/>
  <c r="BI372" i="11"/>
  <c r="BH372" i="11"/>
  <c r="BG372" i="11"/>
  <c r="BE372" i="11"/>
  <c r="T372" i="11"/>
  <c r="R372" i="11"/>
  <c r="P372" i="11"/>
  <c r="BI370" i="11"/>
  <c r="BH370" i="11"/>
  <c r="BG370" i="11"/>
  <c r="BE370" i="11"/>
  <c r="T370" i="11"/>
  <c r="R370" i="11"/>
  <c r="P370" i="11"/>
  <c r="BI368" i="11"/>
  <c r="BH368" i="11"/>
  <c r="BG368" i="11"/>
  <c r="BE368" i="11"/>
  <c r="T368" i="11"/>
  <c r="R368" i="11"/>
  <c r="P368" i="11"/>
  <c r="BI367" i="11"/>
  <c r="BH367" i="11"/>
  <c r="BG367" i="11"/>
  <c r="BE367" i="11"/>
  <c r="T367" i="11"/>
  <c r="R367" i="11"/>
  <c r="P367" i="11"/>
  <c r="BI366" i="11"/>
  <c r="BH366" i="11"/>
  <c r="BG366" i="11"/>
  <c r="BE366" i="11"/>
  <c r="T366" i="11"/>
  <c r="R366" i="11"/>
  <c r="P366" i="11"/>
  <c r="BI364" i="11"/>
  <c r="BH364" i="11"/>
  <c r="BG364" i="11"/>
  <c r="BE364" i="11"/>
  <c r="T364" i="11"/>
  <c r="R364" i="11"/>
  <c r="P364" i="11"/>
  <c r="BI363" i="11"/>
  <c r="BH363" i="11"/>
  <c r="BG363" i="11"/>
  <c r="BE363" i="11"/>
  <c r="T363" i="11"/>
  <c r="R363" i="11"/>
  <c r="P363" i="11"/>
  <c r="BI362" i="11"/>
  <c r="BH362" i="11"/>
  <c r="BG362" i="11"/>
  <c r="BE362" i="11"/>
  <c r="T362" i="11"/>
  <c r="R362" i="11"/>
  <c r="P362" i="11"/>
  <c r="BI361" i="11"/>
  <c r="BH361" i="11"/>
  <c r="BG361" i="11"/>
  <c r="BE361" i="11"/>
  <c r="T361" i="11"/>
  <c r="R361" i="11"/>
  <c r="P361" i="11"/>
  <c r="BI360" i="11"/>
  <c r="BH360" i="11"/>
  <c r="BG360" i="11"/>
  <c r="BE360" i="11"/>
  <c r="T360" i="11"/>
  <c r="R360" i="11"/>
  <c r="P360" i="11"/>
  <c r="BI358" i="11"/>
  <c r="BH358" i="11"/>
  <c r="BG358" i="11"/>
  <c r="BE358" i="11"/>
  <c r="T358" i="11"/>
  <c r="R358" i="11"/>
  <c r="P358" i="11"/>
  <c r="BI356" i="11"/>
  <c r="BH356" i="11"/>
  <c r="BG356" i="11"/>
  <c r="BE356" i="11"/>
  <c r="T356" i="11"/>
  <c r="R356" i="11"/>
  <c r="P356" i="11"/>
  <c r="BI355" i="11"/>
  <c r="BH355" i="11"/>
  <c r="BG355" i="11"/>
  <c r="BE355" i="11"/>
  <c r="T355" i="11"/>
  <c r="R355" i="11"/>
  <c r="P355" i="11"/>
  <c r="BI354" i="11"/>
  <c r="BH354" i="11"/>
  <c r="BG354" i="11"/>
  <c r="BE354" i="11"/>
  <c r="T354" i="11"/>
  <c r="R354" i="11"/>
  <c r="P354" i="11"/>
  <c r="BI353" i="11"/>
  <c r="BH353" i="11"/>
  <c r="BG353" i="11"/>
  <c r="BE353" i="11"/>
  <c r="T353" i="11"/>
  <c r="R353" i="11"/>
  <c r="P353" i="11"/>
  <c r="BI351" i="11"/>
  <c r="BH351" i="11"/>
  <c r="BG351" i="11"/>
  <c r="BE351" i="11"/>
  <c r="T351" i="11"/>
  <c r="R351" i="11"/>
  <c r="P351" i="11"/>
  <c r="BI348" i="11"/>
  <c r="BH348" i="11"/>
  <c r="BG348" i="11"/>
  <c r="BE348" i="11"/>
  <c r="T348" i="11"/>
  <c r="R348" i="11"/>
  <c r="P348" i="11"/>
  <c r="BI347" i="11"/>
  <c r="BH347" i="11"/>
  <c r="BG347" i="11"/>
  <c r="BE347" i="11"/>
  <c r="T347" i="11"/>
  <c r="R347" i="11"/>
  <c r="P347" i="11"/>
  <c r="BI345" i="11"/>
  <c r="BH345" i="11"/>
  <c r="BG345" i="11"/>
  <c r="BE345" i="11"/>
  <c r="T345" i="11"/>
  <c r="R345" i="11"/>
  <c r="P345" i="11"/>
  <c r="BI342" i="11"/>
  <c r="BH342" i="11"/>
  <c r="BG342" i="11"/>
  <c r="BE342" i="11"/>
  <c r="T342" i="11"/>
  <c r="R342" i="11"/>
  <c r="P342" i="11"/>
  <c r="BI340" i="11"/>
  <c r="BH340" i="11"/>
  <c r="BG340" i="11"/>
  <c r="BE340" i="11"/>
  <c r="T340" i="11"/>
  <c r="R340" i="11"/>
  <c r="P340" i="11"/>
  <c r="BI338" i="11"/>
  <c r="BH338" i="11"/>
  <c r="BG338" i="11"/>
  <c r="BE338" i="11"/>
  <c r="T338" i="11"/>
  <c r="R338" i="11"/>
  <c r="P338" i="11"/>
  <c r="BI335" i="11"/>
  <c r="BH335" i="11"/>
  <c r="BG335" i="11"/>
  <c r="BE335" i="11"/>
  <c r="T335" i="11"/>
  <c r="R335" i="11"/>
  <c r="P335" i="11"/>
  <c r="BI333" i="11"/>
  <c r="BH333" i="11"/>
  <c r="BG333" i="11"/>
  <c r="BE333" i="11"/>
  <c r="T333" i="11"/>
  <c r="R333" i="11"/>
  <c r="P333" i="11"/>
  <c r="BI331" i="11"/>
  <c r="BH331" i="11"/>
  <c r="BG331" i="11"/>
  <c r="BE331" i="11"/>
  <c r="T331" i="11"/>
  <c r="R331" i="11"/>
  <c r="P331" i="11"/>
  <c r="BI330" i="11"/>
  <c r="BH330" i="11"/>
  <c r="BG330" i="11"/>
  <c r="BE330" i="11"/>
  <c r="T330" i="11"/>
  <c r="R330" i="11"/>
  <c r="P330" i="11"/>
  <c r="BI328" i="11"/>
  <c r="BH328" i="11"/>
  <c r="BG328" i="11"/>
  <c r="BE328" i="11"/>
  <c r="T328" i="11"/>
  <c r="R328" i="11"/>
  <c r="P328" i="11"/>
  <c r="BI325" i="11"/>
  <c r="BH325" i="11"/>
  <c r="BG325" i="11"/>
  <c r="BE325" i="11"/>
  <c r="T325" i="11"/>
  <c r="R325" i="11"/>
  <c r="P325" i="11"/>
  <c r="BI323" i="11"/>
  <c r="BH323" i="11"/>
  <c r="BG323" i="11"/>
  <c r="BE323" i="11"/>
  <c r="T323" i="11"/>
  <c r="R323" i="11"/>
  <c r="P323" i="11"/>
  <c r="BI320" i="11"/>
  <c r="BH320" i="11"/>
  <c r="BG320" i="11"/>
  <c r="BE320" i="11"/>
  <c r="T320" i="11"/>
  <c r="R320" i="11"/>
  <c r="P320" i="11"/>
  <c r="BI305" i="11"/>
  <c r="BH305" i="11"/>
  <c r="BG305" i="11"/>
  <c r="BE305" i="11"/>
  <c r="T305" i="11"/>
  <c r="R305" i="11"/>
  <c r="P305" i="11"/>
  <c r="BI302" i="11"/>
  <c r="BH302" i="11"/>
  <c r="BG302" i="11"/>
  <c r="BE302" i="11"/>
  <c r="T302" i="11"/>
  <c r="R302" i="11"/>
  <c r="P302" i="11"/>
  <c r="BI300" i="11"/>
  <c r="BH300" i="11"/>
  <c r="BG300" i="11"/>
  <c r="BE300" i="11"/>
  <c r="T300" i="11"/>
  <c r="R300" i="11"/>
  <c r="P300" i="11"/>
  <c r="BI298" i="11"/>
  <c r="BH298" i="11"/>
  <c r="BG298" i="11"/>
  <c r="BE298" i="11"/>
  <c r="T298" i="11"/>
  <c r="R298" i="11"/>
  <c r="P298" i="11"/>
  <c r="BI296" i="11"/>
  <c r="BH296" i="11"/>
  <c r="BG296" i="11"/>
  <c r="BE296" i="11"/>
  <c r="T296" i="11"/>
  <c r="R296" i="11"/>
  <c r="P296" i="11"/>
  <c r="BI294" i="11"/>
  <c r="BH294" i="11"/>
  <c r="BG294" i="11"/>
  <c r="BE294" i="11"/>
  <c r="T294" i="11"/>
  <c r="R294" i="11"/>
  <c r="P294" i="11"/>
  <c r="BI291" i="11"/>
  <c r="BH291" i="11"/>
  <c r="BG291" i="11"/>
  <c r="BE291" i="11"/>
  <c r="T291" i="11"/>
  <c r="R291" i="11"/>
  <c r="P291" i="11"/>
  <c r="BI288" i="11"/>
  <c r="BH288" i="11"/>
  <c r="BG288" i="11"/>
  <c r="BE288" i="11"/>
  <c r="T288" i="11"/>
  <c r="R288" i="11"/>
  <c r="P288" i="11"/>
  <c r="BI285" i="11"/>
  <c r="BH285" i="11"/>
  <c r="BG285" i="11"/>
  <c r="BE285" i="11"/>
  <c r="T285" i="11"/>
  <c r="R285" i="11"/>
  <c r="P285" i="11"/>
  <c r="BI282" i="11"/>
  <c r="BH282" i="11"/>
  <c r="BG282" i="11"/>
  <c r="BE282" i="11"/>
  <c r="T282" i="11"/>
  <c r="R282" i="11"/>
  <c r="P282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5" i="11"/>
  <c r="BH265" i="11"/>
  <c r="BG265" i="11"/>
  <c r="BE265" i="11"/>
  <c r="T265" i="11"/>
  <c r="R265" i="11"/>
  <c r="P265" i="11"/>
  <c r="BI262" i="11"/>
  <c r="BH262" i="11"/>
  <c r="BG262" i="11"/>
  <c r="BE262" i="11"/>
  <c r="T262" i="11"/>
  <c r="R262" i="11"/>
  <c r="P262" i="11"/>
  <c r="BI260" i="11"/>
  <c r="BH260" i="11"/>
  <c r="BG260" i="11"/>
  <c r="BE260" i="11"/>
  <c r="T260" i="11"/>
  <c r="R260" i="11"/>
  <c r="P260" i="11"/>
  <c r="BI257" i="11"/>
  <c r="BH257" i="11"/>
  <c r="BG257" i="11"/>
  <c r="BE257" i="11"/>
  <c r="T257" i="11"/>
  <c r="R257" i="11"/>
  <c r="P257" i="11"/>
  <c r="BI254" i="11"/>
  <c r="BH254" i="11"/>
  <c r="BG254" i="11"/>
  <c r="BE254" i="11"/>
  <c r="T254" i="11"/>
  <c r="R254" i="11"/>
  <c r="P254" i="11"/>
  <c r="BI247" i="11"/>
  <c r="BH247" i="11"/>
  <c r="BG247" i="11"/>
  <c r="BE247" i="11"/>
  <c r="T247" i="11"/>
  <c r="R247" i="11"/>
  <c r="P247" i="11"/>
  <c r="BI244" i="11"/>
  <c r="BH244" i="11"/>
  <c r="BG244" i="11"/>
  <c r="BE244" i="11"/>
  <c r="T244" i="11"/>
  <c r="R244" i="11"/>
  <c r="P244" i="11"/>
  <c r="BI242" i="11"/>
  <c r="BH242" i="11"/>
  <c r="BG242" i="11"/>
  <c r="BE242" i="11"/>
  <c r="T242" i="11"/>
  <c r="R242" i="11"/>
  <c r="P242" i="11"/>
  <c r="BI239" i="11"/>
  <c r="BH239" i="11"/>
  <c r="BG239" i="11"/>
  <c r="BE239" i="11"/>
  <c r="T239" i="11"/>
  <c r="R239" i="11"/>
  <c r="P239" i="11"/>
  <c r="BI236" i="11"/>
  <c r="BH236" i="11"/>
  <c r="BG236" i="11"/>
  <c r="BE236" i="11"/>
  <c r="T236" i="11"/>
  <c r="R236" i="11"/>
  <c r="P236" i="11"/>
  <c r="BI233" i="11"/>
  <c r="BH233" i="11"/>
  <c r="BG233" i="11"/>
  <c r="BE233" i="11"/>
  <c r="T233" i="11"/>
  <c r="R233" i="11"/>
  <c r="P233" i="11"/>
  <c r="BI231" i="11"/>
  <c r="BH231" i="11"/>
  <c r="BG231" i="11"/>
  <c r="BE231" i="11"/>
  <c r="T231" i="11"/>
  <c r="R231" i="11"/>
  <c r="P231" i="11"/>
  <c r="BI229" i="11"/>
  <c r="BH229" i="11"/>
  <c r="BG229" i="11"/>
  <c r="BE229" i="11"/>
  <c r="T229" i="11"/>
  <c r="R229" i="11"/>
  <c r="P229" i="11"/>
  <c r="BI226" i="11"/>
  <c r="BH226" i="11"/>
  <c r="BG226" i="11"/>
  <c r="BE226" i="11"/>
  <c r="T226" i="11"/>
  <c r="T225" i="11"/>
  <c r="R226" i="11"/>
  <c r="R225" i="11"/>
  <c r="P226" i="11"/>
  <c r="P225" i="11"/>
  <c r="BI224" i="11"/>
  <c r="BH224" i="11"/>
  <c r="BG224" i="11"/>
  <c r="BE224" i="11"/>
  <c r="T224" i="11"/>
  <c r="R224" i="11"/>
  <c r="P224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5" i="11"/>
  <c r="BH215" i="11"/>
  <c r="BG215" i="11"/>
  <c r="BE215" i="11"/>
  <c r="T215" i="11"/>
  <c r="R215" i="11"/>
  <c r="P215" i="11"/>
  <c r="BI213" i="11"/>
  <c r="BH213" i="11"/>
  <c r="BG213" i="11"/>
  <c r="BE213" i="11"/>
  <c r="T213" i="11"/>
  <c r="R213" i="11"/>
  <c r="P213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1" i="11"/>
  <c r="BH201" i="11"/>
  <c r="BG201" i="11"/>
  <c r="BE201" i="11"/>
  <c r="T201" i="11"/>
  <c r="R201" i="11"/>
  <c r="P201" i="11"/>
  <c r="BI199" i="11"/>
  <c r="BH199" i="11"/>
  <c r="BG199" i="11"/>
  <c r="BE199" i="11"/>
  <c r="T199" i="11"/>
  <c r="R199" i="11"/>
  <c r="P199" i="11"/>
  <c r="BI196" i="11"/>
  <c r="BH196" i="11"/>
  <c r="BG196" i="11"/>
  <c r="BE196" i="11"/>
  <c r="T196" i="11"/>
  <c r="R196" i="11"/>
  <c r="P196" i="11"/>
  <c r="BI190" i="11"/>
  <c r="BH190" i="11"/>
  <c r="BG190" i="11"/>
  <c r="BE190" i="11"/>
  <c r="T190" i="11"/>
  <c r="R190" i="11"/>
  <c r="P190" i="11"/>
  <c r="BI187" i="11"/>
  <c r="BH187" i="11"/>
  <c r="BG187" i="11"/>
  <c r="BE187" i="11"/>
  <c r="T187" i="11"/>
  <c r="R187" i="11"/>
  <c r="P187" i="11"/>
  <c r="BI185" i="11"/>
  <c r="BH185" i="11"/>
  <c r="BG185" i="11"/>
  <c r="BE185" i="11"/>
  <c r="T185" i="11"/>
  <c r="R185" i="11"/>
  <c r="P185" i="11"/>
  <c r="BI183" i="11"/>
  <c r="BH183" i="11"/>
  <c r="BG183" i="11"/>
  <c r="BE183" i="11"/>
  <c r="T183" i="11"/>
  <c r="R183" i="11"/>
  <c r="P183" i="11"/>
  <c r="BI172" i="11"/>
  <c r="BH172" i="11"/>
  <c r="BG172" i="11"/>
  <c r="BE172" i="11"/>
  <c r="T172" i="11"/>
  <c r="R172" i="11"/>
  <c r="P172" i="11"/>
  <c r="BI170" i="11"/>
  <c r="BH170" i="11"/>
  <c r="BG170" i="11"/>
  <c r="BE170" i="11"/>
  <c r="T170" i="11"/>
  <c r="R170" i="11"/>
  <c r="P170" i="11"/>
  <c r="BI168" i="11"/>
  <c r="BH168" i="11"/>
  <c r="BG168" i="11"/>
  <c r="BE168" i="11"/>
  <c r="T168" i="11"/>
  <c r="R168" i="11"/>
  <c r="P168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2" i="11"/>
  <c r="BH162" i="11"/>
  <c r="BG162" i="11"/>
  <c r="BE162" i="11"/>
  <c r="T162" i="11"/>
  <c r="R162" i="11"/>
  <c r="P162" i="11"/>
  <c r="BI160" i="11"/>
  <c r="BH160" i="11"/>
  <c r="BG160" i="11"/>
  <c r="BE160" i="11"/>
  <c r="T160" i="11"/>
  <c r="R160" i="11"/>
  <c r="P160" i="11"/>
  <c r="BI156" i="11"/>
  <c r="BH156" i="11"/>
  <c r="BG156" i="11"/>
  <c r="BE156" i="11"/>
  <c r="T156" i="11"/>
  <c r="R156" i="11"/>
  <c r="P156" i="11"/>
  <c r="BI154" i="11"/>
  <c r="BH154" i="11"/>
  <c r="BG154" i="11"/>
  <c r="BE154" i="11"/>
  <c r="T154" i="11"/>
  <c r="R154" i="11"/>
  <c r="P154" i="11"/>
  <c r="BI151" i="11"/>
  <c r="BH151" i="11"/>
  <c r="BG151" i="11"/>
  <c r="BE151" i="11"/>
  <c r="T151" i="11"/>
  <c r="R151" i="11"/>
  <c r="P151" i="11"/>
  <c r="BI148" i="11"/>
  <c r="BH148" i="11"/>
  <c r="BG148" i="11"/>
  <c r="BE148" i="11"/>
  <c r="T148" i="11"/>
  <c r="R148" i="11"/>
  <c r="P148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J94" i="11"/>
  <c r="J93" i="11"/>
  <c r="F93" i="11"/>
  <c r="F91" i="11"/>
  <c r="E89" i="11"/>
  <c r="J20" i="11"/>
  <c r="E20" i="11"/>
  <c r="F134" i="11" s="1"/>
  <c r="J19" i="11"/>
  <c r="J14" i="11"/>
  <c r="J131" i="11"/>
  <c r="E7" i="11"/>
  <c r="E85" i="11"/>
  <c r="J39" i="10"/>
  <c r="J38" i="10"/>
  <c r="AY105" i="1" s="1"/>
  <c r="J37" i="10"/>
  <c r="AX105" i="1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6" i="10"/>
  <c r="BH176" i="10"/>
  <c r="BG176" i="10"/>
  <c r="BE176" i="10"/>
  <c r="T176" i="10"/>
  <c r="T175" i="10"/>
  <c r="R176" i="10"/>
  <c r="R175" i="10" s="1"/>
  <c r="P176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J125" i="10"/>
  <c r="J124" i="10"/>
  <c r="F124" i="10"/>
  <c r="F122" i="10"/>
  <c r="E120" i="10"/>
  <c r="J94" i="10"/>
  <c r="J93" i="10"/>
  <c r="F93" i="10"/>
  <c r="F91" i="10"/>
  <c r="E89" i="10"/>
  <c r="J20" i="10"/>
  <c r="E20" i="10"/>
  <c r="F94" i="10"/>
  <c r="J19" i="10"/>
  <c r="J14" i="10"/>
  <c r="J122" i="10"/>
  <c r="E7" i="10"/>
  <c r="E85" i="10" s="1"/>
  <c r="J39" i="9"/>
  <c r="J38" i="9"/>
  <c r="AY104" i="1"/>
  <c r="J37" i="9"/>
  <c r="AX104" i="1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T136" i="9" s="1"/>
  <c r="R137" i="9"/>
  <c r="R136" i="9"/>
  <c r="P137" i="9"/>
  <c r="P136" i="9" s="1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J128" i="9"/>
  <c r="J127" i="9"/>
  <c r="F127" i="9"/>
  <c r="F125" i="9"/>
  <c r="E123" i="9"/>
  <c r="J94" i="9"/>
  <c r="J93" i="9"/>
  <c r="F93" i="9"/>
  <c r="F91" i="9"/>
  <c r="E89" i="9"/>
  <c r="J20" i="9"/>
  <c r="E20" i="9"/>
  <c r="F128" i="9"/>
  <c r="J19" i="9"/>
  <c r="J14" i="9"/>
  <c r="J91" i="9"/>
  <c r="E7" i="9"/>
  <c r="E119" i="9" s="1"/>
  <c r="J39" i="8"/>
  <c r="J38" i="8"/>
  <c r="AY103" i="1"/>
  <c r="J37" i="8"/>
  <c r="AX103" i="1"/>
  <c r="BI366" i="8"/>
  <c r="BH366" i="8"/>
  <c r="BG366" i="8"/>
  <c r="BE366" i="8"/>
  <c r="T366" i="8"/>
  <c r="T365" i="8"/>
  <c r="R366" i="8"/>
  <c r="R365" i="8"/>
  <c r="P366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7" i="8"/>
  <c r="BH337" i="8"/>
  <c r="BG337" i="8"/>
  <c r="BE337" i="8"/>
  <c r="T337" i="8"/>
  <c r="R337" i="8"/>
  <c r="P337" i="8"/>
  <c r="BI336" i="8"/>
  <c r="BH336" i="8"/>
  <c r="BG336" i="8"/>
  <c r="BE336" i="8"/>
  <c r="T336" i="8"/>
  <c r="R336" i="8"/>
  <c r="P336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J136" i="8"/>
  <c r="J135" i="8"/>
  <c r="F135" i="8"/>
  <c r="F133" i="8"/>
  <c r="E131" i="8"/>
  <c r="J94" i="8"/>
  <c r="J93" i="8"/>
  <c r="F93" i="8"/>
  <c r="F91" i="8"/>
  <c r="E89" i="8"/>
  <c r="J20" i="8"/>
  <c r="E20" i="8"/>
  <c r="F136" i="8"/>
  <c r="J19" i="8"/>
  <c r="J14" i="8"/>
  <c r="J133" i="8" s="1"/>
  <c r="E7" i="8"/>
  <c r="E85" i="8"/>
  <c r="J39" i="7"/>
  <c r="J38" i="7"/>
  <c r="AY102" i="1"/>
  <c r="J37" i="7"/>
  <c r="AX102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5" i="7"/>
  <c r="BH265" i="7"/>
  <c r="BG265" i="7"/>
  <c r="BE265" i="7"/>
  <c r="T265" i="7"/>
  <c r="T264" i="7"/>
  <c r="R265" i="7"/>
  <c r="R264" i="7"/>
  <c r="P265" i="7"/>
  <c r="P264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T137" i="7"/>
  <c r="R138" i="7"/>
  <c r="R137" i="7"/>
  <c r="P138" i="7"/>
  <c r="P137" i="7"/>
  <c r="J132" i="7"/>
  <c r="J131" i="7"/>
  <c r="F131" i="7"/>
  <c r="F129" i="7"/>
  <c r="E127" i="7"/>
  <c r="J94" i="7"/>
  <c r="J93" i="7"/>
  <c r="F93" i="7"/>
  <c r="F91" i="7"/>
  <c r="E89" i="7"/>
  <c r="J20" i="7"/>
  <c r="E20" i="7"/>
  <c r="F132" i="7" s="1"/>
  <c r="J19" i="7"/>
  <c r="J14" i="7"/>
  <c r="J129" i="7"/>
  <c r="E7" i="7"/>
  <c r="E85" i="7"/>
  <c r="J39" i="6"/>
  <c r="J38" i="6"/>
  <c r="AY101" i="1" s="1"/>
  <c r="J37" i="6"/>
  <c r="AX101" i="1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58" i="6"/>
  <c r="BH258" i="6"/>
  <c r="BG258" i="6"/>
  <c r="BE258" i="6"/>
  <c r="T258" i="6"/>
  <c r="T257" i="6"/>
  <c r="R258" i="6"/>
  <c r="R257" i="6"/>
  <c r="P258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4" i="6"/>
  <c r="J93" i="6"/>
  <c r="F93" i="6"/>
  <c r="F91" i="6"/>
  <c r="E89" i="6"/>
  <c r="J20" i="6"/>
  <c r="E20" i="6"/>
  <c r="F124" i="6" s="1"/>
  <c r="J19" i="6"/>
  <c r="J14" i="6"/>
  <c r="J121" i="6"/>
  <c r="E7" i="6"/>
  <c r="E85" i="6"/>
  <c r="J39" i="5"/>
  <c r="J38" i="5"/>
  <c r="AY100" i="1" s="1"/>
  <c r="J37" i="5"/>
  <c r="AX100" i="1"/>
  <c r="BI395" i="5"/>
  <c r="BH395" i="5"/>
  <c r="BG395" i="5"/>
  <c r="BE395" i="5"/>
  <c r="T395" i="5"/>
  <c r="T394" i="5" s="1"/>
  <c r="R395" i="5"/>
  <c r="R394" i="5"/>
  <c r="P395" i="5"/>
  <c r="P394" i="5" s="1"/>
  <c r="BI391" i="5"/>
  <c r="BH391" i="5"/>
  <c r="BG391" i="5"/>
  <c r="BE391" i="5"/>
  <c r="T391" i="5"/>
  <c r="T390" i="5"/>
  <c r="R391" i="5"/>
  <c r="R390" i="5" s="1"/>
  <c r="P391" i="5"/>
  <c r="P390" i="5"/>
  <c r="BI388" i="5"/>
  <c r="BH388" i="5"/>
  <c r="BG388" i="5"/>
  <c r="BE388" i="5"/>
  <c r="T388" i="5"/>
  <c r="R388" i="5"/>
  <c r="P388" i="5"/>
  <c r="BI386" i="5"/>
  <c r="BH386" i="5"/>
  <c r="BG386" i="5"/>
  <c r="BE386" i="5"/>
  <c r="T386" i="5"/>
  <c r="R386" i="5"/>
  <c r="P386" i="5"/>
  <c r="BI384" i="5"/>
  <c r="BH384" i="5"/>
  <c r="BG384" i="5"/>
  <c r="BE384" i="5"/>
  <c r="T384" i="5"/>
  <c r="R384" i="5"/>
  <c r="P384" i="5"/>
  <c r="BI379" i="5"/>
  <c r="BH379" i="5"/>
  <c r="BG379" i="5"/>
  <c r="BE379" i="5"/>
  <c r="T379" i="5"/>
  <c r="R379" i="5"/>
  <c r="P379" i="5"/>
  <c r="BI375" i="5"/>
  <c r="BH375" i="5"/>
  <c r="BG375" i="5"/>
  <c r="BE375" i="5"/>
  <c r="T375" i="5"/>
  <c r="R375" i="5"/>
  <c r="P375" i="5"/>
  <c r="BI373" i="5"/>
  <c r="BH373" i="5"/>
  <c r="BG373" i="5"/>
  <c r="BE373" i="5"/>
  <c r="T373" i="5"/>
  <c r="R373" i="5"/>
  <c r="P373" i="5"/>
  <c r="BI371" i="5"/>
  <c r="BH371" i="5"/>
  <c r="BG371" i="5"/>
  <c r="BE371" i="5"/>
  <c r="T371" i="5"/>
  <c r="R371" i="5"/>
  <c r="P371" i="5"/>
  <c r="BI370" i="5"/>
  <c r="BH370" i="5"/>
  <c r="BG370" i="5"/>
  <c r="BE370" i="5"/>
  <c r="T370" i="5"/>
  <c r="R370" i="5"/>
  <c r="P370" i="5"/>
  <c r="BI363" i="5"/>
  <c r="BH363" i="5"/>
  <c r="BG363" i="5"/>
  <c r="BE363" i="5"/>
  <c r="T363" i="5"/>
  <c r="R363" i="5"/>
  <c r="P363" i="5"/>
  <c r="BI362" i="5"/>
  <c r="BH362" i="5"/>
  <c r="BG362" i="5"/>
  <c r="BE362" i="5"/>
  <c r="T362" i="5"/>
  <c r="R362" i="5"/>
  <c r="P362" i="5"/>
  <c r="BI348" i="5"/>
  <c r="BH348" i="5"/>
  <c r="BG348" i="5"/>
  <c r="BE348" i="5"/>
  <c r="T348" i="5"/>
  <c r="R348" i="5"/>
  <c r="P348" i="5"/>
  <c r="BI346" i="5"/>
  <c r="BH346" i="5"/>
  <c r="BG346" i="5"/>
  <c r="BE346" i="5"/>
  <c r="T346" i="5"/>
  <c r="R346" i="5"/>
  <c r="P346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39" i="5"/>
  <c r="BH339" i="5"/>
  <c r="BG339" i="5"/>
  <c r="BE339" i="5"/>
  <c r="T339" i="5"/>
  <c r="R339" i="5"/>
  <c r="P339" i="5"/>
  <c r="BI337" i="5"/>
  <c r="BH337" i="5"/>
  <c r="BG337" i="5"/>
  <c r="BE337" i="5"/>
  <c r="T337" i="5"/>
  <c r="R337" i="5"/>
  <c r="P337" i="5"/>
  <c r="BI334" i="5"/>
  <c r="BH334" i="5"/>
  <c r="BG334" i="5"/>
  <c r="BE334" i="5"/>
  <c r="T334" i="5"/>
  <c r="R334" i="5"/>
  <c r="P334" i="5"/>
  <c r="BI331" i="5"/>
  <c r="BH331" i="5"/>
  <c r="BG331" i="5"/>
  <c r="BE331" i="5"/>
  <c r="T331" i="5"/>
  <c r="R331" i="5"/>
  <c r="P331" i="5"/>
  <c r="BI324" i="5"/>
  <c r="BH324" i="5"/>
  <c r="BG324" i="5"/>
  <c r="BE324" i="5"/>
  <c r="T324" i="5"/>
  <c r="R324" i="5"/>
  <c r="P324" i="5"/>
  <c r="BI321" i="5"/>
  <c r="BH321" i="5"/>
  <c r="BG321" i="5"/>
  <c r="BE321" i="5"/>
  <c r="T321" i="5"/>
  <c r="R321" i="5"/>
  <c r="P321" i="5"/>
  <c r="BI316" i="5"/>
  <c r="BH316" i="5"/>
  <c r="BG316" i="5"/>
  <c r="BE316" i="5"/>
  <c r="T316" i="5"/>
  <c r="R316" i="5"/>
  <c r="P316" i="5"/>
  <c r="BI313" i="5"/>
  <c r="BH313" i="5"/>
  <c r="BG313" i="5"/>
  <c r="BE313" i="5"/>
  <c r="T313" i="5"/>
  <c r="R313" i="5"/>
  <c r="P313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300" i="5"/>
  <c r="BH300" i="5"/>
  <c r="BG300" i="5"/>
  <c r="BE300" i="5"/>
  <c r="T300" i="5"/>
  <c r="R300" i="5"/>
  <c r="P300" i="5"/>
  <c r="BI298" i="5"/>
  <c r="BH298" i="5"/>
  <c r="BG298" i="5"/>
  <c r="BE298" i="5"/>
  <c r="T298" i="5"/>
  <c r="R298" i="5"/>
  <c r="P298" i="5"/>
  <c r="BI296" i="5"/>
  <c r="BH296" i="5"/>
  <c r="BG296" i="5"/>
  <c r="BE296" i="5"/>
  <c r="T296" i="5"/>
  <c r="R296" i="5"/>
  <c r="P296" i="5"/>
  <c r="BI294" i="5"/>
  <c r="BH294" i="5"/>
  <c r="BG294" i="5"/>
  <c r="BE294" i="5"/>
  <c r="T294" i="5"/>
  <c r="R294" i="5"/>
  <c r="P294" i="5"/>
  <c r="BI292" i="5"/>
  <c r="BH292" i="5"/>
  <c r="BG292" i="5"/>
  <c r="BE292" i="5"/>
  <c r="T292" i="5"/>
  <c r="R292" i="5"/>
  <c r="P292" i="5"/>
  <c r="BI290" i="5"/>
  <c r="BH290" i="5"/>
  <c r="BG290" i="5"/>
  <c r="BE290" i="5"/>
  <c r="T290" i="5"/>
  <c r="R290" i="5"/>
  <c r="P290" i="5"/>
  <c r="BI288" i="5"/>
  <c r="BH288" i="5"/>
  <c r="BG288" i="5"/>
  <c r="BE288" i="5"/>
  <c r="T288" i="5"/>
  <c r="R288" i="5"/>
  <c r="P288" i="5"/>
  <c r="BI286" i="5"/>
  <c r="BH286" i="5"/>
  <c r="BG286" i="5"/>
  <c r="BE286" i="5"/>
  <c r="T286" i="5"/>
  <c r="R286" i="5"/>
  <c r="P286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63" i="5"/>
  <c r="BH263" i="5"/>
  <c r="BG263" i="5"/>
  <c r="BE263" i="5"/>
  <c r="T263" i="5"/>
  <c r="R263" i="5"/>
  <c r="P263" i="5"/>
  <c r="BI261" i="5"/>
  <c r="BH261" i="5"/>
  <c r="BG261" i="5"/>
  <c r="BE261" i="5"/>
  <c r="T261" i="5"/>
  <c r="R261" i="5"/>
  <c r="P261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7" i="5"/>
  <c r="BH247" i="5"/>
  <c r="BG247" i="5"/>
  <c r="BE247" i="5"/>
  <c r="T247" i="5"/>
  <c r="T246" i="5" s="1"/>
  <c r="R247" i="5"/>
  <c r="R246" i="5"/>
  <c r="P247" i="5"/>
  <c r="P246" i="5" s="1"/>
  <c r="BI245" i="5"/>
  <c r="BH245" i="5"/>
  <c r="BG245" i="5"/>
  <c r="BE245" i="5"/>
  <c r="T245" i="5"/>
  <c r="R245" i="5"/>
  <c r="P245" i="5"/>
  <c r="BI243" i="5"/>
  <c r="BH243" i="5"/>
  <c r="BG243" i="5"/>
  <c r="BE243" i="5"/>
  <c r="T243" i="5"/>
  <c r="R243" i="5"/>
  <c r="P243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7" i="5"/>
  <c r="BH237" i="5"/>
  <c r="BG237" i="5"/>
  <c r="BE237" i="5"/>
  <c r="T237" i="5"/>
  <c r="R237" i="5"/>
  <c r="P237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5" i="5"/>
  <c r="BH215" i="5"/>
  <c r="BG215" i="5"/>
  <c r="BE215" i="5"/>
  <c r="T215" i="5"/>
  <c r="R215" i="5"/>
  <c r="P215" i="5"/>
  <c r="BI210" i="5"/>
  <c r="BH210" i="5"/>
  <c r="BG210" i="5"/>
  <c r="BE210" i="5"/>
  <c r="T210" i="5"/>
  <c r="R210" i="5"/>
  <c r="P210" i="5"/>
  <c r="BI200" i="5"/>
  <c r="BH200" i="5"/>
  <c r="BG200" i="5"/>
  <c r="BE200" i="5"/>
  <c r="T200" i="5"/>
  <c r="R200" i="5"/>
  <c r="P200" i="5"/>
  <c r="BI194" i="5"/>
  <c r="BH194" i="5"/>
  <c r="BG194" i="5"/>
  <c r="BE194" i="5"/>
  <c r="T194" i="5"/>
  <c r="R194" i="5"/>
  <c r="P194" i="5"/>
  <c r="BI187" i="5"/>
  <c r="BH187" i="5"/>
  <c r="BG187" i="5"/>
  <c r="BE187" i="5"/>
  <c r="T187" i="5"/>
  <c r="R187" i="5"/>
  <c r="P187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R142" i="5"/>
  <c r="P142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J130" i="5"/>
  <c r="J129" i="5"/>
  <c r="F129" i="5"/>
  <c r="F127" i="5"/>
  <c r="E125" i="5"/>
  <c r="J94" i="5"/>
  <c r="J93" i="5"/>
  <c r="F93" i="5"/>
  <c r="F91" i="5"/>
  <c r="E89" i="5"/>
  <c r="J20" i="5"/>
  <c r="E20" i="5"/>
  <c r="F130" i="5"/>
  <c r="J19" i="5"/>
  <c r="J14" i="5"/>
  <c r="J91" i="5" s="1"/>
  <c r="E7" i="5"/>
  <c r="E121" i="5"/>
  <c r="J39" i="4"/>
  <c r="J38" i="4"/>
  <c r="AY99" i="1"/>
  <c r="J37" i="4"/>
  <c r="AX99" i="1"/>
  <c r="BI380" i="4"/>
  <c r="BH380" i="4"/>
  <c r="BG380" i="4"/>
  <c r="BE380" i="4"/>
  <c r="T380" i="4"/>
  <c r="R380" i="4"/>
  <c r="P380" i="4"/>
  <c r="BI378" i="4"/>
  <c r="BH378" i="4"/>
  <c r="BG378" i="4"/>
  <c r="BE378" i="4"/>
  <c r="T378" i="4"/>
  <c r="R378" i="4"/>
  <c r="P378" i="4"/>
  <c r="BI374" i="4"/>
  <c r="BH374" i="4"/>
  <c r="BG374" i="4"/>
  <c r="BE374" i="4"/>
  <c r="T374" i="4"/>
  <c r="T373" i="4"/>
  <c r="R374" i="4"/>
  <c r="R373" i="4"/>
  <c r="P374" i="4"/>
  <c r="P373" i="4"/>
  <c r="BI371" i="4"/>
  <c r="BH371" i="4"/>
  <c r="BG371" i="4"/>
  <c r="BE371" i="4"/>
  <c r="T371" i="4"/>
  <c r="T370" i="4"/>
  <c r="R371" i="4"/>
  <c r="R370" i="4"/>
  <c r="P371" i="4"/>
  <c r="P370" i="4"/>
  <c r="BI368" i="4"/>
  <c r="BH368" i="4"/>
  <c r="BG368" i="4"/>
  <c r="BE368" i="4"/>
  <c r="T368" i="4"/>
  <c r="R368" i="4"/>
  <c r="P368" i="4"/>
  <c r="BI366" i="4"/>
  <c r="BH366" i="4"/>
  <c r="BG366" i="4"/>
  <c r="BE366" i="4"/>
  <c r="T366" i="4"/>
  <c r="R366" i="4"/>
  <c r="P366" i="4"/>
  <c r="BI365" i="4"/>
  <c r="BH365" i="4"/>
  <c r="BG365" i="4"/>
  <c r="BE365" i="4"/>
  <c r="T365" i="4"/>
  <c r="R365" i="4"/>
  <c r="P365" i="4"/>
  <c r="BI364" i="4"/>
  <c r="BH364" i="4"/>
  <c r="BG364" i="4"/>
  <c r="BE364" i="4"/>
  <c r="T364" i="4"/>
  <c r="R364" i="4"/>
  <c r="P364" i="4"/>
  <c r="BI362" i="4"/>
  <c r="BH362" i="4"/>
  <c r="BG362" i="4"/>
  <c r="BE362" i="4"/>
  <c r="T362" i="4"/>
  <c r="R362" i="4"/>
  <c r="P362" i="4"/>
  <c r="BI360" i="4"/>
  <c r="BH360" i="4"/>
  <c r="BG360" i="4"/>
  <c r="BE360" i="4"/>
  <c r="T360" i="4"/>
  <c r="R360" i="4"/>
  <c r="P360" i="4"/>
  <c r="BI359" i="4"/>
  <c r="BH359" i="4"/>
  <c r="BG359" i="4"/>
  <c r="BE359" i="4"/>
  <c r="T359" i="4"/>
  <c r="R359" i="4"/>
  <c r="P359" i="4"/>
  <c r="BI358" i="4"/>
  <c r="BH358" i="4"/>
  <c r="BG358" i="4"/>
  <c r="BE358" i="4"/>
  <c r="T358" i="4"/>
  <c r="R358" i="4"/>
  <c r="P358" i="4"/>
  <c r="BI357" i="4"/>
  <c r="BH357" i="4"/>
  <c r="BG357" i="4"/>
  <c r="BE357" i="4"/>
  <c r="T357" i="4"/>
  <c r="R357" i="4"/>
  <c r="P357" i="4"/>
  <c r="BI356" i="4"/>
  <c r="BH356" i="4"/>
  <c r="BG356" i="4"/>
  <c r="BE356" i="4"/>
  <c r="T356" i="4"/>
  <c r="R356" i="4"/>
  <c r="P356" i="4"/>
  <c r="BI355" i="4"/>
  <c r="BH355" i="4"/>
  <c r="BG355" i="4"/>
  <c r="BE355" i="4"/>
  <c r="T355" i="4"/>
  <c r="R355" i="4"/>
  <c r="P355" i="4"/>
  <c r="BI354" i="4"/>
  <c r="BH354" i="4"/>
  <c r="BG354" i="4"/>
  <c r="BE354" i="4"/>
  <c r="T354" i="4"/>
  <c r="R354" i="4"/>
  <c r="P354" i="4"/>
  <c r="BI352" i="4"/>
  <c r="BH352" i="4"/>
  <c r="BG352" i="4"/>
  <c r="BE352" i="4"/>
  <c r="T352" i="4"/>
  <c r="R352" i="4"/>
  <c r="P352" i="4"/>
  <c r="BI349" i="4"/>
  <c r="BH349" i="4"/>
  <c r="BG349" i="4"/>
  <c r="BE349" i="4"/>
  <c r="T349" i="4"/>
  <c r="R349" i="4"/>
  <c r="P349" i="4"/>
  <c r="BI348" i="4"/>
  <c r="BH348" i="4"/>
  <c r="BG348" i="4"/>
  <c r="BE348" i="4"/>
  <c r="T348" i="4"/>
  <c r="R348" i="4"/>
  <c r="P348" i="4"/>
  <c r="BI346" i="4"/>
  <c r="BH346" i="4"/>
  <c r="BG346" i="4"/>
  <c r="BE346" i="4"/>
  <c r="T346" i="4"/>
  <c r="R346" i="4"/>
  <c r="P346" i="4"/>
  <c r="BI343" i="4"/>
  <c r="BH343" i="4"/>
  <c r="BG343" i="4"/>
  <c r="BE343" i="4"/>
  <c r="T343" i="4"/>
  <c r="R343" i="4"/>
  <c r="P343" i="4"/>
  <c r="BI341" i="4"/>
  <c r="BH341" i="4"/>
  <c r="BG341" i="4"/>
  <c r="BE341" i="4"/>
  <c r="T341" i="4"/>
  <c r="R341" i="4"/>
  <c r="P341" i="4"/>
  <c r="BI339" i="4"/>
  <c r="BH339" i="4"/>
  <c r="BG339" i="4"/>
  <c r="BE339" i="4"/>
  <c r="T339" i="4"/>
  <c r="R339" i="4"/>
  <c r="P339" i="4"/>
  <c r="BI336" i="4"/>
  <c r="BH336" i="4"/>
  <c r="BG336" i="4"/>
  <c r="BE336" i="4"/>
  <c r="T336" i="4"/>
  <c r="R336" i="4"/>
  <c r="P336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0" i="4"/>
  <c r="BH330" i="4"/>
  <c r="BG330" i="4"/>
  <c r="BE330" i="4"/>
  <c r="T330" i="4"/>
  <c r="R330" i="4"/>
  <c r="P330" i="4"/>
  <c r="BI327" i="4"/>
  <c r="BH327" i="4"/>
  <c r="BG327" i="4"/>
  <c r="BE327" i="4"/>
  <c r="T327" i="4"/>
  <c r="R327" i="4"/>
  <c r="P327" i="4"/>
  <c r="BI325" i="4"/>
  <c r="BH325" i="4"/>
  <c r="BG325" i="4"/>
  <c r="BE325" i="4"/>
  <c r="T325" i="4"/>
  <c r="R325" i="4"/>
  <c r="P325" i="4"/>
  <c r="BI322" i="4"/>
  <c r="BH322" i="4"/>
  <c r="BG322" i="4"/>
  <c r="BE322" i="4"/>
  <c r="T322" i="4"/>
  <c r="R322" i="4"/>
  <c r="P322" i="4"/>
  <c r="BI319" i="4"/>
  <c r="BH319" i="4"/>
  <c r="BG319" i="4"/>
  <c r="BE319" i="4"/>
  <c r="T319" i="4"/>
  <c r="R319" i="4"/>
  <c r="P319" i="4"/>
  <c r="BI304" i="4"/>
  <c r="BH304" i="4"/>
  <c r="BG304" i="4"/>
  <c r="BE304" i="4"/>
  <c r="T304" i="4"/>
  <c r="R304" i="4"/>
  <c r="P304" i="4"/>
  <c r="BI301" i="4"/>
  <c r="BH301" i="4"/>
  <c r="BG301" i="4"/>
  <c r="BE301" i="4"/>
  <c r="T301" i="4"/>
  <c r="R301" i="4"/>
  <c r="P301" i="4"/>
  <c r="BI299" i="4"/>
  <c r="BH299" i="4"/>
  <c r="BG299" i="4"/>
  <c r="BE299" i="4"/>
  <c r="T299" i="4"/>
  <c r="R299" i="4"/>
  <c r="P299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3" i="4"/>
  <c r="BH293" i="4"/>
  <c r="BG293" i="4"/>
  <c r="BE293" i="4"/>
  <c r="T293" i="4"/>
  <c r="R293" i="4"/>
  <c r="P293" i="4"/>
  <c r="BI290" i="4"/>
  <c r="BH290" i="4"/>
  <c r="BG290" i="4"/>
  <c r="BE290" i="4"/>
  <c r="T290" i="4"/>
  <c r="R290" i="4"/>
  <c r="P290" i="4"/>
  <c r="BI287" i="4"/>
  <c r="BH287" i="4"/>
  <c r="BG287" i="4"/>
  <c r="BE287" i="4"/>
  <c r="T287" i="4"/>
  <c r="R287" i="4"/>
  <c r="P287" i="4"/>
  <c r="BI284" i="4"/>
  <c r="BH284" i="4"/>
  <c r="BG284" i="4"/>
  <c r="BE284" i="4"/>
  <c r="T284" i="4"/>
  <c r="R284" i="4"/>
  <c r="P284" i="4"/>
  <c r="BI281" i="4"/>
  <c r="BH281" i="4"/>
  <c r="BG281" i="4"/>
  <c r="BE281" i="4"/>
  <c r="T281" i="4"/>
  <c r="R281" i="4"/>
  <c r="P281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0" i="4"/>
  <c r="BH260" i="4"/>
  <c r="BG260" i="4"/>
  <c r="BE260" i="4"/>
  <c r="T260" i="4"/>
  <c r="R260" i="4"/>
  <c r="P260" i="4"/>
  <c r="BI258" i="4"/>
  <c r="BH258" i="4"/>
  <c r="BG258" i="4"/>
  <c r="BE258" i="4"/>
  <c r="T258" i="4"/>
  <c r="R258" i="4"/>
  <c r="P258" i="4"/>
  <c r="BI256" i="4"/>
  <c r="BH256" i="4"/>
  <c r="BG256" i="4"/>
  <c r="BE256" i="4"/>
  <c r="T256" i="4"/>
  <c r="R256" i="4"/>
  <c r="P256" i="4"/>
  <c r="BI253" i="4"/>
  <c r="BH253" i="4"/>
  <c r="BG253" i="4"/>
  <c r="BE253" i="4"/>
  <c r="T253" i="4"/>
  <c r="R253" i="4"/>
  <c r="P253" i="4"/>
  <c r="BI250" i="4"/>
  <c r="BH250" i="4"/>
  <c r="BG250" i="4"/>
  <c r="BE250" i="4"/>
  <c r="T250" i="4"/>
  <c r="R250" i="4"/>
  <c r="P250" i="4"/>
  <c r="BI243" i="4"/>
  <c r="BH243" i="4"/>
  <c r="BG243" i="4"/>
  <c r="BE243" i="4"/>
  <c r="T243" i="4"/>
  <c r="R243" i="4"/>
  <c r="P243" i="4"/>
  <c r="BI240" i="4"/>
  <c r="BH240" i="4"/>
  <c r="BG240" i="4"/>
  <c r="BE240" i="4"/>
  <c r="T240" i="4"/>
  <c r="R240" i="4"/>
  <c r="P240" i="4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2" i="4"/>
  <c r="BH232" i="4"/>
  <c r="BG232" i="4"/>
  <c r="BE232" i="4"/>
  <c r="T232" i="4"/>
  <c r="R232" i="4"/>
  <c r="P232" i="4"/>
  <c r="BI230" i="4"/>
  <c r="BH230" i="4"/>
  <c r="BG230" i="4"/>
  <c r="BE230" i="4"/>
  <c r="T230" i="4"/>
  <c r="R230" i="4"/>
  <c r="P230" i="4"/>
  <c r="BI227" i="4"/>
  <c r="BH227" i="4"/>
  <c r="BG227" i="4"/>
  <c r="BE227" i="4"/>
  <c r="T227" i="4"/>
  <c r="T226" i="4"/>
  <c r="R227" i="4"/>
  <c r="R226" i="4"/>
  <c r="P227" i="4"/>
  <c r="P226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6" i="4"/>
  <c r="BH206" i="4"/>
  <c r="BG206" i="4"/>
  <c r="BE206" i="4"/>
  <c r="T206" i="4"/>
  <c r="R206" i="4"/>
  <c r="P206" i="4"/>
  <c r="BI204" i="4"/>
  <c r="BH204" i="4"/>
  <c r="BG204" i="4"/>
  <c r="BE204" i="4"/>
  <c r="T204" i="4"/>
  <c r="R204" i="4"/>
  <c r="P204" i="4"/>
  <c r="BI202" i="4"/>
  <c r="BH202" i="4"/>
  <c r="BG202" i="4"/>
  <c r="BE202" i="4"/>
  <c r="T202" i="4"/>
  <c r="R202" i="4"/>
  <c r="P202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R197" i="4"/>
  <c r="P197" i="4"/>
  <c r="BI190" i="4"/>
  <c r="BH190" i="4"/>
  <c r="BG190" i="4"/>
  <c r="BE190" i="4"/>
  <c r="T190" i="4"/>
  <c r="R190" i="4"/>
  <c r="P190" i="4"/>
  <c r="BI187" i="4"/>
  <c r="BH187" i="4"/>
  <c r="BG187" i="4"/>
  <c r="BE187" i="4"/>
  <c r="T187" i="4"/>
  <c r="R187" i="4"/>
  <c r="P187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J133" i="4"/>
  <c r="J132" i="4"/>
  <c r="F132" i="4"/>
  <c r="F130" i="4"/>
  <c r="E128" i="4"/>
  <c r="J94" i="4"/>
  <c r="J93" i="4"/>
  <c r="F93" i="4"/>
  <c r="F91" i="4"/>
  <c r="E89" i="4"/>
  <c r="J20" i="4"/>
  <c r="E20" i="4"/>
  <c r="F133" i="4"/>
  <c r="J19" i="4"/>
  <c r="J14" i="4"/>
  <c r="J130" i="4" s="1"/>
  <c r="E7" i="4"/>
  <c r="E85" i="4"/>
  <c r="J39" i="3"/>
  <c r="J38" i="3"/>
  <c r="AY97" i="1"/>
  <c r="J37" i="3"/>
  <c r="AX97" i="1"/>
  <c r="BI184" i="3"/>
  <c r="BH184" i="3"/>
  <c r="BG184" i="3"/>
  <c r="BE184" i="3"/>
  <c r="T184" i="3"/>
  <c r="T183" i="3"/>
  <c r="R184" i="3"/>
  <c r="R183" i="3"/>
  <c r="P184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8" i="3"/>
  <c r="BH178" i="3"/>
  <c r="BG178" i="3"/>
  <c r="BE178" i="3"/>
  <c r="T178" i="3"/>
  <c r="T177" i="3"/>
  <c r="R178" i="3"/>
  <c r="R177" i="3"/>
  <c r="P178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4" i="3"/>
  <c r="J123" i="3"/>
  <c r="F123" i="3"/>
  <c r="F121" i="3"/>
  <c r="E119" i="3"/>
  <c r="J94" i="3"/>
  <c r="J93" i="3"/>
  <c r="F93" i="3"/>
  <c r="F91" i="3"/>
  <c r="E89" i="3"/>
  <c r="J20" i="3"/>
  <c r="E20" i="3"/>
  <c r="F94" i="3" s="1"/>
  <c r="J19" i="3"/>
  <c r="J14" i="3"/>
  <c r="J121" i="3"/>
  <c r="E7" i="3"/>
  <c r="E85" i="3"/>
  <c r="J39" i="2"/>
  <c r="J38" i="2"/>
  <c r="AY96" i="1" s="1"/>
  <c r="J37" i="2"/>
  <c r="AX96" i="1"/>
  <c r="BI1390" i="2"/>
  <c r="BH1390" i="2"/>
  <c r="BG1390" i="2"/>
  <c r="BE1390" i="2"/>
  <c r="T1390" i="2"/>
  <c r="T1389" i="2" s="1"/>
  <c r="R1390" i="2"/>
  <c r="R1389" i="2"/>
  <c r="P1390" i="2"/>
  <c r="P1389" i="2" s="1"/>
  <c r="BI1385" i="2"/>
  <c r="BH1385" i="2"/>
  <c r="BG1385" i="2"/>
  <c r="BE1385" i="2"/>
  <c r="T1385" i="2"/>
  <c r="T1384" i="2"/>
  <c r="R1385" i="2"/>
  <c r="R1384" i="2" s="1"/>
  <c r="P1385" i="2"/>
  <c r="P1384" i="2"/>
  <c r="BI1382" i="2"/>
  <c r="BH1382" i="2"/>
  <c r="BG1382" i="2"/>
  <c r="BE1382" i="2"/>
  <c r="T1382" i="2"/>
  <c r="R1382" i="2"/>
  <c r="P1382" i="2"/>
  <c r="BI1380" i="2"/>
  <c r="BH1380" i="2"/>
  <c r="BG1380" i="2"/>
  <c r="BE1380" i="2"/>
  <c r="T1380" i="2"/>
  <c r="R1380" i="2"/>
  <c r="P1380" i="2"/>
  <c r="BI1374" i="2"/>
  <c r="BH1374" i="2"/>
  <c r="BG1374" i="2"/>
  <c r="BE1374" i="2"/>
  <c r="T1374" i="2"/>
  <c r="R1374" i="2"/>
  <c r="P1374" i="2"/>
  <c r="BI1357" i="2"/>
  <c r="BH1357" i="2"/>
  <c r="BG1357" i="2"/>
  <c r="BE1357" i="2"/>
  <c r="T1357" i="2"/>
  <c r="R1357" i="2"/>
  <c r="P1357" i="2"/>
  <c r="BI1347" i="2"/>
  <c r="BH1347" i="2"/>
  <c r="BG1347" i="2"/>
  <c r="BE1347" i="2"/>
  <c r="T1347" i="2"/>
  <c r="R1347" i="2"/>
  <c r="P1347" i="2"/>
  <c r="BI1249" i="2"/>
  <c r="BH1249" i="2"/>
  <c r="BG1249" i="2"/>
  <c r="BE1249" i="2"/>
  <c r="T1249" i="2"/>
  <c r="R1249" i="2"/>
  <c r="P1249" i="2"/>
  <c r="BI1245" i="2"/>
  <c r="BH1245" i="2"/>
  <c r="BG1245" i="2"/>
  <c r="BE1245" i="2"/>
  <c r="T1245" i="2"/>
  <c r="R1245" i="2"/>
  <c r="P1245" i="2"/>
  <c r="BI1225" i="2"/>
  <c r="BH1225" i="2"/>
  <c r="BG1225" i="2"/>
  <c r="BE1225" i="2"/>
  <c r="T1225" i="2"/>
  <c r="R1225" i="2"/>
  <c r="P1225" i="2"/>
  <c r="BI1223" i="2"/>
  <c r="BH1223" i="2"/>
  <c r="BG1223" i="2"/>
  <c r="BE1223" i="2"/>
  <c r="T1223" i="2"/>
  <c r="R1223" i="2"/>
  <c r="P1223" i="2"/>
  <c r="BI1218" i="2"/>
  <c r="BH1218" i="2"/>
  <c r="BG1218" i="2"/>
  <c r="BE1218" i="2"/>
  <c r="T1218" i="2"/>
  <c r="R1218" i="2"/>
  <c r="P1218" i="2"/>
  <c r="BI1216" i="2"/>
  <c r="BH1216" i="2"/>
  <c r="BG1216" i="2"/>
  <c r="BE1216" i="2"/>
  <c r="T1216" i="2"/>
  <c r="R1216" i="2"/>
  <c r="P1216" i="2"/>
  <c r="BI1214" i="2"/>
  <c r="BH1214" i="2"/>
  <c r="BG1214" i="2"/>
  <c r="BE1214" i="2"/>
  <c r="T1214" i="2"/>
  <c r="R1214" i="2"/>
  <c r="P1214" i="2"/>
  <c r="BI1202" i="2"/>
  <c r="BH1202" i="2"/>
  <c r="BG1202" i="2"/>
  <c r="BE1202" i="2"/>
  <c r="T1202" i="2"/>
  <c r="R1202" i="2"/>
  <c r="P1202" i="2"/>
  <c r="BI1200" i="2"/>
  <c r="BH1200" i="2"/>
  <c r="BG1200" i="2"/>
  <c r="BE1200" i="2"/>
  <c r="T1200" i="2"/>
  <c r="R1200" i="2"/>
  <c r="P1200" i="2"/>
  <c r="BI1194" i="2"/>
  <c r="BH1194" i="2"/>
  <c r="BG1194" i="2"/>
  <c r="BE1194" i="2"/>
  <c r="T1194" i="2"/>
  <c r="R1194" i="2"/>
  <c r="P1194" i="2"/>
  <c r="BI1192" i="2"/>
  <c r="BH1192" i="2"/>
  <c r="BG1192" i="2"/>
  <c r="BE1192" i="2"/>
  <c r="T1192" i="2"/>
  <c r="R1192" i="2"/>
  <c r="P1192" i="2"/>
  <c r="BI1190" i="2"/>
  <c r="BH1190" i="2"/>
  <c r="BG1190" i="2"/>
  <c r="BE1190" i="2"/>
  <c r="T1190" i="2"/>
  <c r="R1190" i="2"/>
  <c r="P1190" i="2"/>
  <c r="BI1188" i="2"/>
  <c r="BH1188" i="2"/>
  <c r="BG1188" i="2"/>
  <c r="BE1188" i="2"/>
  <c r="T1188" i="2"/>
  <c r="R1188" i="2"/>
  <c r="P1188" i="2"/>
  <c r="BI1185" i="2"/>
  <c r="BH1185" i="2"/>
  <c r="BG1185" i="2"/>
  <c r="BE1185" i="2"/>
  <c r="T1185" i="2"/>
  <c r="R1185" i="2"/>
  <c r="P1185" i="2"/>
  <c r="BI1161" i="2"/>
  <c r="BH1161" i="2"/>
  <c r="BG1161" i="2"/>
  <c r="BE1161" i="2"/>
  <c r="T1161" i="2"/>
  <c r="R1161" i="2"/>
  <c r="P1161" i="2"/>
  <c r="BI1159" i="2"/>
  <c r="BH1159" i="2"/>
  <c r="BG1159" i="2"/>
  <c r="BE1159" i="2"/>
  <c r="T1159" i="2"/>
  <c r="R1159" i="2"/>
  <c r="P1159" i="2"/>
  <c r="BI1157" i="2"/>
  <c r="BH1157" i="2"/>
  <c r="BG1157" i="2"/>
  <c r="BE1157" i="2"/>
  <c r="T1157" i="2"/>
  <c r="R1157" i="2"/>
  <c r="P1157" i="2"/>
  <c r="BI1154" i="2"/>
  <c r="BH1154" i="2"/>
  <c r="BG1154" i="2"/>
  <c r="BE1154" i="2"/>
  <c r="T1154" i="2"/>
  <c r="R1154" i="2"/>
  <c r="P1154" i="2"/>
  <c r="BI1143" i="2"/>
  <c r="BH1143" i="2"/>
  <c r="BG1143" i="2"/>
  <c r="BE1143" i="2"/>
  <c r="T1143" i="2"/>
  <c r="R1143" i="2"/>
  <c r="P1143" i="2"/>
  <c r="BI1135" i="2"/>
  <c r="BH1135" i="2"/>
  <c r="BG1135" i="2"/>
  <c r="BE1135" i="2"/>
  <c r="T1135" i="2"/>
  <c r="R1135" i="2"/>
  <c r="P1135" i="2"/>
  <c r="BI1128" i="2"/>
  <c r="BH1128" i="2"/>
  <c r="BG1128" i="2"/>
  <c r="BE1128" i="2"/>
  <c r="T1128" i="2"/>
  <c r="R1128" i="2"/>
  <c r="P1128" i="2"/>
  <c r="BI1126" i="2"/>
  <c r="BH1126" i="2"/>
  <c r="BG1126" i="2"/>
  <c r="BE1126" i="2"/>
  <c r="T1126" i="2"/>
  <c r="R1126" i="2"/>
  <c r="P1126" i="2"/>
  <c r="BI1118" i="2"/>
  <c r="BH1118" i="2"/>
  <c r="BG1118" i="2"/>
  <c r="BE1118" i="2"/>
  <c r="T1118" i="2"/>
  <c r="R1118" i="2"/>
  <c r="P1118" i="2"/>
  <c r="BI1110" i="2"/>
  <c r="BH1110" i="2"/>
  <c r="BG1110" i="2"/>
  <c r="BE1110" i="2"/>
  <c r="T1110" i="2"/>
  <c r="R1110" i="2"/>
  <c r="P1110" i="2"/>
  <c r="BI1108" i="2"/>
  <c r="BH1108" i="2"/>
  <c r="BG1108" i="2"/>
  <c r="BE1108" i="2"/>
  <c r="T1108" i="2"/>
  <c r="R1108" i="2"/>
  <c r="P1108" i="2"/>
  <c r="BI1106" i="2"/>
  <c r="BH1106" i="2"/>
  <c r="BG1106" i="2"/>
  <c r="BE1106" i="2"/>
  <c r="T1106" i="2"/>
  <c r="R1106" i="2"/>
  <c r="P1106" i="2"/>
  <c r="BI1103" i="2"/>
  <c r="BH1103" i="2"/>
  <c r="BG1103" i="2"/>
  <c r="BE1103" i="2"/>
  <c r="T1103" i="2"/>
  <c r="R1103" i="2"/>
  <c r="P1103" i="2"/>
  <c r="BI1101" i="2"/>
  <c r="BH1101" i="2"/>
  <c r="BG1101" i="2"/>
  <c r="BE1101" i="2"/>
  <c r="T1101" i="2"/>
  <c r="R1101" i="2"/>
  <c r="P1101" i="2"/>
  <c r="BI1098" i="2"/>
  <c r="BH1098" i="2"/>
  <c r="BG1098" i="2"/>
  <c r="BE1098" i="2"/>
  <c r="T1098" i="2"/>
  <c r="R1098" i="2"/>
  <c r="P1098" i="2"/>
  <c r="BI1096" i="2"/>
  <c r="BH1096" i="2"/>
  <c r="BG1096" i="2"/>
  <c r="BE1096" i="2"/>
  <c r="T1096" i="2"/>
  <c r="R1096" i="2"/>
  <c r="P1096" i="2"/>
  <c r="BI1093" i="2"/>
  <c r="BH1093" i="2"/>
  <c r="BG1093" i="2"/>
  <c r="BE1093" i="2"/>
  <c r="T1093" i="2"/>
  <c r="R1093" i="2"/>
  <c r="P1093" i="2"/>
  <c r="BI1078" i="2"/>
  <c r="BH1078" i="2"/>
  <c r="BG1078" i="2"/>
  <c r="BE1078" i="2"/>
  <c r="T1078" i="2"/>
  <c r="R1078" i="2"/>
  <c r="P1078" i="2"/>
  <c r="BI1075" i="2"/>
  <c r="BH1075" i="2"/>
  <c r="BG1075" i="2"/>
  <c r="BE1075" i="2"/>
  <c r="T1075" i="2"/>
  <c r="R1075" i="2"/>
  <c r="P1075" i="2"/>
  <c r="BI1061" i="2"/>
  <c r="BH1061" i="2"/>
  <c r="BG1061" i="2"/>
  <c r="BE1061" i="2"/>
  <c r="T1061" i="2"/>
  <c r="R1061" i="2"/>
  <c r="P1061" i="2"/>
  <c r="BI1058" i="2"/>
  <c r="BH1058" i="2"/>
  <c r="BG1058" i="2"/>
  <c r="BE1058" i="2"/>
  <c r="T1058" i="2"/>
  <c r="R1058" i="2"/>
  <c r="P1058" i="2"/>
  <c r="BI1046" i="2"/>
  <c r="BH1046" i="2"/>
  <c r="BG1046" i="2"/>
  <c r="BE1046" i="2"/>
  <c r="T1046" i="2"/>
  <c r="R1046" i="2"/>
  <c r="P1046" i="2"/>
  <c r="BI1036" i="2"/>
  <c r="BH1036" i="2"/>
  <c r="BG1036" i="2"/>
  <c r="BE1036" i="2"/>
  <c r="T1036" i="2"/>
  <c r="R1036" i="2"/>
  <c r="P1036" i="2"/>
  <c r="BI1031" i="2"/>
  <c r="BH1031" i="2"/>
  <c r="BG1031" i="2"/>
  <c r="BE1031" i="2"/>
  <c r="T1031" i="2"/>
  <c r="R1031" i="2"/>
  <c r="P1031" i="2"/>
  <c r="BI1029" i="2"/>
  <c r="BH1029" i="2"/>
  <c r="BG1029" i="2"/>
  <c r="BE1029" i="2"/>
  <c r="T1029" i="2"/>
  <c r="R1029" i="2"/>
  <c r="P1029" i="2"/>
  <c r="BI1026" i="2"/>
  <c r="BH1026" i="2"/>
  <c r="BG1026" i="2"/>
  <c r="BE1026" i="2"/>
  <c r="T1026" i="2"/>
  <c r="R1026" i="2"/>
  <c r="P1026" i="2"/>
  <c r="BI1023" i="2"/>
  <c r="BH1023" i="2"/>
  <c r="BG1023" i="2"/>
  <c r="BE1023" i="2"/>
  <c r="T1023" i="2"/>
  <c r="R1023" i="2"/>
  <c r="P1023" i="2"/>
  <c r="BI1020" i="2"/>
  <c r="BH1020" i="2"/>
  <c r="BG1020" i="2"/>
  <c r="BE1020" i="2"/>
  <c r="T1020" i="2"/>
  <c r="R1020" i="2"/>
  <c r="P1020" i="2"/>
  <c r="BI992" i="2"/>
  <c r="BH992" i="2"/>
  <c r="BG992" i="2"/>
  <c r="BE992" i="2"/>
  <c r="T992" i="2"/>
  <c r="R992" i="2"/>
  <c r="P992" i="2"/>
  <c r="BI989" i="2"/>
  <c r="BH989" i="2"/>
  <c r="BG989" i="2"/>
  <c r="BE989" i="2"/>
  <c r="T989" i="2"/>
  <c r="R989" i="2"/>
  <c r="P989" i="2"/>
  <c r="BI977" i="2"/>
  <c r="BH977" i="2"/>
  <c r="BG977" i="2"/>
  <c r="BE977" i="2"/>
  <c r="T977" i="2"/>
  <c r="R977" i="2"/>
  <c r="P977" i="2"/>
  <c r="BI974" i="2"/>
  <c r="BH974" i="2"/>
  <c r="BG974" i="2"/>
  <c r="BE974" i="2"/>
  <c r="T974" i="2"/>
  <c r="R974" i="2"/>
  <c r="P974" i="2"/>
  <c r="BI971" i="2"/>
  <c r="BH971" i="2"/>
  <c r="BG971" i="2"/>
  <c r="BE971" i="2"/>
  <c r="T971" i="2"/>
  <c r="R971" i="2"/>
  <c r="P971" i="2"/>
  <c r="BI967" i="2"/>
  <c r="BH967" i="2"/>
  <c r="BG967" i="2"/>
  <c r="BE967" i="2"/>
  <c r="T967" i="2"/>
  <c r="R967" i="2"/>
  <c r="P967" i="2"/>
  <c r="BI965" i="2"/>
  <c r="BH965" i="2"/>
  <c r="BG965" i="2"/>
  <c r="BE965" i="2"/>
  <c r="T965" i="2"/>
  <c r="R965" i="2"/>
  <c r="P965" i="2"/>
  <c r="BI962" i="2"/>
  <c r="BH962" i="2"/>
  <c r="BG962" i="2"/>
  <c r="BE962" i="2"/>
  <c r="T962" i="2"/>
  <c r="R962" i="2"/>
  <c r="P962" i="2"/>
  <c r="BI959" i="2"/>
  <c r="BH959" i="2"/>
  <c r="BG959" i="2"/>
  <c r="BE959" i="2"/>
  <c r="T959" i="2"/>
  <c r="R959" i="2"/>
  <c r="P959" i="2"/>
  <c r="BI952" i="2"/>
  <c r="BH952" i="2"/>
  <c r="BG952" i="2"/>
  <c r="BE952" i="2"/>
  <c r="T952" i="2"/>
  <c r="R952" i="2"/>
  <c r="P952" i="2"/>
  <c r="BI945" i="2"/>
  <c r="BH945" i="2"/>
  <c r="BG945" i="2"/>
  <c r="BE945" i="2"/>
  <c r="T945" i="2"/>
  <c r="R945" i="2"/>
  <c r="P945" i="2"/>
  <c r="BI941" i="2"/>
  <c r="BH941" i="2"/>
  <c r="BG941" i="2"/>
  <c r="BE941" i="2"/>
  <c r="T941" i="2"/>
  <c r="R941" i="2"/>
  <c r="P941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7" i="2"/>
  <c r="BH937" i="2"/>
  <c r="BG937" i="2"/>
  <c r="BE937" i="2"/>
  <c r="T937" i="2"/>
  <c r="R937" i="2"/>
  <c r="P937" i="2"/>
  <c r="BI935" i="2"/>
  <c r="BH935" i="2"/>
  <c r="BG935" i="2"/>
  <c r="BE935" i="2"/>
  <c r="T935" i="2"/>
  <c r="R935" i="2"/>
  <c r="P935" i="2"/>
  <c r="BI934" i="2"/>
  <c r="BH934" i="2"/>
  <c r="BG934" i="2"/>
  <c r="BE934" i="2"/>
  <c r="T934" i="2"/>
  <c r="R934" i="2"/>
  <c r="P934" i="2"/>
  <c r="BI930" i="2"/>
  <c r="BH930" i="2"/>
  <c r="BG930" i="2"/>
  <c r="BE930" i="2"/>
  <c r="T930" i="2"/>
  <c r="R930" i="2"/>
  <c r="P930" i="2"/>
  <c r="BI929" i="2"/>
  <c r="BH929" i="2"/>
  <c r="BG929" i="2"/>
  <c r="BE929" i="2"/>
  <c r="T929" i="2"/>
  <c r="R929" i="2"/>
  <c r="P929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5" i="2"/>
  <c r="BH925" i="2"/>
  <c r="BG925" i="2"/>
  <c r="BE925" i="2"/>
  <c r="T925" i="2"/>
  <c r="R925" i="2"/>
  <c r="P925" i="2"/>
  <c r="BI923" i="2"/>
  <c r="BH923" i="2"/>
  <c r="BG923" i="2"/>
  <c r="BE923" i="2"/>
  <c r="T923" i="2"/>
  <c r="R923" i="2"/>
  <c r="P923" i="2"/>
  <c r="BI921" i="2"/>
  <c r="BH921" i="2"/>
  <c r="BG921" i="2"/>
  <c r="BE921" i="2"/>
  <c r="T921" i="2"/>
  <c r="R921" i="2"/>
  <c r="P921" i="2"/>
  <c r="BI917" i="2"/>
  <c r="BH917" i="2"/>
  <c r="BG917" i="2"/>
  <c r="BE917" i="2"/>
  <c r="T917" i="2"/>
  <c r="R917" i="2"/>
  <c r="P917" i="2"/>
  <c r="BI915" i="2"/>
  <c r="BH915" i="2"/>
  <c r="BG915" i="2"/>
  <c r="BE915" i="2"/>
  <c r="T915" i="2"/>
  <c r="R915" i="2"/>
  <c r="P915" i="2"/>
  <c r="BI909" i="2"/>
  <c r="BH909" i="2"/>
  <c r="BG909" i="2"/>
  <c r="BE909" i="2"/>
  <c r="T909" i="2"/>
  <c r="R909" i="2"/>
  <c r="P909" i="2"/>
  <c r="BI906" i="2"/>
  <c r="BH906" i="2"/>
  <c r="BG906" i="2"/>
  <c r="BE906" i="2"/>
  <c r="T906" i="2"/>
  <c r="R906" i="2"/>
  <c r="P906" i="2"/>
  <c r="BI903" i="2"/>
  <c r="BH903" i="2"/>
  <c r="BG903" i="2"/>
  <c r="BE903" i="2"/>
  <c r="T903" i="2"/>
  <c r="R903" i="2"/>
  <c r="P903" i="2"/>
  <c r="BI900" i="2"/>
  <c r="BH900" i="2"/>
  <c r="BG900" i="2"/>
  <c r="BE900" i="2"/>
  <c r="T900" i="2"/>
  <c r="R900" i="2"/>
  <c r="P900" i="2"/>
  <c r="BI895" i="2"/>
  <c r="BH895" i="2"/>
  <c r="BG895" i="2"/>
  <c r="BE895" i="2"/>
  <c r="T895" i="2"/>
  <c r="R895" i="2"/>
  <c r="P895" i="2"/>
  <c r="BI889" i="2"/>
  <c r="BH889" i="2"/>
  <c r="BG889" i="2"/>
  <c r="BE889" i="2"/>
  <c r="T889" i="2"/>
  <c r="R889" i="2"/>
  <c r="P889" i="2"/>
  <c r="BI883" i="2"/>
  <c r="BH883" i="2"/>
  <c r="BG883" i="2"/>
  <c r="BE883" i="2"/>
  <c r="T883" i="2"/>
  <c r="R883" i="2"/>
  <c r="P883" i="2"/>
  <c r="BI879" i="2"/>
  <c r="BH879" i="2"/>
  <c r="BG879" i="2"/>
  <c r="BE879" i="2"/>
  <c r="T879" i="2"/>
  <c r="R879" i="2"/>
  <c r="P879" i="2"/>
  <c r="BI877" i="2"/>
  <c r="BH877" i="2"/>
  <c r="BG877" i="2"/>
  <c r="BE877" i="2"/>
  <c r="T877" i="2"/>
  <c r="R877" i="2"/>
  <c r="P877" i="2"/>
  <c r="BI864" i="2"/>
  <c r="BH864" i="2"/>
  <c r="BG864" i="2"/>
  <c r="BE864" i="2"/>
  <c r="T864" i="2"/>
  <c r="R864" i="2"/>
  <c r="P864" i="2"/>
  <c r="BI862" i="2"/>
  <c r="BH862" i="2"/>
  <c r="BG862" i="2"/>
  <c r="BE862" i="2"/>
  <c r="T862" i="2"/>
  <c r="R862" i="2"/>
  <c r="P862" i="2"/>
  <c r="BI848" i="2"/>
  <c r="BH848" i="2"/>
  <c r="BG848" i="2"/>
  <c r="BE848" i="2"/>
  <c r="T848" i="2"/>
  <c r="R848" i="2"/>
  <c r="P848" i="2"/>
  <c r="BI847" i="2"/>
  <c r="BH847" i="2"/>
  <c r="BG847" i="2"/>
  <c r="BE847" i="2"/>
  <c r="T847" i="2"/>
  <c r="R847" i="2"/>
  <c r="P847" i="2"/>
  <c r="BI845" i="2"/>
  <c r="BH845" i="2"/>
  <c r="BG845" i="2"/>
  <c r="BE845" i="2"/>
  <c r="T845" i="2"/>
  <c r="R845" i="2"/>
  <c r="P845" i="2"/>
  <c r="BI843" i="2"/>
  <c r="BH843" i="2"/>
  <c r="BG843" i="2"/>
  <c r="BE843" i="2"/>
  <c r="T843" i="2"/>
  <c r="R843" i="2"/>
  <c r="P843" i="2"/>
  <c r="BI842" i="2"/>
  <c r="BH842" i="2"/>
  <c r="BG842" i="2"/>
  <c r="BE842" i="2"/>
  <c r="T842" i="2"/>
  <c r="R842" i="2"/>
  <c r="P842" i="2"/>
  <c r="BI841" i="2"/>
  <c r="BH841" i="2"/>
  <c r="BG841" i="2"/>
  <c r="BE841" i="2"/>
  <c r="T841" i="2"/>
  <c r="R841" i="2"/>
  <c r="P841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7" i="2"/>
  <c r="BH837" i="2"/>
  <c r="BG837" i="2"/>
  <c r="BE837" i="2"/>
  <c r="T837" i="2"/>
  <c r="R837" i="2"/>
  <c r="P837" i="2"/>
  <c r="BI835" i="2"/>
  <c r="BH835" i="2"/>
  <c r="BG835" i="2"/>
  <c r="BE835" i="2"/>
  <c r="T835" i="2"/>
  <c r="R835" i="2"/>
  <c r="P835" i="2"/>
  <c r="BI833" i="2"/>
  <c r="BH833" i="2"/>
  <c r="BG833" i="2"/>
  <c r="BE833" i="2"/>
  <c r="T833" i="2"/>
  <c r="R833" i="2"/>
  <c r="P833" i="2"/>
  <c r="BI831" i="2"/>
  <c r="BH831" i="2"/>
  <c r="BG831" i="2"/>
  <c r="BE831" i="2"/>
  <c r="T831" i="2"/>
  <c r="R831" i="2"/>
  <c r="P831" i="2"/>
  <c r="BI829" i="2"/>
  <c r="BH829" i="2"/>
  <c r="BG829" i="2"/>
  <c r="BE829" i="2"/>
  <c r="T829" i="2"/>
  <c r="R829" i="2"/>
  <c r="P829" i="2"/>
  <c r="BI816" i="2"/>
  <c r="BH816" i="2"/>
  <c r="BG816" i="2"/>
  <c r="BE816" i="2"/>
  <c r="T816" i="2"/>
  <c r="R816" i="2"/>
  <c r="P816" i="2"/>
  <c r="BI811" i="2"/>
  <c r="BH811" i="2"/>
  <c r="BG811" i="2"/>
  <c r="BE811" i="2"/>
  <c r="T811" i="2"/>
  <c r="R811" i="2"/>
  <c r="P811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6" i="2"/>
  <c r="BH806" i="2"/>
  <c r="BG806" i="2"/>
  <c r="BE806" i="2"/>
  <c r="T806" i="2"/>
  <c r="R806" i="2"/>
  <c r="P806" i="2"/>
  <c r="BI805" i="2"/>
  <c r="BH805" i="2"/>
  <c r="BG805" i="2"/>
  <c r="BE805" i="2"/>
  <c r="T805" i="2"/>
  <c r="R805" i="2"/>
  <c r="P805" i="2"/>
  <c r="BI803" i="2"/>
  <c r="BH803" i="2"/>
  <c r="BG803" i="2"/>
  <c r="BE803" i="2"/>
  <c r="T803" i="2"/>
  <c r="R803" i="2"/>
  <c r="P803" i="2"/>
  <c r="BI799" i="2"/>
  <c r="BH799" i="2"/>
  <c r="BG799" i="2"/>
  <c r="BE799" i="2"/>
  <c r="T799" i="2"/>
  <c r="R799" i="2"/>
  <c r="P799" i="2"/>
  <c r="BI797" i="2"/>
  <c r="BH797" i="2"/>
  <c r="BG797" i="2"/>
  <c r="BE797" i="2"/>
  <c r="T797" i="2"/>
  <c r="R797" i="2"/>
  <c r="P797" i="2"/>
  <c r="BI792" i="2"/>
  <c r="BH792" i="2"/>
  <c r="BG792" i="2"/>
  <c r="BE792" i="2"/>
  <c r="T792" i="2"/>
  <c r="R792" i="2"/>
  <c r="P792" i="2"/>
  <c r="BI788" i="2"/>
  <c r="BH788" i="2"/>
  <c r="BG788" i="2"/>
  <c r="BE788" i="2"/>
  <c r="T788" i="2"/>
  <c r="R788" i="2"/>
  <c r="P788" i="2"/>
  <c r="BI785" i="2"/>
  <c r="BH785" i="2"/>
  <c r="BG785" i="2"/>
  <c r="BE785" i="2"/>
  <c r="T785" i="2"/>
  <c r="R785" i="2"/>
  <c r="P785" i="2"/>
  <c r="BI779" i="2"/>
  <c r="BH779" i="2"/>
  <c r="BG779" i="2"/>
  <c r="BE779" i="2"/>
  <c r="T779" i="2"/>
  <c r="R779" i="2"/>
  <c r="P779" i="2"/>
  <c r="BI774" i="2"/>
  <c r="BH774" i="2"/>
  <c r="BG774" i="2"/>
  <c r="BE774" i="2"/>
  <c r="T774" i="2"/>
  <c r="R774" i="2"/>
  <c r="P774" i="2"/>
  <c r="BI754" i="2"/>
  <c r="BH754" i="2"/>
  <c r="BG754" i="2"/>
  <c r="BE754" i="2"/>
  <c r="T754" i="2"/>
  <c r="R754" i="2"/>
  <c r="P754" i="2"/>
  <c r="BI752" i="2"/>
  <c r="BH752" i="2"/>
  <c r="BG752" i="2"/>
  <c r="BE752" i="2"/>
  <c r="T752" i="2"/>
  <c r="R752" i="2"/>
  <c r="P752" i="2"/>
  <c r="BI741" i="2"/>
  <c r="BH741" i="2"/>
  <c r="BG741" i="2"/>
  <c r="BE741" i="2"/>
  <c r="T741" i="2"/>
  <c r="R741" i="2"/>
  <c r="P741" i="2"/>
  <c r="BI734" i="2"/>
  <c r="BH734" i="2"/>
  <c r="BG734" i="2"/>
  <c r="BE734" i="2"/>
  <c r="T734" i="2"/>
  <c r="R734" i="2"/>
  <c r="P734" i="2"/>
  <c r="BI732" i="2"/>
  <c r="BH732" i="2"/>
  <c r="BG732" i="2"/>
  <c r="BE732" i="2"/>
  <c r="T732" i="2"/>
  <c r="R732" i="2"/>
  <c r="P732" i="2"/>
  <c r="BI726" i="2"/>
  <c r="BH726" i="2"/>
  <c r="BG726" i="2"/>
  <c r="BE726" i="2"/>
  <c r="T726" i="2"/>
  <c r="R726" i="2"/>
  <c r="P726" i="2"/>
  <c r="BI722" i="2"/>
  <c r="BH722" i="2"/>
  <c r="BG722" i="2"/>
  <c r="BE722" i="2"/>
  <c r="T722" i="2"/>
  <c r="R722" i="2"/>
  <c r="P722" i="2"/>
  <c r="BI720" i="2"/>
  <c r="BH720" i="2"/>
  <c r="BG720" i="2"/>
  <c r="BE720" i="2"/>
  <c r="T720" i="2"/>
  <c r="R720" i="2"/>
  <c r="P720" i="2"/>
  <c r="BI719" i="2"/>
  <c r="BH719" i="2"/>
  <c r="BG719" i="2"/>
  <c r="BE719" i="2"/>
  <c r="T719" i="2"/>
  <c r="R719" i="2"/>
  <c r="P719" i="2"/>
  <c r="BI717" i="2"/>
  <c r="BH717" i="2"/>
  <c r="BG717" i="2"/>
  <c r="BE717" i="2"/>
  <c r="T717" i="2"/>
  <c r="R717" i="2"/>
  <c r="P717" i="2"/>
  <c r="BI715" i="2"/>
  <c r="BH715" i="2"/>
  <c r="BG715" i="2"/>
  <c r="BE715" i="2"/>
  <c r="T715" i="2"/>
  <c r="R715" i="2"/>
  <c r="P715" i="2"/>
  <c r="BI713" i="2"/>
  <c r="BH713" i="2"/>
  <c r="BG713" i="2"/>
  <c r="BE713" i="2"/>
  <c r="T713" i="2"/>
  <c r="R713" i="2"/>
  <c r="P713" i="2"/>
  <c r="BI711" i="2"/>
  <c r="BH711" i="2"/>
  <c r="BG711" i="2"/>
  <c r="BE711" i="2"/>
  <c r="T711" i="2"/>
  <c r="R711" i="2"/>
  <c r="P711" i="2"/>
  <c r="BI709" i="2"/>
  <c r="BH709" i="2"/>
  <c r="BG709" i="2"/>
  <c r="BE709" i="2"/>
  <c r="T709" i="2"/>
  <c r="R709" i="2"/>
  <c r="P709" i="2"/>
  <c r="BI708" i="2"/>
  <c r="BH708" i="2"/>
  <c r="BG708" i="2"/>
  <c r="BE708" i="2"/>
  <c r="T708" i="2"/>
  <c r="R708" i="2"/>
  <c r="P708" i="2"/>
  <c r="BI706" i="2"/>
  <c r="BH706" i="2"/>
  <c r="BG706" i="2"/>
  <c r="BE706" i="2"/>
  <c r="T706" i="2"/>
  <c r="R706" i="2"/>
  <c r="P706" i="2"/>
  <c r="BI704" i="2"/>
  <c r="BH704" i="2"/>
  <c r="BG704" i="2"/>
  <c r="BE704" i="2"/>
  <c r="T704" i="2"/>
  <c r="R704" i="2"/>
  <c r="P704" i="2"/>
  <c r="BI701" i="2"/>
  <c r="BH701" i="2"/>
  <c r="BG701" i="2"/>
  <c r="BE701" i="2"/>
  <c r="T701" i="2"/>
  <c r="R701" i="2"/>
  <c r="P701" i="2"/>
  <c r="BI694" i="2"/>
  <c r="BH694" i="2"/>
  <c r="BG694" i="2"/>
  <c r="BE694" i="2"/>
  <c r="T694" i="2"/>
  <c r="R694" i="2"/>
  <c r="P694" i="2"/>
  <c r="BI691" i="2"/>
  <c r="BH691" i="2"/>
  <c r="BG691" i="2"/>
  <c r="BE691" i="2"/>
  <c r="T691" i="2"/>
  <c r="R691" i="2"/>
  <c r="P691" i="2"/>
  <c r="BI688" i="2"/>
  <c r="BH688" i="2"/>
  <c r="BG688" i="2"/>
  <c r="BE688" i="2"/>
  <c r="T688" i="2"/>
  <c r="R688" i="2"/>
  <c r="P688" i="2"/>
  <c r="BI678" i="2"/>
  <c r="BH678" i="2"/>
  <c r="BG678" i="2"/>
  <c r="BE678" i="2"/>
  <c r="T678" i="2"/>
  <c r="R678" i="2"/>
  <c r="P678" i="2"/>
  <c r="BI676" i="2"/>
  <c r="BH676" i="2"/>
  <c r="BG676" i="2"/>
  <c r="BE676" i="2"/>
  <c r="T676" i="2"/>
  <c r="R676" i="2"/>
  <c r="P676" i="2"/>
  <c r="BI674" i="2"/>
  <c r="BH674" i="2"/>
  <c r="BG674" i="2"/>
  <c r="BE674" i="2"/>
  <c r="T674" i="2"/>
  <c r="R674" i="2"/>
  <c r="P674" i="2"/>
  <c r="BI671" i="2"/>
  <c r="BH671" i="2"/>
  <c r="BG671" i="2"/>
  <c r="BE671" i="2"/>
  <c r="T671" i="2"/>
  <c r="R671" i="2"/>
  <c r="P671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6" i="2"/>
  <c r="BH656" i="2"/>
  <c r="BG656" i="2"/>
  <c r="BE656" i="2"/>
  <c r="T656" i="2"/>
  <c r="R656" i="2"/>
  <c r="P656" i="2"/>
  <c r="BI653" i="2"/>
  <c r="BH653" i="2"/>
  <c r="BG653" i="2"/>
  <c r="BE653" i="2"/>
  <c r="T653" i="2"/>
  <c r="R653" i="2"/>
  <c r="P653" i="2"/>
  <c r="BI642" i="2"/>
  <c r="BH642" i="2"/>
  <c r="BG642" i="2"/>
  <c r="BE642" i="2"/>
  <c r="T642" i="2"/>
  <c r="R642" i="2"/>
  <c r="P642" i="2"/>
  <c r="BI639" i="2"/>
  <c r="BH639" i="2"/>
  <c r="BG639" i="2"/>
  <c r="BE639" i="2"/>
  <c r="T639" i="2"/>
  <c r="R639" i="2"/>
  <c r="P639" i="2"/>
  <c r="BI636" i="2"/>
  <c r="BH636" i="2"/>
  <c r="BG636" i="2"/>
  <c r="BE636" i="2"/>
  <c r="T636" i="2"/>
  <c r="R636" i="2"/>
  <c r="P636" i="2"/>
  <c r="BI630" i="2"/>
  <c r="BH630" i="2"/>
  <c r="BG630" i="2"/>
  <c r="BE630" i="2"/>
  <c r="T630" i="2"/>
  <c r="R630" i="2"/>
  <c r="P630" i="2"/>
  <c r="BI628" i="2"/>
  <c r="BH628" i="2"/>
  <c r="BG628" i="2"/>
  <c r="BE628" i="2"/>
  <c r="T628" i="2"/>
  <c r="R628" i="2"/>
  <c r="P628" i="2"/>
  <c r="BI625" i="2"/>
  <c r="BH625" i="2"/>
  <c r="BG625" i="2"/>
  <c r="BE625" i="2"/>
  <c r="T625" i="2"/>
  <c r="R625" i="2"/>
  <c r="P625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09" i="2"/>
  <c r="BH609" i="2"/>
  <c r="BG609" i="2"/>
  <c r="BE609" i="2"/>
  <c r="T609" i="2"/>
  <c r="T608" i="2"/>
  <c r="R609" i="2"/>
  <c r="R608" i="2" s="1"/>
  <c r="P609" i="2"/>
  <c r="P608" i="2"/>
  <c r="BI607" i="2"/>
  <c r="BH607" i="2"/>
  <c r="BG607" i="2"/>
  <c r="BE607" i="2"/>
  <c r="T607" i="2"/>
  <c r="R607" i="2"/>
  <c r="P607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85" i="2"/>
  <c r="BH585" i="2"/>
  <c r="BG585" i="2"/>
  <c r="BE585" i="2"/>
  <c r="T585" i="2"/>
  <c r="R585" i="2"/>
  <c r="P585" i="2"/>
  <c r="BI583" i="2"/>
  <c r="BH583" i="2"/>
  <c r="BG583" i="2"/>
  <c r="BE583" i="2"/>
  <c r="T583" i="2"/>
  <c r="R583" i="2"/>
  <c r="P583" i="2"/>
  <c r="BI574" i="2"/>
  <c r="BH574" i="2"/>
  <c r="BG574" i="2"/>
  <c r="BE574" i="2"/>
  <c r="T574" i="2"/>
  <c r="R574" i="2"/>
  <c r="P574" i="2"/>
  <c r="BI571" i="2"/>
  <c r="BH571" i="2"/>
  <c r="BG571" i="2"/>
  <c r="BE571" i="2"/>
  <c r="T571" i="2"/>
  <c r="R571" i="2"/>
  <c r="P571" i="2"/>
  <c r="BI569" i="2"/>
  <c r="BH569" i="2"/>
  <c r="BG569" i="2"/>
  <c r="BE569" i="2"/>
  <c r="T569" i="2"/>
  <c r="R569" i="2"/>
  <c r="P569" i="2"/>
  <c r="BI566" i="2"/>
  <c r="BH566" i="2"/>
  <c r="BG566" i="2"/>
  <c r="BE566" i="2"/>
  <c r="T566" i="2"/>
  <c r="R566" i="2"/>
  <c r="P566" i="2"/>
  <c r="BI561" i="2"/>
  <c r="BH561" i="2"/>
  <c r="BG561" i="2"/>
  <c r="BE561" i="2"/>
  <c r="T561" i="2"/>
  <c r="R561" i="2"/>
  <c r="P561" i="2"/>
  <c r="BI555" i="2"/>
  <c r="BH555" i="2"/>
  <c r="BG555" i="2"/>
  <c r="BE555" i="2"/>
  <c r="T555" i="2"/>
  <c r="R555" i="2"/>
  <c r="P555" i="2"/>
  <c r="BI553" i="2"/>
  <c r="BH553" i="2"/>
  <c r="BG553" i="2"/>
  <c r="BE553" i="2"/>
  <c r="T553" i="2"/>
  <c r="R553" i="2"/>
  <c r="P553" i="2"/>
  <c r="BI547" i="2"/>
  <c r="BH547" i="2"/>
  <c r="BG547" i="2"/>
  <c r="BE547" i="2"/>
  <c r="T547" i="2"/>
  <c r="R547" i="2"/>
  <c r="P547" i="2"/>
  <c r="BI536" i="2"/>
  <c r="BH536" i="2"/>
  <c r="BG536" i="2"/>
  <c r="BE536" i="2"/>
  <c r="T536" i="2"/>
  <c r="R536" i="2"/>
  <c r="P536" i="2"/>
  <c r="BI522" i="2"/>
  <c r="BH522" i="2"/>
  <c r="BG522" i="2"/>
  <c r="BE522" i="2"/>
  <c r="T522" i="2"/>
  <c r="R522" i="2"/>
  <c r="P522" i="2"/>
  <c r="BI511" i="2"/>
  <c r="BH511" i="2"/>
  <c r="BG511" i="2"/>
  <c r="BE511" i="2"/>
  <c r="T511" i="2"/>
  <c r="R511" i="2"/>
  <c r="P511" i="2"/>
  <c r="BI503" i="2"/>
  <c r="BH503" i="2"/>
  <c r="BG503" i="2"/>
  <c r="BE503" i="2"/>
  <c r="T503" i="2"/>
  <c r="R503" i="2"/>
  <c r="P503" i="2"/>
  <c r="BI496" i="2"/>
  <c r="BH496" i="2"/>
  <c r="BG496" i="2"/>
  <c r="BE496" i="2"/>
  <c r="T496" i="2"/>
  <c r="R496" i="2"/>
  <c r="P496" i="2"/>
  <c r="BI491" i="2"/>
  <c r="BH491" i="2"/>
  <c r="BG491" i="2"/>
  <c r="BE491" i="2"/>
  <c r="T491" i="2"/>
  <c r="R491" i="2"/>
  <c r="P491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4" i="2"/>
  <c r="BH474" i="2"/>
  <c r="BG474" i="2"/>
  <c r="BE474" i="2"/>
  <c r="T474" i="2"/>
  <c r="R474" i="2"/>
  <c r="P474" i="2"/>
  <c r="BI469" i="2"/>
  <c r="BH469" i="2"/>
  <c r="BG469" i="2"/>
  <c r="BE469" i="2"/>
  <c r="T469" i="2"/>
  <c r="R469" i="2"/>
  <c r="P469" i="2"/>
  <c r="BI465" i="2"/>
  <c r="BH465" i="2"/>
  <c r="BG465" i="2"/>
  <c r="BE465" i="2"/>
  <c r="T465" i="2"/>
  <c r="R465" i="2"/>
  <c r="P465" i="2"/>
  <c r="BI463" i="2"/>
  <c r="BH463" i="2"/>
  <c r="BG463" i="2"/>
  <c r="BE463" i="2"/>
  <c r="T463" i="2"/>
  <c r="R463" i="2"/>
  <c r="P463" i="2"/>
  <c r="BI455" i="2"/>
  <c r="BH455" i="2"/>
  <c r="BG455" i="2"/>
  <c r="BE455" i="2"/>
  <c r="T455" i="2"/>
  <c r="R455" i="2"/>
  <c r="P455" i="2"/>
  <c r="BI449" i="2"/>
  <c r="BH449" i="2"/>
  <c r="BG449" i="2"/>
  <c r="BE449" i="2"/>
  <c r="T449" i="2"/>
  <c r="R449" i="2"/>
  <c r="P449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4" i="2"/>
  <c r="BH434" i="2"/>
  <c r="BG434" i="2"/>
  <c r="BE434" i="2"/>
  <c r="T434" i="2"/>
  <c r="R434" i="2"/>
  <c r="P434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4" i="2"/>
  <c r="BH424" i="2"/>
  <c r="BG424" i="2"/>
  <c r="BE424" i="2"/>
  <c r="T424" i="2"/>
  <c r="R424" i="2"/>
  <c r="P424" i="2"/>
  <c r="BI421" i="2"/>
  <c r="BH421" i="2"/>
  <c r="BG421" i="2"/>
  <c r="BE421" i="2"/>
  <c r="T421" i="2"/>
  <c r="R421" i="2"/>
  <c r="P421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R415" i="2"/>
  <c r="P415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396" i="2"/>
  <c r="BH396" i="2"/>
  <c r="BG396" i="2"/>
  <c r="BE396" i="2"/>
  <c r="T396" i="2"/>
  <c r="R396" i="2"/>
  <c r="P396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8" i="2"/>
  <c r="BH388" i="2"/>
  <c r="BG388" i="2"/>
  <c r="BE388" i="2"/>
  <c r="T388" i="2"/>
  <c r="R388" i="2"/>
  <c r="P388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4" i="2"/>
  <c r="BH374" i="2"/>
  <c r="BG374" i="2"/>
  <c r="BE374" i="2"/>
  <c r="T374" i="2"/>
  <c r="R374" i="2"/>
  <c r="P374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59" i="2"/>
  <c r="BH359" i="2"/>
  <c r="BG359" i="2"/>
  <c r="BE359" i="2"/>
  <c r="T359" i="2"/>
  <c r="R359" i="2"/>
  <c r="P359" i="2"/>
  <c r="BI353" i="2"/>
  <c r="BH353" i="2"/>
  <c r="BG353" i="2"/>
  <c r="BE353" i="2"/>
  <c r="T353" i="2"/>
  <c r="R353" i="2"/>
  <c r="P353" i="2"/>
  <c r="BI346" i="2"/>
  <c r="BH346" i="2"/>
  <c r="BG346" i="2"/>
  <c r="BE346" i="2"/>
  <c r="T346" i="2"/>
  <c r="R346" i="2"/>
  <c r="P346" i="2"/>
  <c r="BI334" i="2"/>
  <c r="BH334" i="2"/>
  <c r="BG334" i="2"/>
  <c r="BE334" i="2"/>
  <c r="T334" i="2"/>
  <c r="R334" i="2"/>
  <c r="P334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289" i="2"/>
  <c r="BH289" i="2"/>
  <c r="BG289" i="2"/>
  <c r="BE289" i="2"/>
  <c r="T289" i="2"/>
  <c r="R289" i="2"/>
  <c r="P289" i="2"/>
  <c r="BI283" i="2"/>
  <c r="BH283" i="2"/>
  <c r="BG283" i="2"/>
  <c r="BE283" i="2"/>
  <c r="T283" i="2"/>
  <c r="R283" i="2"/>
  <c r="P283" i="2"/>
  <c r="BI278" i="2"/>
  <c r="BH278" i="2"/>
  <c r="BG278" i="2"/>
  <c r="BE278" i="2"/>
  <c r="T278" i="2"/>
  <c r="R278" i="2"/>
  <c r="P278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2" i="2"/>
  <c r="BH262" i="2"/>
  <c r="BG262" i="2"/>
  <c r="BE262" i="2"/>
  <c r="T262" i="2"/>
  <c r="R262" i="2"/>
  <c r="P262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2" i="2"/>
  <c r="BH242" i="2"/>
  <c r="BG242" i="2"/>
  <c r="BE242" i="2"/>
  <c r="T242" i="2"/>
  <c r="R242" i="2"/>
  <c r="P242" i="2"/>
  <c r="BI237" i="2"/>
  <c r="BH237" i="2"/>
  <c r="BG237" i="2"/>
  <c r="BE237" i="2"/>
  <c r="T237" i="2"/>
  <c r="R237" i="2"/>
  <c r="P237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3" i="2"/>
  <c r="BH153" i="2"/>
  <c r="BG153" i="2"/>
  <c r="BE153" i="2"/>
  <c r="T153" i="2"/>
  <c r="R153" i="2"/>
  <c r="P153" i="2"/>
  <c r="J147" i="2"/>
  <c r="J146" i="2"/>
  <c r="F146" i="2"/>
  <c r="F144" i="2"/>
  <c r="E142" i="2"/>
  <c r="J94" i="2"/>
  <c r="J93" i="2"/>
  <c r="F93" i="2"/>
  <c r="F91" i="2"/>
  <c r="E89" i="2"/>
  <c r="J20" i="2"/>
  <c r="E20" i="2"/>
  <c r="F147" i="2"/>
  <c r="J19" i="2"/>
  <c r="J14" i="2"/>
  <c r="J144" i="2"/>
  <c r="E7" i="2"/>
  <c r="E85" i="2"/>
  <c r="L90" i="1"/>
  <c r="AM90" i="1"/>
  <c r="AM89" i="1"/>
  <c r="L89" i="1"/>
  <c r="AM87" i="1"/>
  <c r="L87" i="1"/>
  <c r="L85" i="1"/>
  <c r="L84" i="1"/>
  <c r="BK719" i="2"/>
  <c r="BK676" i="2"/>
  <c r="BK659" i="2"/>
  <c r="J636" i="2"/>
  <c r="J612" i="2"/>
  <c r="J583" i="2"/>
  <c r="BK478" i="2"/>
  <c r="BK463" i="2"/>
  <c r="BK427" i="2"/>
  <c r="J403" i="2"/>
  <c r="BK380" i="2"/>
  <c r="J346" i="2"/>
  <c r="BK319" i="2"/>
  <c r="J270" i="2"/>
  <c r="J262" i="2"/>
  <c r="J229" i="2"/>
  <c r="BK225" i="2"/>
  <c r="J204" i="2"/>
  <c r="BK187" i="2"/>
  <c r="BK165" i="2"/>
  <c r="J1382" i="2"/>
  <c r="J1347" i="2"/>
  <c r="BK1192" i="2"/>
  <c r="BK1154" i="2"/>
  <c r="BK1110" i="2"/>
  <c r="BK992" i="2"/>
  <c r="J939" i="2"/>
  <c r="BK927" i="2"/>
  <c r="J906" i="2"/>
  <c r="BK877" i="2"/>
  <c r="BK842" i="2"/>
  <c r="J833" i="2"/>
  <c r="J806" i="2"/>
  <c r="BK792" i="2"/>
  <c r="BK734" i="2"/>
  <c r="J719" i="2"/>
  <c r="BK691" i="2"/>
  <c r="BK662" i="2"/>
  <c r="J653" i="2"/>
  <c r="J628" i="2"/>
  <c r="J574" i="2"/>
  <c r="BK561" i="2"/>
  <c r="BK522" i="2"/>
  <c r="J455" i="2"/>
  <c r="BK441" i="2"/>
  <c r="BK437" i="2"/>
  <c r="J427" i="2"/>
  <c r="BK410" i="2"/>
  <c r="J325" i="2"/>
  <c r="BK262" i="2"/>
  <c r="J217" i="2"/>
  <c r="BK195" i="2"/>
  <c r="J1214" i="2"/>
  <c r="J1194" i="2"/>
  <c r="BK1159" i="2"/>
  <c r="BK1075" i="2"/>
  <c r="BK1046" i="2"/>
  <c r="BK1023" i="2"/>
  <c r="J974" i="2"/>
  <c r="BK959" i="2"/>
  <c r="BK917" i="2"/>
  <c r="J847" i="2"/>
  <c r="BK831" i="2"/>
  <c r="BK806" i="2"/>
  <c r="J779" i="2"/>
  <c r="J717" i="2"/>
  <c r="J701" i="2"/>
  <c r="J678" i="2"/>
  <c r="BK669" i="2"/>
  <c r="J663" i="2"/>
  <c r="BK609" i="2"/>
  <c r="J601" i="2"/>
  <c r="J469" i="2"/>
  <c r="J440" i="2"/>
  <c r="J424" i="2"/>
  <c r="BK390" i="2"/>
  <c r="BK364" i="2"/>
  <c r="J329" i="2"/>
  <c r="BK275" i="2"/>
  <c r="BK251" i="2"/>
  <c r="BK242" i="2"/>
  <c r="BK231" i="2"/>
  <c r="BK217" i="2"/>
  <c r="BK202" i="2"/>
  <c r="BK170" i="2"/>
  <c r="AS106" i="1"/>
  <c r="J1374" i="2"/>
  <c r="J1225" i="2"/>
  <c r="J1192" i="2"/>
  <c r="J1159" i="2"/>
  <c r="J1118" i="2"/>
  <c r="J1098" i="2"/>
  <c r="J1058" i="2"/>
  <c r="J1029" i="2"/>
  <c r="J959" i="2"/>
  <c r="BK939" i="2"/>
  <c r="BK929" i="2"/>
  <c r="BK921" i="2"/>
  <c r="J895" i="2"/>
  <c r="BK847" i="2"/>
  <c r="BK843" i="2"/>
  <c r="BK664" i="2"/>
  <c r="BK656" i="2"/>
  <c r="J609" i="2"/>
  <c r="J604" i="2"/>
  <c r="BK571" i="2"/>
  <c r="BK555" i="2"/>
  <c r="BK503" i="2"/>
  <c r="J465" i="2"/>
  <c r="J436" i="2"/>
  <c r="J417" i="2"/>
  <c r="J410" i="2"/>
  <c r="J396" i="2"/>
  <c r="BK369" i="2"/>
  <c r="BK323" i="2"/>
  <c r="J283" i="2"/>
  <c r="BK255" i="2"/>
  <c r="J246" i="2"/>
  <c r="J231" i="2"/>
  <c r="BK213" i="2"/>
  <c r="BK192" i="2"/>
  <c r="J180" i="2"/>
  <c r="BK163" i="2"/>
  <c r="J170" i="3"/>
  <c r="J160" i="3"/>
  <c r="BK151" i="3"/>
  <c r="J143" i="3"/>
  <c r="BK133" i="3"/>
  <c r="BK184" i="3"/>
  <c r="BK175" i="3"/>
  <c r="J172" i="3"/>
  <c r="BK166" i="3"/>
  <c r="BK159" i="3"/>
  <c r="BK154" i="3"/>
  <c r="BK146" i="3"/>
  <c r="BK140" i="3"/>
  <c r="BK130" i="3"/>
  <c r="BK178" i="3"/>
  <c r="BK172" i="3"/>
  <c r="BK168" i="3"/>
  <c r="BK164" i="3"/>
  <c r="J157" i="3"/>
  <c r="J151" i="3"/>
  <c r="J144" i="3"/>
  <c r="J137" i="3"/>
  <c r="J133" i="3"/>
  <c r="BK152" i="3"/>
  <c r="BK144" i="3"/>
  <c r="BK135" i="3"/>
  <c r="J260" i="4"/>
  <c r="J225" i="4"/>
  <c r="J220" i="4"/>
  <c r="BK211" i="4"/>
  <c r="BK190" i="4"/>
  <c r="BK167" i="4"/>
  <c r="J153" i="4"/>
  <c r="BK380" i="4"/>
  <c r="J371" i="4"/>
  <c r="BK364" i="4"/>
  <c r="BK355" i="4"/>
  <c r="J341" i="4"/>
  <c r="BK332" i="4"/>
  <c r="J319" i="4"/>
  <c r="BK297" i="4"/>
  <c r="J290" i="4"/>
  <c r="J278" i="4"/>
  <c r="J272" i="4"/>
  <c r="BK262" i="4"/>
  <c r="BK243" i="4"/>
  <c r="J190" i="4"/>
  <c r="J139" i="4"/>
  <c r="BK365" i="4"/>
  <c r="BK358" i="4"/>
  <c r="BK348" i="4"/>
  <c r="BK339" i="4"/>
  <c r="J327" i="4"/>
  <c r="J279" i="4"/>
  <c r="BK274" i="4"/>
  <c r="BK270" i="4"/>
  <c r="BK250" i="4"/>
  <c r="BK230" i="4"/>
  <c r="BK218" i="4"/>
  <c r="J211" i="4"/>
  <c r="BK202" i="4"/>
  <c r="J184" i="4"/>
  <c r="BK165" i="4"/>
  <c r="BK153" i="4"/>
  <c r="J380" i="4"/>
  <c r="J366" i="4"/>
  <c r="J358" i="4"/>
  <c r="J349" i="4"/>
  <c r="J332" i="4"/>
  <c r="J301" i="4"/>
  <c r="BK295" i="4"/>
  <c r="BK279" i="4"/>
  <c r="BK268" i="4"/>
  <c r="J230" i="4"/>
  <c r="J227" i="4"/>
  <c r="BK225" i="4"/>
  <c r="J209" i="4"/>
  <c r="BK204" i="4"/>
  <c r="J200" i="4"/>
  <c r="BK197" i="4"/>
  <c r="BK184" i="4"/>
  <c r="BK171" i="4"/>
  <c r="BK169" i="4"/>
  <c r="BK161" i="4"/>
  <c r="BK159" i="4"/>
  <c r="J151" i="4"/>
  <c r="J145" i="4"/>
  <c r="BK142" i="4"/>
  <c r="BK395" i="5"/>
  <c r="BK391" i="5"/>
  <c r="J388" i="5"/>
  <c r="J386" i="5"/>
  <c r="BK375" i="5"/>
  <c r="BK373" i="5"/>
  <c r="J370" i="5"/>
  <c r="BK363" i="5"/>
  <c r="BK362" i="5"/>
  <c r="J348" i="5"/>
  <c r="BK346" i="5"/>
  <c r="J343" i="5"/>
  <c r="J339" i="5"/>
  <c r="J337" i="5"/>
  <c r="BK334" i="5"/>
  <c r="BK331" i="5"/>
  <c r="J324" i="5"/>
  <c r="J321" i="5"/>
  <c r="J316" i="5"/>
  <c r="BK313" i="5"/>
  <c r="J303" i="5"/>
  <c r="BK302" i="5"/>
  <c r="BK300" i="5"/>
  <c r="BK296" i="5"/>
  <c r="BK290" i="5"/>
  <c r="BK286" i="5"/>
  <c r="BK284" i="5"/>
  <c r="J282" i="5"/>
  <c r="BK280" i="5"/>
  <c r="J261" i="5"/>
  <c r="J250" i="5"/>
  <c r="BK245" i="5"/>
  <c r="BK223" i="5"/>
  <c r="BK187" i="5"/>
  <c r="J168" i="5"/>
  <c r="J138" i="5"/>
  <c r="J379" i="5"/>
  <c r="BK348" i="5"/>
  <c r="BK343" i="5"/>
  <c r="BK316" i="5"/>
  <c r="BK298" i="5"/>
  <c r="BK282" i="5"/>
  <c r="J277" i="5"/>
  <c r="BK261" i="5"/>
  <c r="BK243" i="5"/>
  <c r="BK237" i="5"/>
  <c r="J210" i="5"/>
  <c r="J180" i="5"/>
  <c r="BK168" i="5"/>
  <c r="BK162" i="5"/>
  <c r="J136" i="5"/>
  <c r="BK388" i="5"/>
  <c r="BK371" i="5"/>
  <c r="J344" i="5"/>
  <c r="J300" i="5"/>
  <c r="BK292" i="5"/>
  <c r="J286" i="5"/>
  <c r="J276" i="5"/>
  <c r="BK252" i="5"/>
  <c r="J243" i="5"/>
  <c r="J221" i="5"/>
  <c r="BK210" i="5"/>
  <c r="BK174" i="5"/>
  <c r="J145" i="5"/>
  <c r="J265" i="6"/>
  <c r="BK261" i="6"/>
  <c r="J253" i="6"/>
  <c r="BK246" i="6"/>
  <c r="BK239" i="6"/>
  <c r="BK233" i="6"/>
  <c r="J224" i="6"/>
  <c r="BK216" i="6"/>
  <c r="BK209" i="6"/>
  <c r="BK201" i="6"/>
  <c r="BK195" i="6"/>
  <c r="BK190" i="6"/>
  <c r="J186" i="6"/>
  <c r="J181" i="6"/>
  <c r="J174" i="6"/>
  <c r="BK170" i="6"/>
  <c r="J164" i="6"/>
  <c r="BK158" i="6"/>
  <c r="BK152" i="6"/>
  <c r="J146" i="6"/>
  <c r="BK142" i="6"/>
  <c r="J136" i="6"/>
  <c r="J130" i="6"/>
  <c r="J262" i="6"/>
  <c r="BK250" i="6"/>
  <c r="J241" i="6"/>
  <c r="BK236" i="6"/>
  <c r="BK225" i="6"/>
  <c r="J218" i="6"/>
  <c r="BK214" i="6"/>
  <c r="J208" i="6"/>
  <c r="J199" i="6"/>
  <c r="BK268" i="6"/>
  <c r="J261" i="6"/>
  <c r="J251" i="6"/>
  <c r="J248" i="6"/>
  <c r="J242" i="6"/>
  <c r="J236" i="6"/>
  <c r="J233" i="6"/>
  <c r="J228" i="6"/>
  <c r="BK224" i="6"/>
  <c r="BK218" i="6"/>
  <c r="BK212" i="6"/>
  <c r="J207" i="6"/>
  <c r="J203" i="6"/>
  <c r="BK199" i="6"/>
  <c r="J193" i="6"/>
  <c r="J189" i="6"/>
  <c r="BK185" i="6"/>
  <c r="BK180" i="6"/>
  <c r="J176" i="6"/>
  <c r="J172" i="6"/>
  <c r="BK167" i="6"/>
  <c r="BK159" i="6"/>
  <c r="BK154" i="6"/>
  <c r="BK151" i="6"/>
  <c r="BK146" i="6"/>
  <c r="J141" i="6"/>
  <c r="BK138" i="6"/>
  <c r="J133" i="6"/>
  <c r="J185" i="6"/>
  <c r="J179" i="6"/>
  <c r="BK169" i="6"/>
  <c r="BK164" i="6"/>
  <c r="J159" i="6"/>
  <c r="BK155" i="6"/>
  <c r="BK144" i="6"/>
  <c r="J135" i="6"/>
  <c r="BK131" i="6"/>
  <c r="BK260" i="7"/>
  <c r="BK253" i="7"/>
  <c r="J248" i="7"/>
  <c r="BK241" i="7"/>
  <c r="J232" i="7"/>
  <c r="BK225" i="7"/>
  <c r="BK213" i="7"/>
  <c r="J205" i="7"/>
  <c r="BK197" i="7"/>
  <c r="J193" i="7"/>
  <c r="J188" i="7"/>
  <c r="J182" i="7"/>
  <c r="J174" i="7"/>
  <c r="J166" i="7"/>
  <c r="J141" i="7"/>
  <c r="BK262" i="7"/>
  <c r="J256" i="7"/>
  <c r="J246" i="7"/>
  <c r="J239" i="7"/>
  <c r="J231" i="7"/>
  <c r="J226" i="7"/>
  <c r="J220" i="7"/>
  <c r="BK215" i="7"/>
  <c r="BK208" i="7"/>
  <c r="J203" i="7"/>
  <c r="J198" i="7"/>
  <c r="BK187" i="7"/>
  <c r="J179" i="7"/>
  <c r="J171" i="7"/>
  <c r="BK165" i="7"/>
  <c r="J157" i="7"/>
  <c r="J150" i="7"/>
  <c r="BK246" i="7"/>
  <c r="BK237" i="7"/>
  <c r="BK232" i="7"/>
  <c r="J225" i="7"/>
  <c r="J216" i="7"/>
  <c r="J211" i="7"/>
  <c r="J199" i="7"/>
  <c r="J183" i="7"/>
  <c r="BK178" i="7"/>
  <c r="BK168" i="7"/>
  <c r="BK162" i="7"/>
  <c r="BK157" i="7"/>
  <c r="J151" i="7"/>
  <c r="BK268" i="7"/>
  <c r="J261" i="7"/>
  <c r="J253" i="7"/>
  <c r="BK247" i="7"/>
  <c r="J240" i="7"/>
  <c r="J222" i="7"/>
  <c r="J208" i="7"/>
  <c r="BK200" i="7"/>
  <c r="J194" i="7"/>
  <c r="J185" i="7"/>
  <c r="BK171" i="7"/>
  <c r="BK159" i="7"/>
  <c r="BK151" i="7"/>
  <c r="BK145" i="7"/>
  <c r="BK359" i="8"/>
  <c r="J353" i="8"/>
  <c r="J346" i="8"/>
  <c r="J337" i="8"/>
  <c r="BK329" i="8"/>
  <c r="BK321" i="8"/>
  <c r="J311" i="8"/>
  <c r="J303" i="8"/>
  <c r="BK296" i="8"/>
  <c r="BK287" i="8"/>
  <c r="J280" i="8"/>
  <c r="J276" i="8"/>
  <c r="BK270" i="8"/>
  <c r="J266" i="8"/>
  <c r="J261" i="8"/>
  <c r="J257" i="8"/>
  <c r="BK248" i="8"/>
  <c r="BK241" i="8"/>
  <c r="BK232" i="8"/>
  <c r="J222" i="8"/>
  <c r="J207" i="8"/>
  <c r="J203" i="8"/>
  <c r="J190" i="8"/>
  <c r="J185" i="8"/>
  <c r="J176" i="8"/>
  <c r="BK168" i="8"/>
  <c r="J163" i="8"/>
  <c r="J158" i="8"/>
  <c r="J144" i="8"/>
  <c r="J355" i="8"/>
  <c r="J351" i="8"/>
  <c r="J345" i="8"/>
  <c r="BK340" i="8"/>
  <c r="J332" i="8"/>
  <c r="BK328" i="8"/>
  <c r="J309" i="8"/>
  <c r="J301" i="8"/>
  <c r="BK295" i="8"/>
  <c r="J286" i="8"/>
  <c r="J279" i="8"/>
  <c r="BK263" i="8"/>
  <c r="BK259" i="8"/>
  <c r="BK250" i="8"/>
  <c r="J242" i="8"/>
  <c r="BK228" i="8"/>
  <c r="BK221" i="8"/>
  <c r="J214" i="8"/>
  <c r="BK203" i="8"/>
  <c r="J196" i="8"/>
  <c r="BK187" i="8"/>
  <c r="BK179" i="8"/>
  <c r="J169" i="8"/>
  <c r="BK148" i="8"/>
  <c r="J147" i="8"/>
  <c r="J356" i="8"/>
  <c r="BK345" i="8"/>
  <c r="J334" i="8"/>
  <c r="BK322" i="8"/>
  <c r="J319" i="8"/>
  <c r="BK313" i="8"/>
  <c r="J298" i="8"/>
  <c r="BK294" i="8"/>
  <c r="BK284" i="8"/>
  <c r="BK272" i="8"/>
  <c r="BK258" i="8"/>
  <c r="BK249" i="8"/>
  <c r="BK237" i="8"/>
  <c r="J226" i="8"/>
  <c r="J221" i="8"/>
  <c r="BK211" i="8"/>
  <c r="BK201" i="8"/>
  <c r="BK193" i="8"/>
  <c r="BK186" i="8"/>
  <c r="J177" i="8"/>
  <c r="J170" i="8"/>
  <c r="BK158" i="8"/>
  <c r="J150" i="8"/>
  <c r="J360" i="8"/>
  <c r="BK348" i="8"/>
  <c r="J341" i="8"/>
  <c r="J336" i="8"/>
  <c r="J331" i="8"/>
  <c r="BK326" i="8"/>
  <c r="BK319" i="8"/>
  <c r="J313" i="8"/>
  <c r="J307" i="8"/>
  <c r="BK301" i="8"/>
  <c r="J294" i="8"/>
  <c r="J284" i="8"/>
  <c r="J272" i="8"/>
  <c r="J264" i="8"/>
  <c r="BK253" i="8"/>
  <c r="J245" i="8"/>
  <c r="J240" i="8"/>
  <c r="J234" i="8"/>
  <c r="J229" i="8"/>
  <c r="BK214" i="8"/>
  <c r="J198" i="8"/>
  <c r="J192" i="8"/>
  <c r="J180" i="8"/>
  <c r="J172" i="8"/>
  <c r="BK161" i="8"/>
  <c r="BK156" i="8"/>
  <c r="BK147" i="8"/>
  <c r="BK200" i="9"/>
  <c r="BK194" i="9"/>
  <c r="BK189" i="9"/>
  <c r="J185" i="9"/>
  <c r="BK180" i="9"/>
  <c r="J176" i="9"/>
  <c r="J170" i="9"/>
  <c r="BK164" i="9"/>
  <c r="J158" i="9"/>
  <c r="BK150" i="9"/>
  <c r="J141" i="9"/>
  <c r="J198" i="9"/>
  <c r="J194" i="9"/>
  <c r="J187" i="9"/>
  <c r="BK176" i="9"/>
  <c r="J167" i="9"/>
  <c r="J162" i="9"/>
  <c r="J153" i="9"/>
  <c r="J147" i="9"/>
  <c r="BK141" i="9"/>
  <c r="J135" i="9"/>
  <c r="BK190" i="9"/>
  <c r="BK186" i="9"/>
  <c r="BK181" i="9"/>
  <c r="BK172" i="9"/>
  <c r="BK169" i="9"/>
  <c r="J149" i="9"/>
  <c r="BK140" i="9"/>
  <c r="J139" i="9"/>
  <c r="BK171" i="10"/>
  <c r="BK164" i="10"/>
  <c r="BK159" i="10"/>
  <c r="BK148" i="10"/>
  <c r="BK142" i="10"/>
  <c r="J178" i="10"/>
  <c r="J167" i="10"/>
  <c r="BK156" i="10"/>
  <c r="J149" i="10"/>
  <c r="J139" i="10"/>
  <c r="J133" i="10"/>
  <c r="BK178" i="10"/>
  <c r="BK168" i="10"/>
  <c r="BK162" i="10"/>
  <c r="J151" i="10"/>
  <c r="J141" i="10"/>
  <c r="BK133" i="10"/>
  <c r="BK169" i="10"/>
  <c r="J155" i="10"/>
  <c r="J150" i="10"/>
  <c r="J144" i="10"/>
  <c r="BK136" i="10"/>
  <c r="J386" i="11"/>
  <c r="J366" i="11"/>
  <c r="BK325" i="11"/>
  <c r="BK294" i="11"/>
  <c r="BK279" i="11"/>
  <c r="J271" i="11"/>
  <c r="BK262" i="11"/>
  <c r="J236" i="11"/>
  <c r="J219" i="11"/>
  <c r="BK210" i="11"/>
  <c r="BK190" i="11"/>
  <c r="J170" i="11"/>
  <c r="BK143" i="11"/>
  <c r="BK383" i="11"/>
  <c r="J367" i="11"/>
  <c r="BK353" i="11"/>
  <c r="BK340" i="11"/>
  <c r="J320" i="11"/>
  <c r="BK282" i="11"/>
  <c r="J272" i="11"/>
  <c r="J231" i="11"/>
  <c r="BK213" i="11"/>
  <c r="BK185" i="11"/>
  <c r="BK166" i="11"/>
  <c r="J143" i="11"/>
  <c r="BK376" i="11"/>
  <c r="BK367" i="11"/>
  <c r="BK355" i="11"/>
  <c r="BK335" i="11"/>
  <c r="J331" i="11"/>
  <c r="J305" i="11"/>
  <c r="J280" i="11"/>
  <c r="BK275" i="11"/>
  <c r="BK265" i="11"/>
  <c r="BK247" i="11"/>
  <c r="J233" i="11"/>
  <c r="J218" i="11"/>
  <c r="BK203" i="11"/>
  <c r="BK162" i="11"/>
  <c r="BK140" i="11"/>
  <c r="J368" i="11"/>
  <c r="J362" i="11"/>
  <c r="J358" i="11"/>
  <c r="J353" i="11"/>
  <c r="BK345" i="11"/>
  <c r="J335" i="11"/>
  <c r="BK320" i="11"/>
  <c r="J294" i="11"/>
  <c r="BK268" i="11"/>
  <c r="J257" i="11"/>
  <c r="BK242" i="11"/>
  <c r="BK224" i="11"/>
  <c r="J215" i="11"/>
  <c r="BK201" i="11"/>
  <c r="J172" i="11"/>
  <c r="BK151" i="11"/>
  <c r="BK174" i="12"/>
  <c r="J168" i="12"/>
  <c r="BK160" i="12"/>
  <c r="BK142" i="12"/>
  <c r="J135" i="12"/>
  <c r="J129" i="12"/>
  <c r="BK177" i="12"/>
  <c r="BK168" i="12"/>
  <c r="J162" i="12"/>
  <c r="J153" i="12"/>
  <c r="J144" i="12"/>
  <c r="BK133" i="12"/>
  <c r="BK169" i="12"/>
  <c r="J161" i="12"/>
  <c r="BK155" i="12"/>
  <c r="J149" i="12"/>
  <c r="J142" i="12"/>
  <c r="BK137" i="12"/>
  <c r="BK182" i="12"/>
  <c r="BK161" i="12"/>
  <c r="J155" i="12"/>
  <c r="J150" i="12"/>
  <c r="BK144" i="12"/>
  <c r="BK141" i="12"/>
  <c r="J136" i="12"/>
  <c r="BK130" i="12"/>
  <c r="J1249" i="2"/>
  <c r="BK1225" i="2"/>
  <c r="J1202" i="2"/>
  <c r="BK1188" i="2"/>
  <c r="J1135" i="2"/>
  <c r="BK1108" i="2"/>
  <c r="BK1098" i="2"/>
  <c r="BK1078" i="2"/>
  <c r="J1046" i="2"/>
  <c r="J1026" i="2"/>
  <c r="BK974" i="2"/>
  <c r="BK937" i="2"/>
  <c r="J925" i="2"/>
  <c r="BK903" i="2"/>
  <c r="J889" i="2"/>
  <c r="J862" i="2"/>
  <c r="BK839" i="2"/>
  <c r="J831" i="2"/>
  <c r="J809" i="2"/>
  <c r="J792" i="2"/>
  <c r="BK774" i="2"/>
  <c r="J726" i="2"/>
  <c r="J709" i="2"/>
  <c r="J688" i="2"/>
  <c r="J664" i="2"/>
  <c r="J639" i="2"/>
  <c r="BK614" i="2"/>
  <c r="J585" i="2"/>
  <c r="J503" i="2"/>
  <c r="BK469" i="2"/>
  <c r="BK432" i="2"/>
  <c r="BK412" i="2"/>
  <c r="J392" i="2"/>
  <c r="BK359" i="2"/>
  <c r="BK325" i="2"/>
  <c r="BK278" i="2"/>
  <c r="BK266" i="2"/>
  <c r="BK223" i="2"/>
  <c r="J202" i="2"/>
  <c r="J192" i="2"/>
  <c r="BK180" i="2"/>
  <c r="BK159" i="2"/>
  <c r="BK1374" i="2"/>
  <c r="BK1216" i="2"/>
  <c r="J1161" i="2"/>
  <c r="BK1128" i="2"/>
  <c r="J1023" i="2"/>
  <c r="BK977" i="2"/>
  <c r="BK938" i="2"/>
  <c r="J921" i="2"/>
  <c r="J900" i="2"/>
  <c r="BK862" i="2"/>
  <c r="J837" i="2"/>
  <c r="J816" i="2"/>
  <c r="J805" i="2"/>
  <c r="J785" i="2"/>
  <c r="BK732" i="2"/>
  <c r="BK708" i="2"/>
  <c r="J669" i="2"/>
  <c r="BK660" i="2"/>
  <c r="BK636" i="2"/>
  <c r="J600" i="2"/>
  <c r="BK566" i="2"/>
  <c r="BK536" i="2"/>
  <c r="BK491" i="2"/>
  <c r="J449" i="2"/>
  <c r="BK439" i="2"/>
  <c r="BK424" i="2"/>
  <c r="J413" i="2"/>
  <c r="BK388" i="2"/>
  <c r="BK321" i="2"/>
  <c r="J255" i="2"/>
  <c r="J210" i="2"/>
  <c r="BK153" i="2"/>
  <c r="BK1202" i="2"/>
  <c r="BK1161" i="2"/>
  <c r="BK1106" i="2"/>
  <c r="J1061" i="2"/>
  <c r="BK1026" i="2"/>
  <c r="J977" i="2"/>
  <c r="J962" i="2"/>
  <c r="BK925" i="2"/>
  <c r="J883" i="2"/>
  <c r="BK841" i="2"/>
  <c r="BK809" i="2"/>
  <c r="J799" i="2"/>
  <c r="J754" i="2"/>
  <c r="BK713" i="2"/>
  <c r="J694" i="2"/>
  <c r="J676" i="2"/>
  <c r="BK665" i="2"/>
  <c r="BK628" i="2"/>
  <c r="BK605" i="2"/>
  <c r="J536" i="2"/>
  <c r="J442" i="2"/>
  <c r="J437" i="2"/>
  <c r="BK396" i="2"/>
  <c r="BK378" i="2"/>
  <c r="BK346" i="2"/>
  <c r="J319" i="2"/>
  <c r="BK268" i="2"/>
  <c r="BK246" i="2"/>
  <c r="BK232" i="2"/>
  <c r="J223" i="2"/>
  <c r="J187" i="2"/>
  <c r="J163" i="2"/>
  <c r="BK1390" i="2"/>
  <c r="BK1385" i="2"/>
  <c r="BK1382" i="2"/>
  <c r="BK1249" i="2"/>
  <c r="BK1218" i="2"/>
  <c r="J1185" i="2"/>
  <c r="BK1135" i="2"/>
  <c r="J1108" i="2"/>
  <c r="BK1036" i="2"/>
  <c r="BK971" i="2"/>
  <c r="J952" i="2"/>
  <c r="J938" i="2"/>
  <c r="J934" i="2"/>
  <c r="BK923" i="2"/>
  <c r="J909" i="2"/>
  <c r="BK864" i="2"/>
  <c r="J839" i="2"/>
  <c r="J808" i="2"/>
  <c r="J807" i="2"/>
  <c r="BK754" i="2"/>
  <c r="J734" i="2"/>
  <c r="J720" i="2"/>
  <c r="J713" i="2"/>
  <c r="BK706" i="2"/>
  <c r="BK704" i="2"/>
  <c r="BK694" i="2"/>
  <c r="BK663" i="2"/>
  <c r="J660" i="2"/>
  <c r="J614" i="2"/>
  <c r="J602" i="2"/>
  <c r="BK569" i="2"/>
  <c r="BK553" i="2"/>
  <c r="J491" i="2"/>
  <c r="BK443" i="2"/>
  <c r="J432" i="2"/>
  <c r="BK415" i="2"/>
  <c r="J407" i="2"/>
  <c r="BK382" i="2"/>
  <c r="J374" i="2"/>
  <c r="BK327" i="2"/>
  <c r="J289" i="2"/>
  <c r="BK258" i="2"/>
  <c r="J242" i="2"/>
  <c r="J225" i="2"/>
  <c r="BK210" i="2"/>
  <c r="BK204" i="2"/>
  <c r="J182" i="2"/>
  <c r="J165" i="2"/>
  <c r="J164" i="3"/>
  <c r="J156" i="3"/>
  <c r="BK147" i="3"/>
  <c r="BK141" i="3"/>
  <c r="J132" i="3"/>
  <c r="J178" i="3"/>
  <c r="BK171" i="3"/>
  <c r="BK165" i="3"/>
  <c r="BK158" i="3"/>
  <c r="J152" i="3"/>
  <c r="BK145" i="3"/>
  <c r="J139" i="3"/>
  <c r="J184" i="3"/>
  <c r="J176" i="3"/>
  <c r="BK170" i="3"/>
  <c r="J166" i="3"/>
  <c r="J162" i="3"/>
  <c r="BK155" i="3"/>
  <c r="J147" i="3"/>
  <c r="J140" i="3"/>
  <c r="J134" i="3"/>
  <c r="BK156" i="3"/>
  <c r="BK150" i="3"/>
  <c r="BK142" i="3"/>
  <c r="BK134" i="3"/>
  <c r="J250" i="4"/>
  <c r="J223" i="4"/>
  <c r="BK219" i="4"/>
  <c r="J213" i="4"/>
  <c r="J206" i="4"/>
  <c r="J187" i="4"/>
  <c r="J165" i="4"/>
  <c r="J148" i="4"/>
  <c r="J374" i="4"/>
  <c r="J365" i="4"/>
  <c r="J357" i="4"/>
  <c r="BK354" i="4"/>
  <c r="J339" i="4"/>
  <c r="BK330" i="4"/>
  <c r="J304" i="4"/>
  <c r="BK293" i="4"/>
  <c r="BK281" i="4"/>
  <c r="J274" i="4"/>
  <c r="J267" i="4"/>
  <c r="BK227" i="4"/>
  <c r="J142" i="4"/>
  <c r="BK362" i="4"/>
  <c r="BK357" i="4"/>
  <c r="J346" i="4"/>
  <c r="BK336" i="4"/>
  <c r="BK290" i="4"/>
  <c r="BK278" i="4"/>
  <c r="BK273" i="4"/>
  <c r="BK266" i="4"/>
  <c r="J234" i="4"/>
  <c r="J219" i="4"/>
  <c r="BK206" i="4"/>
  <c r="BK187" i="4"/>
  <c r="J182" i="4"/>
  <c r="J167" i="4"/>
  <c r="BK157" i="4"/>
  <c r="BK139" i="4"/>
  <c r="BK368" i="4"/>
  <c r="BK359" i="4"/>
  <c r="J348" i="4"/>
  <c r="J336" i="4"/>
  <c r="J322" i="4"/>
  <c r="J293" i="4"/>
  <c r="J281" i="4"/>
  <c r="J270" i="4"/>
  <c r="J262" i="4"/>
  <c r="BK240" i="4"/>
  <c r="BK194" i="5"/>
  <c r="BK170" i="5"/>
  <c r="J142" i="5"/>
  <c r="BK384" i="5"/>
  <c r="J363" i="5"/>
  <c r="BK344" i="5"/>
  <c r="J334" i="5"/>
  <c r="J313" i="5"/>
  <c r="J292" i="5"/>
  <c r="BK278" i="5"/>
  <c r="J247" i="5"/>
  <c r="BK239" i="5"/>
  <c r="J215" i="5"/>
  <c r="J183" i="5"/>
  <c r="BK172" i="5"/>
  <c r="BK145" i="5"/>
  <c r="J391" i="5"/>
  <c r="BK379" i="5"/>
  <c r="J345" i="5"/>
  <c r="BK303" i="5"/>
  <c r="BK294" i="5"/>
  <c r="BK288" i="5"/>
  <c r="J278" i="5"/>
  <c r="J251" i="5"/>
  <c r="J245" i="5"/>
  <c r="J239" i="5"/>
  <c r="J219" i="5"/>
  <c r="J194" i="5"/>
  <c r="J172" i="5"/>
  <c r="J268" i="6"/>
  <c r="BK258" i="6"/>
  <c r="BK251" i="6"/>
  <c r="J243" i="6"/>
  <c r="BK235" i="6"/>
  <c r="BK228" i="6"/>
  <c r="BK223" i="6"/>
  <c r="J213" i="6"/>
  <c r="BK206" i="6"/>
  <c r="BK200" i="6"/>
  <c r="J191" i="6"/>
  <c r="J187" i="6"/>
  <c r="J180" i="6"/>
  <c r="BK177" i="6"/>
  <c r="J171" i="6"/>
  <c r="J163" i="6"/>
  <c r="J153" i="6"/>
  <c r="BK148" i="6"/>
  <c r="J143" i="6"/>
  <c r="J138" i="6"/>
  <c r="J132" i="6"/>
  <c r="BK265" i="6"/>
  <c r="J254" i="6"/>
  <c r="BK247" i="6"/>
  <c r="BK242" i="6"/>
  <c r="J232" i="6"/>
  <c r="J223" i="6"/>
  <c r="J219" i="6"/>
  <c r="J215" i="6"/>
  <c r="J209" i="6"/>
  <c r="BK203" i="6"/>
  <c r="BK196" i="6"/>
  <c r="BK266" i="6"/>
  <c r="BK254" i="6"/>
  <c r="J250" i="6"/>
  <c r="J247" i="6"/>
  <c r="BK243" i="6"/>
  <c r="J238" i="6"/>
  <c r="J234" i="6"/>
  <c r="J229" i="6"/>
  <c r="J225" i="6"/>
  <c r="BK220" i="6"/>
  <c r="BK215" i="6"/>
  <c r="BK210" i="6"/>
  <c r="BK205" i="6"/>
  <c r="J201" i="6"/>
  <c r="BK197" i="6"/>
  <c r="BK191" i="6"/>
  <c r="BK187" i="6"/>
  <c r="BK181" i="6"/>
  <c r="BK174" i="6"/>
  <c r="J169" i="6"/>
  <c r="BK163" i="6"/>
  <c r="J157" i="6"/>
  <c r="J152" i="6"/>
  <c r="BK147" i="6"/>
  <c r="J140" i="6"/>
  <c r="BK136" i="6"/>
  <c r="BK130" i="6"/>
  <c r="BK183" i="6"/>
  <c r="BK176" i="6"/>
  <c r="J166" i="6"/>
  <c r="BK161" i="6"/>
  <c r="BK157" i="6"/>
  <c r="J149" i="6"/>
  <c r="J137" i="6"/>
  <c r="BK265" i="7"/>
  <c r="BK256" i="7"/>
  <c r="J249" i="7"/>
  <c r="BK245" i="7"/>
  <c r="J237" i="7"/>
  <c r="BK230" i="7"/>
  <c r="J223" i="7"/>
  <c r="J210" i="7"/>
  <c r="J204" i="7"/>
  <c r="BK198" i="7"/>
  <c r="J191" i="7"/>
  <c r="J186" i="7"/>
  <c r="BK177" i="7"/>
  <c r="BK170" i="7"/>
  <c r="J156" i="7"/>
  <c r="J146" i="7"/>
  <c r="J267" i="7"/>
  <c r="BK258" i="7"/>
  <c r="J250" i="7"/>
  <c r="J244" i="7"/>
  <c r="J238" i="7"/>
  <c r="J230" i="7"/>
  <c r="J224" i="7"/>
  <c r="BK218" i="7"/>
  <c r="BK211" i="7"/>
  <c r="BK204" i="7"/>
  <c r="BK199" i="7"/>
  <c r="J189" i="7"/>
  <c r="J181" i="7"/>
  <c r="BK172" i="7"/>
  <c r="J167" i="7"/>
  <c r="BK158" i="7"/>
  <c r="BK153" i="7"/>
  <c r="J258" i="7"/>
  <c r="BK243" i="7"/>
  <c r="J236" i="7"/>
  <c r="J229" i="7"/>
  <c r="J219" i="7"/>
  <c r="J212" i="7"/>
  <c r="BK205" i="7"/>
  <c r="BK188" i="7"/>
  <c r="BK179" i="7"/>
  <c r="BK173" i="7"/>
  <c r="J164" i="7"/>
  <c r="J159" i="7"/>
  <c r="BK144" i="7"/>
  <c r="BK140" i="7"/>
  <c r="J263" i="7"/>
  <c r="BK255" i="7"/>
  <c r="BK248" i="7"/>
  <c r="BK239" i="7"/>
  <c r="BK229" i="7"/>
  <c r="BK214" i="7"/>
  <c r="BK201" i="7"/>
  <c r="BK193" i="7"/>
  <c r="BK176" i="7"/>
  <c r="BK161" i="7"/>
  <c r="BK150" i="7"/>
  <c r="BK141" i="7"/>
  <c r="BK360" i="8"/>
  <c r="BK351" i="8"/>
  <c r="BK343" i="8"/>
  <c r="BK332" i="8"/>
  <c r="J325" i="8"/>
  <c r="BK315" i="8"/>
  <c r="J306" i="8"/>
  <c r="BK297" i="8"/>
  <c r="J291" i="8"/>
  <c r="BK286" i="8"/>
  <c r="BK277" i="8"/>
  <c r="J273" i="8"/>
  <c r="BK265" i="8"/>
  <c r="J259" i="8"/>
  <c r="J253" i="8"/>
  <c r="BK243" i="8"/>
  <c r="BK239" i="8"/>
  <c r="BK230" i="8"/>
  <c r="BK223" i="8"/>
  <c r="J210" i="8"/>
  <c r="BK200" i="8"/>
  <c r="J194" i="8"/>
  <c r="J186" i="8"/>
  <c r="BK177" i="8"/>
  <c r="BK169" i="8"/>
  <c r="BK159" i="8"/>
  <c r="J156" i="8"/>
  <c r="BK366" i="8"/>
  <c r="J364" i="8"/>
  <c r="J361" i="8"/>
  <c r="BK352" i="8"/>
  <c r="BK342" i="8"/>
  <c r="BK336" i="8"/>
  <c r="BK330" i="8"/>
  <c r="J322" i="8"/>
  <c r="BK304" i="8"/>
  <c r="J297" i="8"/>
  <c r="BK288" i="8"/>
  <c r="BK281" i="8"/>
  <c r="BK273" i="8"/>
  <c r="BK262" i="8"/>
  <c r="BK257" i="8"/>
  <c r="J249" i="8"/>
  <c r="BK244" i="8"/>
  <c r="BK231" i="8"/>
  <c r="BK225" i="8"/>
  <c r="BK217" i="8"/>
  <c r="J211" i="8"/>
  <c r="J200" i="8"/>
  <c r="J191" i="8"/>
  <c r="BK181" i="8"/>
  <c r="J174" i="8"/>
  <c r="J143" i="8"/>
  <c r="BK355" i="8"/>
  <c r="J347" i="8"/>
  <c r="J335" i="8"/>
  <c r="J323" i="8"/>
  <c r="J317" i="8"/>
  <c r="BK309" i="8"/>
  <c r="J296" i="8"/>
  <c r="BK289" i="8"/>
  <c r="BK274" i="8"/>
  <c r="J263" i="8"/>
  <c r="BK252" i="8"/>
  <c r="BK246" i="8"/>
  <c r="J231" i="8"/>
  <c r="BK224" i="8"/>
  <c r="J219" i="8"/>
  <c r="BK210" i="8"/>
  <c r="BK198" i="8"/>
  <c r="J195" i="8"/>
  <c r="BK189" i="8"/>
  <c r="J182" i="8"/>
  <c r="BK175" i="8"/>
  <c r="BK167" i="8"/>
  <c r="J157" i="8"/>
  <c r="J151" i="8"/>
  <c r="J145" i="8"/>
  <c r="J349" i="8"/>
  <c r="J342" i="8"/>
  <c r="BK337" i="8"/>
  <c r="J333" i="8"/>
  <c r="BK327" i="8"/>
  <c r="J318" i="8"/>
  <c r="BK314" i="8"/>
  <c r="BK308" i="8"/>
  <c r="BK303" i="8"/>
  <c r="J295" i="8"/>
  <c r="BK291" i="8"/>
  <c r="J283" i="8"/>
  <c r="BK271" i="8"/>
  <c r="BK261" i="8"/>
  <c r="J251" i="8"/>
  <c r="J244" i="8"/>
  <c r="J239" i="8"/>
  <c r="J233" i="8"/>
  <c r="J228" i="8"/>
  <c r="J204" i="8"/>
  <c r="BK195" i="8"/>
  <c r="J184" i="8"/>
  <c r="J168" i="8"/>
  <c r="J162" i="8"/>
  <c r="BK152" i="8"/>
  <c r="BK149" i="8"/>
  <c r="BK143" i="8"/>
  <c r="J196" i="9"/>
  <c r="BK191" i="9"/>
  <c r="J186" i="9"/>
  <c r="J181" i="9"/>
  <c r="BK178" i="9"/>
  <c r="J173" i="9"/>
  <c r="J165" i="9"/>
  <c r="J159" i="9"/>
  <c r="J151" i="9"/>
  <c r="BK146" i="9"/>
  <c r="BK134" i="9"/>
  <c r="BK196" i="9"/>
  <c r="J190" i="9"/>
  <c r="BK185" i="9"/>
  <c r="BK173" i="9"/>
  <c r="BK165" i="9"/>
  <c r="BK159" i="9"/>
  <c r="BK155" i="9"/>
  <c r="BK149" i="9"/>
  <c r="BK143" i="9"/>
  <c r="J134" i="9"/>
  <c r="BK195" i="9"/>
  <c r="BK188" i="9"/>
  <c r="J182" i="9"/>
  <c r="J177" i="9"/>
  <c r="BK161" i="9"/>
  <c r="BK148" i="9"/>
  <c r="J143" i="9"/>
  <c r="J144" i="9"/>
  <c r="BK174" i="10"/>
  <c r="J169" i="10"/>
  <c r="BK158" i="10"/>
  <c r="BK152" i="10"/>
  <c r="BK144" i="10"/>
  <c r="J131" i="10"/>
  <c r="BK165" i="10"/>
  <c r="BK154" i="10"/>
  <c r="J145" i="10"/>
  <c r="BK134" i="10"/>
  <c r="BK179" i="10"/>
  <c r="BK170" i="10"/>
  <c r="BK166" i="10"/>
  <c r="J152" i="10"/>
  <c r="BK143" i="10"/>
  <c r="J134" i="10"/>
  <c r="BK173" i="10"/>
  <c r="J158" i="10"/>
  <c r="BK147" i="10"/>
  <c r="J142" i="10"/>
  <c r="BK135" i="10"/>
  <c r="J370" i="11"/>
  <c r="J323" i="11"/>
  <c r="BK291" i="11"/>
  <c r="J278" i="11"/>
  <c r="BK269" i="11"/>
  <c r="J254" i="11"/>
  <c r="J229" i="11"/>
  <c r="BK217" i="11"/>
  <c r="J207" i="11"/>
  <c r="J187" i="11"/>
  <c r="J168" i="11"/>
  <c r="BK392" i="11"/>
  <c r="J381" i="11"/>
  <c r="J364" i="11"/>
  <c r="J354" i="11"/>
  <c r="J338" i="11"/>
  <c r="BK300" i="11"/>
  <c r="BK280" i="11"/>
  <c r="J244" i="11"/>
  <c r="BK218" i="11"/>
  <c r="J196" i="11"/>
  <c r="BK170" i="11"/>
  <c r="BK156" i="11"/>
  <c r="J148" i="11"/>
  <c r="BK386" i="11"/>
  <c r="BK368" i="11"/>
  <c r="BK358" i="11"/>
  <c r="J347" i="11"/>
  <c r="J333" i="11"/>
  <c r="BK328" i="11"/>
  <c r="BK288" i="11"/>
  <c r="J277" i="11"/>
  <c r="J269" i="11"/>
  <c r="BK260" i="11"/>
  <c r="BK236" i="11"/>
  <c r="J224" i="11"/>
  <c r="BK207" i="11"/>
  <c r="BK199" i="11"/>
  <c r="BK160" i="11"/>
  <c r="BK381" i="11"/>
  <c r="BK364" i="11"/>
  <c r="J360" i="11"/>
  <c r="BK354" i="11"/>
  <c r="BK348" i="11"/>
  <c r="J340" i="11"/>
  <c r="J328" i="11"/>
  <c r="BK296" i="11"/>
  <c r="BK277" i="11"/>
  <c r="J260" i="11"/>
  <c r="J239" i="11"/>
  <c r="J222" i="11"/>
  <c r="J204" i="11"/>
  <c r="J190" i="11"/>
  <c r="J162" i="11"/>
  <c r="BK180" i="12"/>
  <c r="BK170" i="12"/>
  <c r="J165" i="12"/>
  <c r="BK148" i="12"/>
  <c r="BK140" i="12"/>
  <c r="J134" i="12"/>
  <c r="J180" i="12"/>
  <c r="J170" i="12"/>
  <c r="J166" i="12"/>
  <c r="BK158" i="12"/>
  <c r="BK150" i="12"/>
  <c r="BK135" i="12"/>
  <c r="BK181" i="12"/>
  <c r="BK165" i="12"/>
  <c r="J160" i="12"/>
  <c r="J154" i="12"/>
  <c r="J145" i="12"/>
  <c r="J141" i="12"/>
  <c r="J131" i="12"/>
  <c r="J173" i="12"/>
  <c r="J159" i="12"/>
  <c r="BK154" i="12"/>
  <c r="J148" i="12"/>
  <c r="J140" i="12"/>
  <c r="J133" i="12"/>
  <c r="BK1347" i="2"/>
  <c r="BK1223" i="2"/>
  <c r="BK1194" i="2"/>
  <c r="BK1143" i="2"/>
  <c r="BK1118" i="2"/>
  <c r="J1106" i="2"/>
  <c r="J1101" i="2"/>
  <c r="J1075" i="2"/>
  <c r="J1036" i="2"/>
  <c r="J1020" i="2"/>
  <c r="J971" i="2"/>
  <c r="BK941" i="2"/>
  <c r="J929" i="2"/>
  <c r="BK915" i="2"/>
  <c r="J879" i="2"/>
  <c r="BK848" i="2"/>
  <c r="J842" i="2"/>
  <c r="BK835" i="2"/>
  <c r="BK816" i="2"/>
  <c r="BK805" i="2"/>
  <c r="BK785" i="2"/>
  <c r="BK752" i="2"/>
  <c r="BK720" i="2"/>
  <c r="J708" i="2"/>
  <c r="BK678" i="2"/>
  <c r="J665" i="2"/>
  <c r="J642" i="2"/>
  <c r="J625" i="2"/>
  <c r="BK600" i="2"/>
  <c r="BK511" i="2"/>
  <c r="BK476" i="2"/>
  <c r="J443" i="2"/>
  <c r="BK430" i="2"/>
  <c r="J408" i="2"/>
  <c r="BK394" i="2"/>
  <c r="BK374" i="2"/>
  <c r="J334" i="2"/>
  <c r="J275" i="2"/>
  <c r="J258" i="2"/>
  <c r="BK227" i="2"/>
  <c r="J208" i="2"/>
  <c r="BK182" i="2"/>
  <c r="BK161" i="2"/>
  <c r="J1380" i="2"/>
  <c r="J1218" i="2"/>
  <c r="J1190" i="2"/>
  <c r="J1143" i="2"/>
  <c r="J1093" i="2"/>
  <c r="BK965" i="2"/>
  <c r="BK930" i="2"/>
  <c r="J917" i="2"/>
  <c r="BK889" i="2"/>
  <c r="J845" i="2"/>
  <c r="J835" i="2"/>
  <c r="BK807" i="2"/>
  <c r="BK799" i="2"/>
  <c r="J752" i="2"/>
  <c r="BK722" i="2"/>
  <c r="J711" i="2"/>
  <c r="BK671" i="2"/>
  <c r="J661" i="2"/>
  <c r="BK642" i="2"/>
  <c r="BK601" i="2"/>
  <c r="J569" i="2"/>
  <c r="BK547" i="2"/>
  <c r="BK496" i="2"/>
  <c r="J463" i="2"/>
  <c r="BK442" i="2"/>
  <c r="J438" i="2"/>
  <c r="J434" i="2"/>
  <c r="J415" i="2"/>
  <c r="BK392" i="2"/>
  <c r="J364" i="2"/>
  <c r="J272" i="2"/>
  <c r="BK221" i="2"/>
  <c r="BK178" i="2"/>
  <c r="BK1200" i="2"/>
  <c r="BK1157" i="2"/>
  <c r="BK1093" i="2"/>
  <c r="BK1058" i="2"/>
  <c r="BK1029" i="2"/>
  <c r="J992" i="2"/>
  <c r="J965" i="2"/>
  <c r="BK928" i="2"/>
  <c r="BK895" i="2"/>
  <c r="J848" i="2"/>
  <c r="BK833" i="2"/>
  <c r="J803" i="2"/>
  <c r="J774" i="2"/>
  <c r="BK715" i="2"/>
  <c r="BK688" i="2"/>
  <c r="J674" i="2"/>
  <c r="BK667" i="2"/>
  <c r="BK625" i="2"/>
  <c r="BK604" i="2"/>
  <c r="J476" i="2"/>
  <c r="BK465" i="2"/>
  <c r="J439" i="2"/>
  <c r="BK407" i="2"/>
  <c r="J382" i="2"/>
  <c r="BK353" i="2"/>
  <c r="BK283" i="2"/>
  <c r="J266" i="2"/>
  <c r="BK237" i="2"/>
  <c r="BK229" i="2"/>
  <c r="BK206" i="2"/>
  <c r="J174" i="2"/>
  <c r="J159" i="2"/>
  <c r="J1390" i="2"/>
  <c r="J1385" i="2"/>
  <c r="BK1380" i="2"/>
  <c r="BK1245" i="2"/>
  <c r="J1216" i="2"/>
  <c r="J1188" i="2"/>
  <c r="J1128" i="2"/>
  <c r="J1103" i="2"/>
  <c r="J1096" i="2"/>
  <c r="BK1031" i="2"/>
  <c r="J967" i="2"/>
  <c r="BK945" i="2"/>
  <c r="BK935" i="2"/>
  <c r="J927" i="2"/>
  <c r="BK909" i="2"/>
  <c r="BK883" i="2"/>
  <c r="J841" i="2"/>
  <c r="J829" i="2"/>
  <c r="BK788" i="2"/>
  <c r="BK741" i="2"/>
  <c r="J732" i="2"/>
  <c r="J715" i="2"/>
  <c r="BK709" i="2"/>
  <c r="BK701" i="2"/>
  <c r="J668" i="2"/>
  <c r="J662" i="2"/>
  <c r="BK653" i="2"/>
  <c r="BK612" i="2"/>
  <c r="BK583" i="2"/>
  <c r="J566" i="2"/>
  <c r="J547" i="2"/>
  <c r="J496" i="2"/>
  <c r="BK455" i="2"/>
  <c r="BK438" i="2"/>
  <c r="J430" i="2"/>
  <c r="BK408" i="2"/>
  <c r="J394" i="2"/>
  <c r="J378" i="2"/>
  <c r="BK329" i="2"/>
  <c r="J278" i="2"/>
  <c r="J251" i="2"/>
  <c r="J232" i="2"/>
  <c r="J221" i="2"/>
  <c r="J206" i="2"/>
  <c r="J184" i="2"/>
  <c r="BK174" i="2"/>
  <c r="BK181" i="3"/>
  <c r="J161" i="3"/>
  <c r="BK153" i="3"/>
  <c r="J145" i="3"/>
  <c r="J138" i="3"/>
  <c r="J130" i="3"/>
  <c r="BK176" i="3"/>
  <c r="J168" i="3"/>
  <c r="BK162" i="3"/>
  <c r="J155" i="3"/>
  <c r="J150" i="3"/>
  <c r="BK143" i="3"/>
  <c r="BK132" i="3"/>
  <c r="J181" i="3"/>
  <c r="J171" i="3"/>
  <c r="BK167" i="3"/>
  <c r="J163" i="3"/>
  <c r="J154" i="3"/>
  <c r="BK138" i="3"/>
  <c r="J135" i="3"/>
  <c r="J158" i="3"/>
  <c r="J149" i="3"/>
  <c r="BK137" i="3"/>
  <c r="J256" i="4"/>
  <c r="BK223" i="4"/>
  <c r="J218" i="4"/>
  <c r="BK209" i="4"/>
  <c r="J202" i="4"/>
  <c r="BK182" i="4"/>
  <c r="J157" i="4"/>
  <c r="BK349" i="4"/>
  <c r="BK327" i="4"/>
  <c r="BK301" i="4"/>
  <c r="J295" i="4"/>
  <c r="J284" i="4"/>
  <c r="J273" i="4"/>
  <c r="BK264" i="4"/>
  <c r="J253" i="4"/>
  <c r="BK234" i="4"/>
  <c r="BK148" i="4"/>
  <c r="BK366" i="4"/>
  <c r="J359" i="4"/>
  <c r="J354" i="4"/>
  <c r="BK341" i="4"/>
  <c r="BK319" i="4"/>
  <c r="BK277" i="4"/>
  <c r="BK272" i="4"/>
  <c r="BK260" i="4"/>
  <c r="J243" i="4"/>
  <c r="J222" i="4"/>
  <c r="BK213" i="4"/>
  <c r="BK200" i="4"/>
  <c r="J169" i="4"/>
  <c r="J161" i="4"/>
  <c r="BK151" i="4"/>
  <c r="J378" i="4"/>
  <c r="J364" i="4"/>
  <c r="BK356" i="4"/>
  <c r="BK346" i="4"/>
  <c r="J333" i="4"/>
  <c r="BK304" i="4"/>
  <c r="J297" i="4"/>
  <c r="BK284" i="4"/>
  <c r="J271" i="4"/>
  <c r="J266" i="4"/>
  <c r="BK253" i="4"/>
  <c r="BK237" i="4"/>
  <c r="J179" i="5"/>
  <c r="J164" i="5"/>
  <c r="BK136" i="5"/>
  <c r="J373" i="5"/>
  <c r="J362" i="5"/>
  <c r="BK337" i="5"/>
  <c r="BK324" i="5"/>
  <c r="J302" i="5"/>
  <c r="J288" i="5"/>
  <c r="BK276" i="5"/>
  <c r="BK251" i="5"/>
  <c r="J240" i="5"/>
  <c r="BK219" i="5"/>
  <c r="J200" i="5"/>
  <c r="J174" i="5"/>
  <c r="BK164" i="5"/>
  <c r="BK138" i="5"/>
  <c r="J384" i="5"/>
  <c r="BK370" i="5"/>
  <c r="BK339" i="5"/>
  <c r="J298" i="5"/>
  <c r="BK277" i="5"/>
  <c r="BK250" i="5"/>
  <c r="BK241" i="5"/>
  <c r="J237" i="5"/>
  <c r="BK215" i="5"/>
  <c r="BK183" i="5"/>
  <c r="J170" i="5"/>
  <c r="BK264" i="6"/>
  <c r="J256" i="6"/>
  <c r="BK252" i="6"/>
  <c r="BK245" i="6"/>
  <c r="J237" i="6"/>
  <c r="J231" i="6"/>
  <c r="BK219" i="6"/>
  <c r="BK211" i="6"/>
  <c r="J204" i="6"/>
  <c r="J194" i="6"/>
  <c r="BK189" i="6"/>
  <c r="BK184" i="6"/>
  <c r="BK179" i="6"/>
  <c r="J173" i="6"/>
  <c r="J168" i="6"/>
  <c r="BK160" i="6"/>
  <c r="J154" i="6"/>
  <c r="BK149" i="6"/>
  <c r="J144" i="6"/>
  <c r="BK141" i="6"/>
  <c r="BK135" i="6"/>
  <c r="J264" i="6"/>
  <c r="BK253" i="6"/>
  <c r="J246" i="6"/>
  <c r="BK240" i="6"/>
  <c r="BK237" i="6"/>
  <c r="BK229" i="6"/>
  <c r="J221" i="6"/>
  <c r="BK217" i="6"/>
  <c r="BK213" i="6"/>
  <c r="BK207" i="6"/>
  <c r="J196" i="6"/>
  <c r="BK256" i="6"/>
  <c r="J252" i="6"/>
  <c r="J245" i="6"/>
  <c r="J240" i="6"/>
  <c r="J235" i="6"/>
  <c r="BK231" i="6"/>
  <c r="BK226" i="6"/>
  <c r="BK221" i="6"/>
  <c r="J214" i="6"/>
  <c r="BK208" i="6"/>
  <c r="BK204" i="6"/>
  <c r="J200" i="6"/>
  <c r="J195" i="6"/>
  <c r="J190" i="6"/>
  <c r="BK186" i="6"/>
  <c r="J182" i="6"/>
  <c r="J177" i="6"/>
  <c r="BK173" i="6"/>
  <c r="BK168" i="6"/>
  <c r="J162" i="6"/>
  <c r="J156" i="6"/>
  <c r="BK153" i="6"/>
  <c r="BK150" i="6"/>
  <c r="J145" i="6"/>
  <c r="BK137" i="6"/>
  <c r="J131" i="6"/>
  <c r="BK193" i="6"/>
  <c r="BK175" i="6"/>
  <c r="J167" i="6"/>
  <c r="BK162" i="6"/>
  <c r="J158" i="6"/>
  <c r="BK145" i="6"/>
  <c r="BK140" i="6"/>
  <c r="BK133" i="6"/>
  <c r="J262" i="7"/>
  <c r="J255" i="7"/>
  <c r="J247" i="7"/>
  <c r="BK242" i="7"/>
  <c r="J233" i="7"/>
  <c r="J227" i="7"/>
  <c r="BK221" i="7"/>
  <c r="J209" i="7"/>
  <c r="J202" i="7"/>
  <c r="J196" i="7"/>
  <c r="J192" i="7"/>
  <c r="J187" i="7"/>
  <c r="BK181" i="7"/>
  <c r="J176" i="7"/>
  <c r="BK167" i="7"/>
  <c r="J149" i="7"/>
  <c r="J142" i="7"/>
  <c r="BK263" i="7"/>
  <c r="BK252" i="7"/>
  <c r="J241" i="7"/>
  <c r="J235" i="7"/>
  <c r="BK228" i="7"/>
  <c r="BK223" i="7"/>
  <c r="BK216" i="7"/>
  <c r="BK210" i="7"/>
  <c r="J207" i="7"/>
  <c r="J201" i="7"/>
  <c r="BK190" i="7"/>
  <c r="BK182" i="7"/>
  <c r="J178" i="7"/>
  <c r="J168" i="7"/>
  <c r="J160" i="7"/>
  <c r="J152" i="7"/>
  <c r="BK250" i="7"/>
  <c r="BK238" i="7"/>
  <c r="BK233" i="7"/>
  <c r="BK224" i="7"/>
  <c r="J218" i="7"/>
  <c r="J213" i="7"/>
  <c r="BK206" i="7"/>
  <c r="BK189" i="7"/>
  <c r="BK180" i="7"/>
  <c r="J177" i="7"/>
  <c r="BK166" i="7"/>
  <c r="J161" i="7"/>
  <c r="J158" i="7"/>
  <c r="J145" i="7"/>
  <c r="BK138" i="7"/>
  <c r="BK267" i="7"/>
  <c r="BK259" i="7"/>
  <c r="J251" i="7"/>
  <c r="J242" i="7"/>
  <c r="BK231" i="7"/>
  <c r="BK219" i="7"/>
  <c r="BK202" i="7"/>
  <c r="BK196" i="7"/>
  <c r="BK192" i="7"/>
  <c r="J173" i="7"/>
  <c r="J162" i="7"/>
  <c r="BK152" i="7"/>
  <c r="BK146" i="7"/>
  <c r="BK354" i="8"/>
  <c r="BK344" i="8"/>
  <c r="BK333" i="8"/>
  <c r="J327" i="8"/>
  <c r="BK318" i="8"/>
  <c r="BK310" i="8"/>
  <c r="BK298" i="8"/>
  <c r="J288" i="8"/>
  <c r="BK282" i="8"/>
  <c r="BK278" i="8"/>
  <c r="J274" i="8"/>
  <c r="J268" i="8"/>
  <c r="J260" i="8"/>
  <c r="J256" i="8"/>
  <c r="BK247" i="8"/>
  <c r="BK234" i="8"/>
  <c r="BK229" i="8"/>
  <c r="J217" i="8"/>
  <c r="BK206" i="8"/>
  <c r="BK196" i="8"/>
  <c r="J188" i="8"/>
  <c r="BK178" i="8"/>
  <c r="BK170" i="8"/>
  <c r="J166" i="8"/>
  <c r="J161" i="8"/>
  <c r="J153" i="8"/>
  <c r="J366" i="8"/>
  <c r="BK363" i="8"/>
  <c r="J354" i="8"/>
  <c r="J350" i="8"/>
  <c r="J344" i="8"/>
  <c r="BK339" i="8"/>
  <c r="BK331" i="8"/>
  <c r="J326" i="8"/>
  <c r="BK305" i="8"/>
  <c r="BK300" i="8"/>
  <c r="J289" i="8"/>
  <c r="J285" i="8"/>
  <c r="BK280" i="8"/>
  <c r="J270" i="8"/>
  <c r="BK260" i="8"/>
  <c r="J254" i="8"/>
  <c r="BK245" i="8"/>
  <c r="J237" i="8"/>
  <c r="BK226" i="8"/>
  <c r="J220" i="8"/>
  <c r="BK212" i="8"/>
  <c r="BK202" i="8"/>
  <c r="BK192" i="8"/>
  <c r="BK184" i="8"/>
  <c r="BK172" i="8"/>
  <c r="J152" i="8"/>
  <c r="BK357" i="8"/>
  <c r="BK350" i="8"/>
  <c r="J339" i="8"/>
  <c r="J321" i="8"/>
  <c r="BK307" i="8"/>
  <c r="BK292" i="8"/>
  <c r="J281" i="8"/>
  <c r="J271" i="8"/>
  <c r="J262" i="8"/>
  <c r="J250" i="8"/>
  <c r="BK235" i="8"/>
  <c r="J225" i="8"/>
  <c r="BK220" i="8"/>
  <c r="J212" i="8"/>
  <c r="J202" i="8"/>
  <c r="J197" i="8"/>
  <c r="BK191" i="8"/>
  <c r="BK185" i="8"/>
  <c r="BK176" i="8"/>
  <c r="J173" i="8"/>
  <c r="BK165" i="8"/>
  <c r="J148" i="8"/>
  <c r="J142" i="8"/>
  <c r="BK356" i="8"/>
  <c r="BK346" i="8"/>
  <c r="BK338" i="8"/>
  <c r="J328" i="8"/>
  <c r="BK320" i="8"/>
  <c r="J315" i="8"/>
  <c r="J310" i="8"/>
  <c r="J305" i="8"/>
  <c r="J300" i="8"/>
  <c r="J292" i="8"/>
  <c r="BK285" i="8"/>
  <c r="J275" i="8"/>
  <c r="BK266" i="8"/>
  <c r="BK256" i="8"/>
  <c r="J247" i="8"/>
  <c r="J243" i="8"/>
  <c r="J238" i="8"/>
  <c r="J230" i="8"/>
  <c r="BK215" i="8"/>
  <c r="J201" i="8"/>
  <c r="J193" i="8"/>
  <c r="BK182" i="8"/>
  <c r="BK173" i="8"/>
  <c r="BK163" i="8"/>
  <c r="BK154" i="8"/>
  <c r="BK150" i="8"/>
  <c r="BK145" i="8"/>
  <c r="BK198" i="9"/>
  <c r="J193" i="9"/>
  <c r="J188" i="9"/>
  <c r="J184" i="9"/>
  <c r="BK179" i="9"/>
  <c r="BK174" i="9"/>
  <c r="BK167" i="9"/>
  <c r="BK162" i="9"/>
  <c r="J155" i="9"/>
  <c r="BK145" i="9"/>
  <c r="J199" i="9"/>
  <c r="J195" i="9"/>
  <c r="BK192" i="9"/>
  <c r="J180" i="9"/>
  <c r="J169" i="9"/>
  <c r="J164" i="9"/>
  <c r="J161" i="9"/>
  <c r="J157" i="9"/>
  <c r="BK151" i="9"/>
  <c r="BK144" i="9"/>
  <c r="BK137" i="9"/>
  <c r="BK199" i="9"/>
  <c r="J189" i="9"/>
  <c r="BK184" i="9"/>
  <c r="J179" i="9"/>
  <c r="J174" i="9"/>
  <c r="BK153" i="9"/>
  <c r="J146" i="9"/>
  <c r="BK135" i="9"/>
  <c r="J137" i="9"/>
  <c r="BK172" i="10"/>
  <c r="J168" i="10"/>
  <c r="BK161" i="10"/>
  <c r="J154" i="10"/>
  <c r="J146" i="10"/>
  <c r="J179" i="10"/>
  <c r="J172" i="10"/>
  <c r="BK163" i="10"/>
  <c r="J153" i="10"/>
  <c r="J140" i="10"/>
  <c r="J132" i="10"/>
  <c r="BK176" i="10"/>
  <c r="J165" i="10"/>
  <c r="J159" i="10"/>
  <c r="BK146" i="10"/>
  <c r="J135" i="10"/>
  <c r="J166" i="10"/>
  <c r="BK151" i="10"/>
  <c r="BK145" i="10"/>
  <c r="BK141" i="10"/>
  <c r="J372" i="11"/>
  <c r="J361" i="11"/>
  <c r="J298" i="11"/>
  <c r="J282" i="11"/>
  <c r="BK273" i="11"/>
  <c r="BK244" i="11"/>
  <c r="BK222" i="11"/>
  <c r="J213" i="11"/>
  <c r="J199" i="11"/>
  <c r="BK183" i="11"/>
  <c r="J154" i="11"/>
  <c r="BK390" i="11"/>
  <c r="J376" i="11"/>
  <c r="BK372" i="11"/>
  <c r="J356" i="11"/>
  <c r="BK342" i="11"/>
  <c r="J325" i="11"/>
  <c r="J288" i="11"/>
  <c r="J273" i="11"/>
  <c r="BK233" i="11"/>
  <c r="BK219" i="11"/>
  <c r="BK187" i="11"/>
  <c r="BK164" i="11"/>
  <c r="J151" i="11"/>
  <c r="BK323" i="11"/>
  <c r="BK298" i="11"/>
  <c r="BK278" i="11"/>
  <c r="BK272" i="11"/>
  <c r="J262" i="11"/>
  <c r="BK239" i="11"/>
  <c r="J226" i="11"/>
  <c r="J209" i="11"/>
  <c r="BK168" i="11"/>
  <c r="J145" i="11"/>
  <c r="BK366" i="11"/>
  <c r="BK361" i="11"/>
  <c r="J355" i="11"/>
  <c r="BK347" i="11"/>
  <c r="BK338" i="11"/>
  <c r="J330" i="11"/>
  <c r="J300" i="11"/>
  <c r="J285" i="11"/>
  <c r="J265" i="11"/>
  <c r="J247" i="11"/>
  <c r="BK229" i="11"/>
  <c r="BK209" i="11"/>
  <c r="BK196" i="11"/>
  <c r="J164" i="11"/>
  <c r="BK145" i="11"/>
  <c r="BK173" i="12"/>
  <c r="J167" i="12"/>
  <c r="BK145" i="12"/>
  <c r="BK136" i="12"/>
  <c r="BK132" i="12"/>
  <c r="J181" i="12"/>
  <c r="J174" i="12"/>
  <c r="BK167" i="12"/>
  <c r="BK159" i="12"/>
  <c r="BK151" i="12"/>
  <c r="BK138" i="12"/>
  <c r="BK175" i="12"/>
  <c r="BK164" i="12"/>
  <c r="BK157" i="12"/>
  <c r="BK153" i="12"/>
  <c r="J147" i="12"/>
  <c r="J138" i="12"/>
  <c r="BK129" i="12"/>
  <c r="BK166" i="12"/>
  <c r="J158" i="12"/>
  <c r="BK152" i="12"/>
  <c r="BK147" i="12"/>
  <c r="BK143" i="12"/>
  <c r="J132" i="12"/>
  <c r="J1245" i="2"/>
  <c r="BK1214" i="2"/>
  <c r="BK1190" i="2"/>
  <c r="BK1185" i="2"/>
  <c r="J1110" i="2"/>
  <c r="BK1103" i="2"/>
  <c r="BK1096" i="2"/>
  <c r="BK1061" i="2"/>
  <c r="J1031" i="2"/>
  <c r="BK989" i="2"/>
  <c r="J945" i="2"/>
  <c r="J930" i="2"/>
  <c r="J923" i="2"/>
  <c r="BK900" i="2"/>
  <c r="J877" i="2"/>
  <c r="J843" i="2"/>
  <c r="BK837" i="2"/>
  <c r="BK829" i="2"/>
  <c r="BK811" i="2"/>
  <c r="J797" i="2"/>
  <c r="BK779" i="2"/>
  <c r="J741" i="2"/>
  <c r="BK711" i="2"/>
  <c r="J706" i="2"/>
  <c r="J667" i="2"/>
  <c r="J656" i="2"/>
  <c r="BK630" i="2"/>
  <c r="J605" i="2"/>
  <c r="J553" i="2"/>
  <c r="J474" i="2"/>
  <c r="BK434" i="2"/>
  <c r="BK417" i="2"/>
  <c r="BK405" i="2"/>
  <c r="J390" i="2"/>
  <c r="J353" i="2"/>
  <c r="J323" i="2"/>
  <c r="J268" i="2"/>
  <c r="J237" i="2"/>
  <c r="J219" i="2"/>
  <c r="J195" i="2"/>
  <c r="BK184" i="2"/>
  <c r="J178" i="2"/>
  <c r="J153" i="2"/>
  <c r="BK1357" i="2"/>
  <c r="J1200" i="2"/>
  <c r="J1157" i="2"/>
  <c r="BK1126" i="2"/>
  <c r="BK1020" i="2"/>
  <c r="BK952" i="2"/>
  <c r="J935" i="2"/>
  <c r="J903" i="2"/>
  <c r="J864" i="2"/>
  <c r="BK838" i="2"/>
  <c r="J811" i="2"/>
  <c r="BK803" i="2"/>
  <c r="J788" i="2"/>
  <c r="BK726" i="2"/>
  <c r="BK717" i="2"/>
  <c r="BK674" i="2"/>
  <c r="J666" i="2"/>
  <c r="J659" i="2"/>
  <c r="BK602" i="2"/>
  <c r="J571" i="2"/>
  <c r="J555" i="2"/>
  <c r="J511" i="2"/>
  <c r="J478" i="2"/>
  <c r="BK440" i="2"/>
  <c r="BK436" i="2"/>
  <c r="BK421" i="2"/>
  <c r="J405" i="2"/>
  <c r="J369" i="2"/>
  <c r="BK289" i="2"/>
  <c r="J227" i="2"/>
  <c r="BK208" i="2"/>
  <c r="AS95" i="1"/>
  <c r="BK967" i="2"/>
  <c r="BK934" i="2"/>
  <c r="BK906" i="2"/>
  <c r="BK879" i="2"/>
  <c r="J838" i="2"/>
  <c r="BK808" i="2"/>
  <c r="BK797" i="2"/>
  <c r="J722" i="2"/>
  <c r="J704" i="2"/>
  <c r="J691" i="2"/>
  <c r="J671" i="2"/>
  <c r="BK668" i="2"/>
  <c r="BK639" i="2"/>
  <c r="BK607" i="2"/>
  <c r="BK585" i="2"/>
  <c r="BK449" i="2"/>
  <c r="BK413" i="2"/>
  <c r="J388" i="2"/>
  <c r="J359" i="2"/>
  <c r="J327" i="2"/>
  <c r="BK272" i="2"/>
  <c r="J249" i="2"/>
  <c r="BK233" i="2"/>
  <c r="J213" i="2"/>
  <c r="BK189" i="2"/>
  <c r="J161" i="2"/>
  <c r="AS98" i="1"/>
  <c r="J1357" i="2"/>
  <c r="J1223" i="2"/>
  <c r="J1154" i="2"/>
  <c r="J1126" i="2"/>
  <c r="BK1101" i="2"/>
  <c r="J1078" i="2"/>
  <c r="J989" i="2"/>
  <c r="BK962" i="2"/>
  <c r="J941" i="2"/>
  <c r="J937" i="2"/>
  <c r="J928" i="2"/>
  <c r="J915" i="2"/>
  <c r="BK845" i="2"/>
  <c r="BK666" i="2"/>
  <c r="BK661" i="2"/>
  <c r="J630" i="2"/>
  <c r="J607" i="2"/>
  <c r="BK574" i="2"/>
  <c r="J561" i="2"/>
  <c r="J522" i="2"/>
  <c r="BK474" i="2"/>
  <c r="J441" i="2"/>
  <c r="J421" i="2"/>
  <c r="J412" i="2"/>
  <c r="BK403" i="2"/>
  <c r="J380" i="2"/>
  <c r="BK334" i="2"/>
  <c r="J321" i="2"/>
  <c r="BK270" i="2"/>
  <c r="BK249" i="2"/>
  <c r="J233" i="2"/>
  <c r="BK219" i="2"/>
  <c r="J189" i="2"/>
  <c r="J170" i="2"/>
  <c r="J175" i="3"/>
  <c r="BK169" i="3"/>
  <c r="J159" i="3"/>
  <c r="BK149" i="3"/>
  <c r="J142" i="3"/>
  <c r="J131" i="3"/>
  <c r="J182" i="3"/>
  <c r="J174" i="3"/>
  <c r="J167" i="3"/>
  <c r="BK160" i="3"/>
  <c r="BK157" i="3"/>
  <c r="J148" i="3"/>
  <c r="J141" i="3"/>
  <c r="BK131" i="3"/>
  <c r="BK182" i="3"/>
  <c r="BK174" i="3"/>
  <c r="J169" i="3"/>
  <c r="J165" i="3"/>
  <c r="BK161" i="3"/>
  <c r="J146" i="3"/>
  <c r="BK139" i="3"/>
  <c r="J136" i="3"/>
  <c r="BK163" i="3"/>
  <c r="J153" i="3"/>
  <c r="BK148" i="3"/>
  <c r="BK136" i="3"/>
  <c r="J264" i="4"/>
  <c r="J240" i="4"/>
  <c r="BK222" i="4"/>
  <c r="J216" i="4"/>
  <c r="J197" i="4"/>
  <c r="BK163" i="4"/>
  <c r="BK145" i="4"/>
  <c r="BK378" i="4"/>
  <c r="J368" i="4"/>
  <c r="J362" i="4"/>
  <c r="J356" i="4"/>
  <c r="BK352" i="4"/>
  <c r="BK333" i="4"/>
  <c r="BK325" i="4"/>
  <c r="J299" i="4"/>
  <c r="BK287" i="4"/>
  <c r="BK276" i="4"/>
  <c r="J268" i="4"/>
  <c r="BK256" i="4"/>
  <c r="J237" i="4"/>
  <c r="J163" i="4"/>
  <c r="BK374" i="4"/>
  <c r="J360" i="4"/>
  <c r="J355" i="4"/>
  <c r="BK343" i="4"/>
  <c r="J330" i="4"/>
  <c r="BK322" i="4"/>
  <c r="J276" i="4"/>
  <c r="BK271" i="4"/>
  <c r="J258" i="4"/>
  <c r="BK232" i="4"/>
  <c r="BK220" i="4"/>
  <c r="BK216" i="4"/>
  <c r="J204" i="4"/>
  <c r="J171" i="4"/>
  <c r="J159" i="4"/>
  <c r="BK371" i="4"/>
  <c r="BK360" i="4"/>
  <c r="J352" i="4"/>
  <c r="J343" i="4"/>
  <c r="J325" i="4"/>
  <c r="BK299" i="4"/>
  <c r="J287" i="4"/>
  <c r="J277" i="4"/>
  <c r="BK267" i="4"/>
  <c r="BK258" i="4"/>
  <c r="J232" i="4"/>
  <c r="J162" i="5"/>
  <c r="BK386" i="5"/>
  <c r="J371" i="5"/>
  <c r="BK345" i="5"/>
  <c r="J331" i="5"/>
  <c r="J294" i="5"/>
  <c r="J280" i="5"/>
  <c r="BK263" i="5"/>
  <c r="J252" i="5"/>
  <c r="J241" i="5"/>
  <c r="BK221" i="5"/>
  <c r="J187" i="5"/>
  <c r="BK179" i="5"/>
  <c r="BK166" i="5"/>
  <c r="BK142" i="5"/>
  <c r="J395" i="5"/>
  <c r="J375" i="5"/>
  <c r="J346" i="5"/>
  <c r="BK321" i="5"/>
  <c r="J296" i="5"/>
  <c r="J290" i="5"/>
  <c r="J284" i="5"/>
  <c r="J263" i="5"/>
  <c r="BK247" i="5"/>
  <c r="BK240" i="5"/>
  <c r="J223" i="5"/>
  <c r="BK200" i="5"/>
  <c r="BK180" i="5"/>
  <c r="J166" i="5"/>
  <c r="J266" i="6"/>
  <c r="BK262" i="6"/>
  <c r="BK255" i="6"/>
  <c r="BK249" i="6"/>
  <c r="BK241" i="6"/>
  <c r="BK234" i="6"/>
  <c r="BK227" i="6"/>
  <c r="J222" i="6"/>
  <c r="J212" i="6"/>
  <c r="J205" i="6"/>
  <c r="BK198" i="6"/>
  <c r="BK192" i="6"/>
  <c r="BK188" i="6"/>
  <c r="J183" i="6"/>
  <c r="J178" i="6"/>
  <c r="BK172" i="6"/>
  <c r="BK166" i="6"/>
  <c r="BK156" i="6"/>
  <c r="J151" i="6"/>
  <c r="J147" i="6"/>
  <c r="BK139" i="6"/>
  <c r="J134" i="6"/>
  <c r="J267" i="6"/>
  <c r="J258" i="6"/>
  <c r="BK248" i="6"/>
  <c r="J244" i="6"/>
  <c r="BK238" i="6"/>
  <c r="J226" i="6"/>
  <c r="J220" i="6"/>
  <c r="J216" i="6"/>
  <c r="J210" i="6"/>
  <c r="J202" i="6"/>
  <c r="J197" i="6"/>
  <c r="BK267" i="6"/>
  <c r="J255" i="6"/>
  <c r="J249" i="6"/>
  <c r="BK244" i="6"/>
  <c r="J239" i="6"/>
  <c r="BK232" i="6"/>
  <c r="J227" i="6"/>
  <c r="BK222" i="6"/>
  <c r="J217" i="6"/>
  <c r="J211" i="6"/>
  <c r="J206" i="6"/>
  <c r="BK202" i="6"/>
  <c r="J198" i="6"/>
  <c r="J192" i="6"/>
  <c r="J188" i="6"/>
  <c r="J184" i="6"/>
  <c r="BK178" i="6"/>
  <c r="J175" i="6"/>
  <c r="J170" i="6"/>
  <c r="BK165" i="6"/>
  <c r="J161" i="6"/>
  <c r="J155" i="6"/>
  <c r="J148" i="6"/>
  <c r="J142" i="6"/>
  <c r="J139" i="6"/>
  <c r="BK134" i="6"/>
  <c r="BK194" i="6"/>
  <c r="BK182" i="6"/>
  <c r="BK171" i="6"/>
  <c r="J165" i="6"/>
  <c r="J160" i="6"/>
  <c r="J150" i="6"/>
  <c r="BK143" i="6"/>
  <c r="BK132" i="6"/>
  <c r="J259" i="7"/>
  <c r="BK251" i="7"/>
  <c r="BK244" i="7"/>
  <c r="BK235" i="7"/>
  <c r="J228" i="7"/>
  <c r="J214" i="7"/>
  <c r="BK207" i="7"/>
  <c r="J200" i="7"/>
  <c r="BK195" i="7"/>
  <c r="J190" i="7"/>
  <c r="BK183" i="7"/>
  <c r="J180" i="7"/>
  <c r="BK175" i="7"/>
  <c r="J155" i="7"/>
  <c r="J144" i="7"/>
  <c r="J140" i="7"/>
  <c r="BK261" i="7"/>
  <c r="BK249" i="7"/>
  <c r="BK240" i="7"/>
  <c r="BK234" i="7"/>
  <c r="BK227" i="7"/>
  <c r="BK222" i="7"/>
  <c r="BK212" i="7"/>
  <c r="BK209" i="7"/>
  <c r="J206" i="7"/>
  <c r="J197" i="7"/>
  <c r="BK186" i="7"/>
  <c r="BK174" i="7"/>
  <c r="J170" i="7"/>
  <c r="BK164" i="7"/>
  <c r="BK156" i="7"/>
  <c r="J265" i="7"/>
  <c r="J245" i="7"/>
  <c r="J234" i="7"/>
  <c r="BK226" i="7"/>
  <c r="J221" i="7"/>
  <c r="J215" i="7"/>
  <c r="BK194" i="7"/>
  <c r="BK185" i="7"/>
  <c r="J175" i="7"/>
  <c r="J165" i="7"/>
  <c r="BK160" i="7"/>
  <c r="J153" i="7"/>
  <c r="BK142" i="7"/>
  <c r="J268" i="7"/>
  <c r="J260" i="7"/>
  <c r="J252" i="7"/>
  <c r="J243" i="7"/>
  <c r="BK236" i="7"/>
  <c r="BK220" i="7"/>
  <c r="BK203" i="7"/>
  <c r="J195" i="7"/>
  <c r="BK191" i="7"/>
  <c r="J172" i="7"/>
  <c r="BK155" i="7"/>
  <c r="BK149" i="7"/>
  <c r="J138" i="7"/>
  <c r="J357" i="8"/>
  <c r="BK349" i="8"/>
  <c r="J338" i="8"/>
  <c r="J330" i="8"/>
  <c r="J324" i="8"/>
  <c r="J308" i="8"/>
  <c r="J302" i="8"/>
  <c r="J293" i="8"/>
  <c r="BK283" i="8"/>
  <c r="BK279" i="8"/>
  <c r="BK275" i="8"/>
  <c r="J267" i="8"/>
  <c r="BK264" i="8"/>
  <c r="J258" i="8"/>
  <c r="J252" i="8"/>
  <c r="BK242" i="8"/>
  <c r="BK233" i="8"/>
  <c r="J224" i="8"/>
  <c r="BK216" i="8"/>
  <c r="BK204" i="8"/>
  <c r="BK199" i="8"/>
  <c r="J189" i="8"/>
  <c r="J181" i="8"/>
  <c r="J175" i="8"/>
  <c r="J167" i="8"/>
  <c r="BK162" i="8"/>
  <c r="BK157" i="8"/>
  <c r="BK142" i="8"/>
  <c r="BK364" i="8"/>
  <c r="J363" i="8"/>
  <c r="BK353" i="8"/>
  <c r="J348" i="8"/>
  <c r="BK341" i="8"/>
  <c r="BK335" i="8"/>
  <c r="BK325" i="8"/>
  <c r="BK302" i="8"/>
  <c r="BK299" i="8"/>
  <c r="J287" i="8"/>
  <c r="J282" i="8"/>
  <c r="J277" i="8"/>
  <c r="BK268" i="8"/>
  <c r="J255" i="8"/>
  <c r="J248" i="8"/>
  <c r="BK240" i="8"/>
  <c r="J227" i="8"/>
  <c r="J223" i="8"/>
  <c r="J215" i="8"/>
  <c r="J206" i="8"/>
  <c r="BK197" i="8"/>
  <c r="BK190" i="8"/>
  <c r="BK180" i="8"/>
  <c r="J154" i="8"/>
  <c r="J149" i="8"/>
  <c r="BK361" i="8"/>
  <c r="J352" i="8"/>
  <c r="J343" i="8"/>
  <c r="BK324" i="8"/>
  <c r="J320" i="8"/>
  <c r="J314" i="8"/>
  <c r="BK306" i="8"/>
  <c r="BK290" i="8"/>
  <c r="BK276" i="8"/>
  <c r="BK267" i="8"/>
  <c r="BK255" i="8"/>
  <c r="BK251" i="8"/>
  <c r="BK238" i="8"/>
  <c r="BK227" i="8"/>
  <c r="BK222" i="8"/>
  <c r="J216" i="8"/>
  <c r="BK207" i="8"/>
  <c r="BK188" i="8"/>
  <c r="J178" i="8"/>
  <c r="BK174" i="8"/>
  <c r="BK166" i="8"/>
  <c r="BK153" i="8"/>
  <c r="J146" i="8"/>
  <c r="J359" i="8"/>
  <c r="BK347" i="8"/>
  <c r="J340" i="8"/>
  <c r="BK334" i="8"/>
  <c r="J329" i="8"/>
  <c r="BK323" i="8"/>
  <c r="BK317" i="8"/>
  <c r="BK311" i="8"/>
  <c r="J304" i="8"/>
  <c r="J299" i="8"/>
  <c r="BK293" i="8"/>
  <c r="J290" i="8"/>
  <c r="J278" i="8"/>
  <c r="J265" i="8"/>
  <c r="BK254" i="8"/>
  <c r="J246" i="8"/>
  <c r="J241" i="8"/>
  <c r="J235" i="8"/>
  <c r="J232" i="8"/>
  <c r="BK219" i="8"/>
  <c r="J199" i="8"/>
  <c r="BK194" i="8"/>
  <c r="J187" i="8"/>
  <c r="J179" i="8"/>
  <c r="J165" i="8"/>
  <c r="J159" i="8"/>
  <c r="BK151" i="8"/>
  <c r="BK146" i="8"/>
  <c r="BK144" i="8"/>
  <c r="BK197" i="9"/>
  <c r="J192" i="9"/>
  <c r="BK187" i="9"/>
  <c r="J183" i="9"/>
  <c r="BK177" i="9"/>
  <c r="J172" i="9"/>
  <c r="J168" i="9"/>
  <c r="J163" i="9"/>
  <c r="BK157" i="9"/>
  <c r="BK147" i="9"/>
  <c r="BK139" i="9"/>
  <c r="J197" i="9"/>
  <c r="BK193" i="9"/>
  <c r="BK182" i="9"/>
  <c r="BK168" i="9"/>
  <c r="BK163" i="9"/>
  <c r="BK158" i="9"/>
  <c r="BK152" i="9"/>
  <c r="J148" i="9"/>
  <c r="J140" i="9"/>
  <c r="J200" i="9"/>
  <c r="J191" i="9"/>
  <c r="BK183" i="9"/>
  <c r="J178" i="9"/>
  <c r="BK170" i="9"/>
  <c r="J150" i="9"/>
  <c r="J145" i="9"/>
  <c r="J152" i="9"/>
  <c r="J176" i="10"/>
  <c r="J170" i="10"/>
  <c r="J163" i="10"/>
  <c r="J156" i="10"/>
  <c r="J147" i="10"/>
  <c r="BK140" i="10"/>
  <c r="J173" i="10"/>
  <c r="J164" i="10"/>
  <c r="BK155" i="10"/>
  <c r="J148" i="10"/>
  <c r="J136" i="10"/>
  <c r="BK131" i="10"/>
  <c r="J171" i="10"/>
  <c r="BK167" i="10"/>
  <c r="J161" i="10"/>
  <c r="BK150" i="10"/>
  <c r="BK139" i="10"/>
  <c r="J174" i="10"/>
  <c r="J162" i="10"/>
  <c r="BK153" i="10"/>
  <c r="BK149" i="10"/>
  <c r="J143" i="10"/>
  <c r="BK132" i="10"/>
  <c r="J383" i="11"/>
  <c r="J363" i="11"/>
  <c r="BK305" i="11"/>
  <c r="BK285" i="11"/>
  <c r="J275" i="11"/>
  <c r="J268" i="11"/>
  <c r="J242" i="11"/>
  <c r="BK221" i="11"/>
  <c r="BK215" i="11"/>
  <c r="J201" i="11"/>
  <c r="J185" i="11"/>
  <c r="J156" i="11"/>
  <c r="J392" i="11"/>
  <c r="J390" i="11"/>
  <c r="BK374" i="11"/>
  <c r="BK362" i="11"/>
  <c r="J351" i="11"/>
  <c r="BK333" i="11"/>
  <c r="J296" i="11"/>
  <c r="BK274" i="11"/>
  <c r="BK271" i="11"/>
  <c r="BK226" i="11"/>
  <c r="J210" i="11"/>
  <c r="BK172" i="11"/>
  <c r="BK154" i="11"/>
  <c r="J140" i="11"/>
  <c r="J374" i="11"/>
  <c r="BK360" i="11"/>
  <c r="J348" i="11"/>
  <c r="J345" i="11"/>
  <c r="BK330" i="11"/>
  <c r="J302" i="11"/>
  <c r="J279" i="11"/>
  <c r="J274" i="11"/>
  <c r="BK267" i="11"/>
  <c r="BK257" i="11"/>
  <c r="J221" i="11"/>
  <c r="BK204" i="11"/>
  <c r="J166" i="11"/>
  <c r="BK148" i="11"/>
  <c r="BK370" i="11"/>
  <c r="BK363" i="11"/>
  <c r="BK356" i="11"/>
  <c r="BK351" i="11"/>
  <c r="J342" i="11"/>
  <c r="BK331" i="11"/>
  <c r="BK302" i="11"/>
  <c r="J291" i="11"/>
  <c r="J267" i="11"/>
  <c r="BK254" i="11"/>
  <c r="BK231" i="11"/>
  <c r="J217" i="11"/>
  <c r="J203" i="11"/>
  <c r="J183" i="11"/>
  <c r="J160" i="11"/>
  <c r="J175" i="12"/>
  <c r="J169" i="12"/>
  <c r="BK162" i="12"/>
  <c r="BK146" i="12"/>
  <c r="J137" i="12"/>
  <c r="J130" i="12"/>
  <c r="J182" i="12"/>
  <c r="J171" i="12"/>
  <c r="BK163" i="12"/>
  <c r="BK156" i="12"/>
  <c r="BK149" i="12"/>
  <c r="BK134" i="12"/>
  <c r="BK171" i="12"/>
  <c r="J163" i="12"/>
  <c r="J156" i="12"/>
  <c r="J152" i="12"/>
  <c r="J143" i="12"/>
  <c r="BK139" i="12"/>
  <c r="J177" i="12"/>
  <c r="J164" i="12"/>
  <c r="J157" i="12"/>
  <c r="J151" i="12"/>
  <c r="J146" i="12"/>
  <c r="J139" i="12"/>
  <c r="BK131" i="12"/>
  <c r="BK152" i="2" l="1"/>
  <c r="J152" i="2"/>
  <c r="J100" i="2"/>
  <c r="T194" i="2"/>
  <c r="BK216" i="2"/>
  <c r="J216" i="2"/>
  <c r="J102" i="2"/>
  <c r="P248" i="2"/>
  <c r="BK265" i="2"/>
  <c r="J265" i="2" s="1"/>
  <c r="J104" i="2" s="1"/>
  <c r="BK409" i="2"/>
  <c r="J409" i="2" s="1"/>
  <c r="J105" i="2" s="1"/>
  <c r="T409" i="2"/>
  <c r="BK416" i="2"/>
  <c r="J416" i="2" s="1"/>
  <c r="J106" i="2" s="1"/>
  <c r="T611" i="2"/>
  <c r="R629" i="2"/>
  <c r="T675" i="2"/>
  <c r="R705" i="2"/>
  <c r="R710" i="2"/>
  <c r="P714" i="2"/>
  <c r="P753" i="2"/>
  <c r="P804" i="2"/>
  <c r="T804" i="2"/>
  <c r="BK810" i="2"/>
  <c r="J810" i="2" s="1"/>
  <c r="J117" i="2" s="1"/>
  <c r="BK916" i="2"/>
  <c r="J916" i="2"/>
  <c r="J118" i="2" s="1"/>
  <c r="BK966" i="2"/>
  <c r="J966" i="2"/>
  <c r="J119" i="2"/>
  <c r="R1030" i="2"/>
  <c r="P1109" i="2"/>
  <c r="BK1160" i="2"/>
  <c r="J1160" i="2"/>
  <c r="J122" i="2" s="1"/>
  <c r="BK1193" i="2"/>
  <c r="J1193" i="2"/>
  <c r="J123" i="2"/>
  <c r="R1244" i="2"/>
  <c r="BK1379" i="2"/>
  <c r="J1379" i="2"/>
  <c r="J126" i="2"/>
  <c r="P129" i="3"/>
  <c r="BK173" i="3"/>
  <c r="J173" i="3"/>
  <c r="J101" i="3"/>
  <c r="T180" i="3"/>
  <c r="T179" i="3" s="1"/>
  <c r="BK138" i="4"/>
  <c r="J138" i="4"/>
  <c r="J100" i="4" s="1"/>
  <c r="P144" i="4"/>
  <c r="BK156" i="4"/>
  <c r="J156" i="4"/>
  <c r="J102" i="4" s="1"/>
  <c r="T186" i="4"/>
  <c r="P229" i="4"/>
  <c r="R296" i="4"/>
  <c r="BK331" i="4"/>
  <c r="J331" i="4" s="1"/>
  <c r="J108" i="4" s="1"/>
  <c r="BK335" i="4"/>
  <c r="J335" i="4" s="1"/>
  <c r="J109" i="4" s="1"/>
  <c r="R340" i="4"/>
  <c r="R361" i="4"/>
  <c r="BK377" i="4"/>
  <c r="J377" i="4" s="1"/>
  <c r="J114" i="4" s="1"/>
  <c r="P135" i="5"/>
  <c r="P144" i="5"/>
  <c r="P178" i="5"/>
  <c r="R249" i="5"/>
  <c r="T262" i="5"/>
  <c r="R338" i="5"/>
  <c r="P374" i="5"/>
  <c r="T385" i="5"/>
  <c r="R129" i="6"/>
  <c r="R128" i="6" s="1"/>
  <c r="R230" i="6"/>
  <c r="T260" i="6"/>
  <c r="BK263" i="6"/>
  <c r="J263" i="6" s="1"/>
  <c r="J105" i="6" s="1"/>
  <c r="R139" i="7"/>
  <c r="R136" i="7"/>
  <c r="R143" i="7"/>
  <c r="T148" i="7"/>
  <c r="R154" i="7"/>
  <c r="R163" i="7"/>
  <c r="T169" i="7"/>
  <c r="BK184" i="7"/>
  <c r="J184" i="7"/>
  <c r="J108" i="7"/>
  <c r="BK217" i="7"/>
  <c r="J217" i="7" s="1"/>
  <c r="J109" i="7" s="1"/>
  <c r="T254" i="7"/>
  <c r="R257" i="7"/>
  <c r="R266" i="7"/>
  <c r="R141" i="8"/>
  <c r="P155" i="8"/>
  <c r="P160" i="8"/>
  <c r="R164" i="8"/>
  <c r="T171" i="8"/>
  <c r="T183" i="8"/>
  <c r="T205" i="8"/>
  <c r="T209" i="8"/>
  <c r="R213" i="8"/>
  <c r="T218" i="8"/>
  <c r="R236" i="8"/>
  <c r="P269" i="8"/>
  <c r="BK312" i="8"/>
  <c r="J312" i="8"/>
  <c r="J113" i="8" s="1"/>
  <c r="T316" i="8"/>
  <c r="R358" i="8"/>
  <c r="P362" i="8"/>
  <c r="BK133" i="9"/>
  <c r="J133" i="9" s="1"/>
  <c r="J100" i="9" s="1"/>
  <c r="P138" i="9"/>
  <c r="T142" i="9"/>
  <c r="R156" i="9"/>
  <c r="BK160" i="9"/>
  <c r="J160" i="9" s="1"/>
  <c r="J106" i="9" s="1"/>
  <c r="P166" i="9"/>
  <c r="BK171" i="9"/>
  <c r="J171" i="9" s="1"/>
  <c r="J108" i="9" s="1"/>
  <c r="P175" i="9"/>
  <c r="P130" i="10"/>
  <c r="P129" i="10" s="1"/>
  <c r="P138" i="10"/>
  <c r="R157" i="10"/>
  <c r="BK160" i="10"/>
  <c r="J160" i="10" s="1"/>
  <c r="J104" i="10" s="1"/>
  <c r="T177" i="10"/>
  <c r="R139" i="11"/>
  <c r="R147" i="11"/>
  <c r="R159" i="11"/>
  <c r="R186" i="11"/>
  <c r="P228" i="11"/>
  <c r="T297" i="11"/>
  <c r="T329" i="11"/>
  <c r="R334" i="11"/>
  <c r="P339" i="11"/>
  <c r="P359" i="11"/>
  <c r="BK380" i="11"/>
  <c r="J380" i="11"/>
  <c r="J113" i="11"/>
  <c r="BK389" i="11"/>
  <c r="J389" i="11" s="1"/>
  <c r="J115" i="11" s="1"/>
  <c r="R128" i="12"/>
  <c r="P172" i="12"/>
  <c r="BK179" i="12"/>
  <c r="BK178" i="12"/>
  <c r="J178" i="12"/>
  <c r="J103" i="12" s="1"/>
  <c r="P152" i="2"/>
  <c r="BK194" i="2"/>
  <c r="J194" i="2"/>
  <c r="J101" i="2" s="1"/>
  <c r="T216" i="2"/>
  <c r="R248" i="2"/>
  <c r="T265" i="2"/>
  <c r="R416" i="2"/>
  <c r="R611" i="2"/>
  <c r="T629" i="2"/>
  <c r="BK675" i="2"/>
  <c r="J675" i="2" s="1"/>
  <c r="J111" i="2" s="1"/>
  <c r="BK705" i="2"/>
  <c r="J705" i="2"/>
  <c r="J112" i="2" s="1"/>
  <c r="BK710" i="2"/>
  <c r="J710" i="2"/>
  <c r="J113" i="2"/>
  <c r="T710" i="2"/>
  <c r="T714" i="2"/>
  <c r="T753" i="2"/>
  <c r="T810" i="2"/>
  <c r="R916" i="2"/>
  <c r="R966" i="2"/>
  <c r="T1030" i="2"/>
  <c r="R1109" i="2"/>
  <c r="T1160" i="2"/>
  <c r="T1193" i="2"/>
  <c r="BK1244" i="2"/>
  <c r="J1244" i="2"/>
  <c r="J124" i="2" s="1"/>
  <c r="R1379" i="2"/>
  <c r="R1378" i="2"/>
  <c r="BK129" i="3"/>
  <c r="J129" i="3" s="1"/>
  <c r="J100" i="3" s="1"/>
  <c r="P173" i="3"/>
  <c r="R180" i="3"/>
  <c r="R179" i="3" s="1"/>
  <c r="P138" i="4"/>
  <c r="BK144" i="4"/>
  <c r="J144" i="4"/>
  <c r="J101" i="4" s="1"/>
  <c r="P156" i="4"/>
  <c r="R186" i="4"/>
  <c r="T229" i="4"/>
  <c r="P296" i="4"/>
  <c r="P331" i="4"/>
  <c r="R335" i="4"/>
  <c r="P340" i="4"/>
  <c r="P361" i="4"/>
  <c r="R377" i="4"/>
  <c r="R135" i="5"/>
  <c r="BK144" i="5"/>
  <c r="J144" i="5" s="1"/>
  <c r="J101" i="5" s="1"/>
  <c r="R178" i="5"/>
  <c r="P249" i="5"/>
  <c r="R262" i="5"/>
  <c r="P338" i="5"/>
  <c r="T374" i="5"/>
  <c r="P385" i="5"/>
  <c r="T129" i="6"/>
  <c r="BK230" i="6"/>
  <c r="J230" i="6"/>
  <c r="J101" i="6"/>
  <c r="R260" i="6"/>
  <c r="R263" i="6"/>
  <c r="BK139" i="7"/>
  <c r="J139" i="7"/>
  <c r="J101" i="7" s="1"/>
  <c r="T143" i="7"/>
  <c r="BK148" i="7"/>
  <c r="J148" i="7"/>
  <c r="J104" i="7" s="1"/>
  <c r="P154" i="7"/>
  <c r="P163" i="7"/>
  <c r="P169" i="7"/>
  <c r="R184" i="7"/>
  <c r="R217" i="7"/>
  <c r="BK254" i="7"/>
  <c r="J254" i="7"/>
  <c r="J110" i="7" s="1"/>
  <c r="T257" i="7"/>
  <c r="BK266" i="7"/>
  <c r="J266" i="7"/>
  <c r="J113" i="7" s="1"/>
  <c r="BK141" i="8"/>
  <c r="R155" i="8"/>
  <c r="T160" i="8"/>
  <c r="P164" i="8"/>
  <c r="R171" i="8"/>
  <c r="BK183" i="8"/>
  <c r="J183" i="8"/>
  <c r="J105" i="8" s="1"/>
  <c r="BK205" i="8"/>
  <c r="J205" i="8"/>
  <c r="J106" i="8"/>
  <c r="BK209" i="8"/>
  <c r="J209" i="8" s="1"/>
  <c r="J108" i="8" s="1"/>
  <c r="BK213" i="8"/>
  <c r="J213" i="8" s="1"/>
  <c r="J109" i="8" s="1"/>
  <c r="P218" i="8"/>
  <c r="BK236" i="8"/>
  <c r="J236" i="8" s="1"/>
  <c r="J111" i="8" s="1"/>
  <c r="R269" i="8"/>
  <c r="R312" i="8"/>
  <c r="P316" i="8"/>
  <c r="P358" i="8"/>
  <c r="BK362" i="8"/>
  <c r="J362" i="8"/>
  <c r="J116" i="8" s="1"/>
  <c r="P133" i="9"/>
  <c r="BK138" i="9"/>
  <c r="J138" i="9"/>
  <c r="J102" i="9" s="1"/>
  <c r="BK142" i="9"/>
  <c r="J142" i="9"/>
  <c r="J103" i="9"/>
  <c r="T156" i="9"/>
  <c r="R160" i="9"/>
  <c r="T166" i="9"/>
  <c r="R171" i="9"/>
  <c r="T175" i="9"/>
  <c r="R130" i="10"/>
  <c r="R129" i="10"/>
  <c r="T138" i="10"/>
  <c r="T157" i="10"/>
  <c r="P160" i="10"/>
  <c r="R177" i="10"/>
  <c r="T139" i="11"/>
  <c r="T147" i="11"/>
  <c r="P159" i="11"/>
  <c r="BK186" i="11"/>
  <c r="J186" i="11" s="1"/>
  <c r="J103" i="11" s="1"/>
  <c r="R228" i="11"/>
  <c r="BK297" i="11"/>
  <c r="J297" i="11" s="1"/>
  <c r="J107" i="11" s="1"/>
  <c r="BK329" i="11"/>
  <c r="J329" i="11"/>
  <c r="J108" i="11" s="1"/>
  <c r="P334" i="11"/>
  <c r="BK339" i="11"/>
  <c r="J339" i="11"/>
  <c r="J110" i="11" s="1"/>
  <c r="BK359" i="11"/>
  <c r="J359" i="11"/>
  <c r="J111" i="11"/>
  <c r="P380" i="11"/>
  <c r="R389" i="11"/>
  <c r="BK128" i="12"/>
  <c r="BK172" i="12"/>
  <c r="J172" i="12" s="1"/>
  <c r="J101" i="12" s="1"/>
  <c r="R179" i="12"/>
  <c r="R178" i="12"/>
  <c r="R152" i="2"/>
  <c r="P194" i="2"/>
  <c r="R216" i="2"/>
  <c r="T248" i="2"/>
  <c r="P265" i="2"/>
  <c r="P409" i="2"/>
  <c r="T416" i="2"/>
  <c r="BK611" i="2"/>
  <c r="J611" i="2" s="1"/>
  <c r="J109" i="2" s="1"/>
  <c r="BK629" i="2"/>
  <c r="J629" i="2"/>
  <c r="J110" i="2" s="1"/>
  <c r="P675" i="2"/>
  <c r="P705" i="2"/>
  <c r="BK714" i="2"/>
  <c r="J714" i="2" s="1"/>
  <c r="J114" i="2" s="1"/>
  <c r="BK753" i="2"/>
  <c r="J753" i="2"/>
  <c r="J115" i="2" s="1"/>
  <c r="BK804" i="2"/>
  <c r="J804" i="2"/>
  <c r="J116" i="2"/>
  <c r="P810" i="2"/>
  <c r="T916" i="2"/>
  <c r="P966" i="2"/>
  <c r="BK1030" i="2"/>
  <c r="J1030" i="2" s="1"/>
  <c r="J120" i="2" s="1"/>
  <c r="BK1109" i="2"/>
  <c r="J1109" i="2"/>
  <c r="J121" i="2" s="1"/>
  <c r="P1160" i="2"/>
  <c r="R1193" i="2"/>
  <c r="P1244" i="2"/>
  <c r="P1379" i="2"/>
  <c r="P1378" i="2" s="1"/>
  <c r="T129" i="3"/>
  <c r="T128" i="3"/>
  <c r="T127" i="3" s="1"/>
  <c r="T173" i="3"/>
  <c r="BK180" i="3"/>
  <c r="J180" i="3"/>
  <c r="J104" i="3" s="1"/>
  <c r="R138" i="4"/>
  <c r="R144" i="4"/>
  <c r="R156" i="4"/>
  <c r="BK186" i="4"/>
  <c r="J186" i="4" s="1"/>
  <c r="J103" i="4" s="1"/>
  <c r="R229" i="4"/>
  <c r="BK296" i="4"/>
  <c r="J296" i="4" s="1"/>
  <c r="J107" i="4" s="1"/>
  <c r="T331" i="4"/>
  <c r="T335" i="4"/>
  <c r="T340" i="4"/>
  <c r="T361" i="4"/>
  <c r="T377" i="4"/>
  <c r="BK135" i="5"/>
  <c r="J135" i="5" s="1"/>
  <c r="J100" i="5" s="1"/>
  <c r="T144" i="5"/>
  <c r="BK178" i="5"/>
  <c r="J178" i="5" s="1"/>
  <c r="J102" i="5" s="1"/>
  <c r="T249" i="5"/>
  <c r="BK262" i="5"/>
  <c r="J262" i="5" s="1"/>
  <c r="T338" i="5"/>
  <c r="R374" i="5"/>
  <c r="R385" i="5"/>
  <c r="P129" i="6"/>
  <c r="P128" i="6" s="1"/>
  <c r="P230" i="6"/>
  <c r="P260" i="6"/>
  <c r="T263" i="6"/>
  <c r="T139" i="7"/>
  <c r="T136" i="7"/>
  <c r="P143" i="7"/>
  <c r="R148" i="7"/>
  <c r="T154" i="7"/>
  <c r="T163" i="7"/>
  <c r="BK169" i="7"/>
  <c r="J169" i="7" s="1"/>
  <c r="J107" i="7" s="1"/>
  <c r="P184" i="7"/>
  <c r="T217" i="7"/>
  <c r="P254" i="7"/>
  <c r="BK257" i="7"/>
  <c r="J257" i="7"/>
  <c r="J111" i="7"/>
  <c r="T266" i="7"/>
  <c r="P141" i="8"/>
  <c r="BK155" i="8"/>
  <c r="J155" i="8"/>
  <c r="J101" i="8" s="1"/>
  <c r="BK160" i="8"/>
  <c r="J160" i="8"/>
  <c r="J102" i="8"/>
  <c r="BK164" i="8"/>
  <c r="J164" i="8" s="1"/>
  <c r="J103" i="8" s="1"/>
  <c r="P171" i="8"/>
  <c r="P183" i="8"/>
  <c r="R205" i="8"/>
  <c r="P209" i="8"/>
  <c r="P213" i="8"/>
  <c r="R218" i="8"/>
  <c r="P236" i="8"/>
  <c r="T269" i="8"/>
  <c r="T312" i="8"/>
  <c r="R316" i="8"/>
  <c r="T358" i="8"/>
  <c r="T362" i="8"/>
  <c r="T133" i="9"/>
  <c r="T132" i="9" s="1"/>
  <c r="T138" i="9"/>
  <c r="P142" i="9"/>
  <c r="P156" i="9"/>
  <c r="T160" i="9"/>
  <c r="R166" i="9"/>
  <c r="T171" i="9"/>
  <c r="R175" i="9"/>
  <c r="BK130" i="10"/>
  <c r="J130" i="10"/>
  <c r="J100" i="10" s="1"/>
  <c r="BK138" i="10"/>
  <c r="P157" i="10"/>
  <c r="T160" i="10"/>
  <c r="BK177" i="10"/>
  <c r="J177" i="10" s="1"/>
  <c r="J106" i="10" s="1"/>
  <c r="BK139" i="11"/>
  <c r="J139" i="11" s="1"/>
  <c r="J100" i="11" s="1"/>
  <c r="P147" i="11"/>
  <c r="T159" i="11"/>
  <c r="T186" i="11"/>
  <c r="T228" i="11"/>
  <c r="R297" i="11"/>
  <c r="R329" i="11"/>
  <c r="T334" i="11"/>
  <c r="R339" i="11"/>
  <c r="R359" i="11"/>
  <c r="T380" i="11"/>
  <c r="P389" i="11"/>
  <c r="P128" i="12"/>
  <c r="P127" i="12" s="1"/>
  <c r="T172" i="12"/>
  <c r="P179" i="12"/>
  <c r="P178" i="12"/>
  <c r="P126" i="12" s="1"/>
  <c r="AU108" i="1" s="1"/>
  <c r="T152" i="2"/>
  <c r="R194" i="2"/>
  <c r="P216" i="2"/>
  <c r="BK248" i="2"/>
  <c r="J248" i="2" s="1"/>
  <c r="J103" i="2" s="1"/>
  <c r="R265" i="2"/>
  <c r="R409" i="2"/>
  <c r="P416" i="2"/>
  <c r="P611" i="2"/>
  <c r="P629" i="2"/>
  <c r="R675" i="2"/>
  <c r="T705" i="2"/>
  <c r="P710" i="2"/>
  <c r="R714" i="2"/>
  <c r="R753" i="2"/>
  <c r="R804" i="2"/>
  <c r="R810" i="2"/>
  <c r="P916" i="2"/>
  <c r="T966" i="2"/>
  <c r="P1030" i="2"/>
  <c r="T1109" i="2"/>
  <c r="R1160" i="2"/>
  <c r="P1193" i="2"/>
  <c r="T1244" i="2"/>
  <c r="T1379" i="2"/>
  <c r="T1378" i="2"/>
  <c r="R129" i="3"/>
  <c r="R128" i="3" s="1"/>
  <c r="R127" i="3" s="1"/>
  <c r="R173" i="3"/>
  <c r="P180" i="3"/>
  <c r="P179" i="3" s="1"/>
  <c r="T138" i="4"/>
  <c r="T144" i="4"/>
  <c r="T156" i="4"/>
  <c r="P186" i="4"/>
  <c r="BK229" i="4"/>
  <c r="T296" i="4"/>
  <c r="R331" i="4"/>
  <c r="P335" i="4"/>
  <c r="BK340" i="4"/>
  <c r="J340" i="4"/>
  <c r="J110" i="4" s="1"/>
  <c r="BK361" i="4"/>
  <c r="J361" i="4" s="1"/>
  <c r="J111" i="4" s="1"/>
  <c r="P377" i="4"/>
  <c r="T135" i="5"/>
  <c r="R144" i="5"/>
  <c r="T178" i="5"/>
  <c r="BK249" i="5"/>
  <c r="J249" i="5" s="1"/>
  <c r="J105" i="5" s="1"/>
  <c r="P262" i="5"/>
  <c r="BK338" i="5"/>
  <c r="J338" i="5" s="1"/>
  <c r="J107" i="5" s="1"/>
  <c r="BK374" i="5"/>
  <c r="J374" i="5" s="1"/>
  <c r="J108" i="5" s="1"/>
  <c r="BK385" i="5"/>
  <c r="J385" i="5"/>
  <c r="J109" i="5" s="1"/>
  <c r="BK129" i="6"/>
  <c r="J129" i="6" s="1"/>
  <c r="J100" i="6" s="1"/>
  <c r="T230" i="6"/>
  <c r="BK260" i="6"/>
  <c r="J260" i="6" s="1"/>
  <c r="J104" i="6" s="1"/>
  <c r="P263" i="6"/>
  <c r="P139" i="7"/>
  <c r="P136" i="7" s="1"/>
  <c r="BK143" i="7"/>
  <c r="J143" i="7" s="1"/>
  <c r="J102" i="7" s="1"/>
  <c r="P148" i="7"/>
  <c r="BK154" i="7"/>
  <c r="J154" i="7" s="1"/>
  <c r="J105" i="7" s="1"/>
  <c r="BK163" i="7"/>
  <c r="J163" i="7"/>
  <c r="J106" i="7"/>
  <c r="R169" i="7"/>
  <c r="T184" i="7"/>
  <c r="P217" i="7"/>
  <c r="R254" i="7"/>
  <c r="P257" i="7"/>
  <c r="P266" i="7"/>
  <c r="T141" i="8"/>
  <c r="T140" i="8"/>
  <c r="T155" i="8"/>
  <c r="R160" i="8"/>
  <c r="T164" i="8"/>
  <c r="BK171" i="8"/>
  <c r="J171" i="8" s="1"/>
  <c r="J104" i="8" s="1"/>
  <c r="R183" i="8"/>
  <c r="P205" i="8"/>
  <c r="R209" i="8"/>
  <c r="T213" i="8"/>
  <c r="BK218" i="8"/>
  <c r="J218" i="8" s="1"/>
  <c r="J110" i="8" s="1"/>
  <c r="T236" i="8"/>
  <c r="BK269" i="8"/>
  <c r="J269" i="8" s="1"/>
  <c r="J112" i="8" s="1"/>
  <c r="P312" i="8"/>
  <c r="BK316" i="8"/>
  <c r="J316" i="8"/>
  <c r="J114" i="8" s="1"/>
  <c r="BK358" i="8"/>
  <c r="J358" i="8"/>
  <c r="J115" i="8" s="1"/>
  <c r="R362" i="8"/>
  <c r="R133" i="9"/>
  <c r="R138" i="9"/>
  <c r="R142" i="9"/>
  <c r="BK156" i="9"/>
  <c r="J156" i="9" s="1"/>
  <c r="J105" i="9" s="1"/>
  <c r="P160" i="9"/>
  <c r="BK166" i="9"/>
  <c r="J166" i="9" s="1"/>
  <c r="J107" i="9"/>
  <c r="P171" i="9"/>
  <c r="BK175" i="9"/>
  <c r="J175" i="9" s="1"/>
  <c r="J109" i="9" s="1"/>
  <c r="T130" i="10"/>
  <c r="T129" i="10" s="1"/>
  <c r="R138" i="10"/>
  <c r="BK157" i="10"/>
  <c r="J157" i="10" s="1"/>
  <c r="J103" i="10" s="1"/>
  <c r="R160" i="10"/>
  <c r="P177" i="10"/>
  <c r="P139" i="11"/>
  <c r="BK147" i="11"/>
  <c r="J147" i="11" s="1"/>
  <c r="J101" i="11"/>
  <c r="BK159" i="11"/>
  <c r="J159" i="11" s="1"/>
  <c r="J102" i="11" s="1"/>
  <c r="P186" i="11"/>
  <c r="BK228" i="11"/>
  <c r="J228" i="11" s="1"/>
  <c r="J106" i="11" s="1"/>
  <c r="P297" i="11"/>
  <c r="P329" i="11"/>
  <c r="BK334" i="11"/>
  <c r="J334" i="11" s="1"/>
  <c r="J109" i="11" s="1"/>
  <c r="T339" i="11"/>
  <c r="T359" i="11"/>
  <c r="R380" i="11"/>
  <c r="T389" i="11"/>
  <c r="T128" i="12"/>
  <c r="T127" i="12" s="1"/>
  <c r="T126" i="12" s="1"/>
  <c r="R172" i="12"/>
  <c r="T179" i="12"/>
  <c r="T178" i="12" s="1"/>
  <c r="BK1384" i="2"/>
  <c r="J1384" i="2"/>
  <c r="J127" i="2" s="1"/>
  <c r="BK365" i="8"/>
  <c r="J365" i="8" s="1"/>
  <c r="J117" i="8" s="1"/>
  <c r="BK1389" i="2"/>
  <c r="J1389" i="2" s="1"/>
  <c r="J128" i="2" s="1"/>
  <c r="BK177" i="3"/>
  <c r="J177" i="3" s="1"/>
  <c r="J102" i="3" s="1"/>
  <c r="BK373" i="4"/>
  <c r="J373" i="4"/>
  <c r="J113" i="4" s="1"/>
  <c r="BK390" i="5"/>
  <c r="J390" i="5" s="1"/>
  <c r="J110" i="5" s="1"/>
  <c r="BK137" i="7"/>
  <c r="J137" i="7" s="1"/>
  <c r="J100" i="7" s="1"/>
  <c r="BK136" i="9"/>
  <c r="J136" i="9" s="1"/>
  <c r="J101" i="9" s="1"/>
  <c r="BK175" i="10"/>
  <c r="J175" i="10" s="1"/>
  <c r="J105" i="10" s="1"/>
  <c r="BK375" i="11"/>
  <c r="J375" i="11" s="1"/>
  <c r="J112" i="11" s="1"/>
  <c r="BK385" i="11"/>
  <c r="J385" i="11" s="1"/>
  <c r="J114" i="11" s="1"/>
  <c r="BK176" i="12"/>
  <c r="J176" i="12"/>
  <c r="J102" i="12"/>
  <c r="BK246" i="5"/>
  <c r="J246" i="5" s="1"/>
  <c r="J103" i="5" s="1"/>
  <c r="BK394" i="5"/>
  <c r="J394" i="5" s="1"/>
  <c r="J111" i="5" s="1"/>
  <c r="BK264" i="7"/>
  <c r="J264" i="7" s="1"/>
  <c r="J112" i="7" s="1"/>
  <c r="BK608" i="2"/>
  <c r="J608" i="2"/>
  <c r="J107" i="2"/>
  <c r="BK183" i="3"/>
  <c r="J183" i="3" s="1"/>
  <c r="J105" i="3" s="1"/>
  <c r="BK226" i="4"/>
  <c r="J226" i="4" s="1"/>
  <c r="J104" i="4" s="1"/>
  <c r="BK370" i="4"/>
  <c r="J370" i="4" s="1"/>
  <c r="J112" i="4" s="1"/>
  <c r="BK257" i="6"/>
  <c r="J257" i="6"/>
  <c r="J102" i="6"/>
  <c r="BK225" i="11"/>
  <c r="J225" i="11" s="1"/>
  <c r="J104" i="11" s="1"/>
  <c r="J91" i="12"/>
  <c r="BF132" i="12"/>
  <c r="BF139" i="12"/>
  <c r="BF142" i="12"/>
  <c r="BF143" i="12"/>
  <c r="BF144" i="12"/>
  <c r="BF145" i="12"/>
  <c r="BF147" i="12"/>
  <c r="BF158" i="12"/>
  <c r="BF171" i="12"/>
  <c r="BF175" i="12"/>
  <c r="BF181" i="12"/>
  <c r="E85" i="12"/>
  <c r="BF140" i="12"/>
  <c r="BF141" i="12"/>
  <c r="BF146" i="12"/>
  <c r="BF151" i="12"/>
  <c r="BF154" i="12"/>
  <c r="BF155" i="12"/>
  <c r="BF156" i="12"/>
  <c r="BF157" i="12"/>
  <c r="BF162" i="12"/>
  <c r="BF167" i="12"/>
  <c r="BF168" i="12"/>
  <c r="BF182" i="12"/>
  <c r="F94" i="12"/>
  <c r="BF130" i="12"/>
  <c r="BF136" i="12"/>
  <c r="BF137" i="12"/>
  <c r="BF138" i="12"/>
  <c r="BF150" i="12"/>
  <c r="BF152" i="12"/>
  <c r="BF161" i="12"/>
  <c r="BF163" i="12"/>
  <c r="BF165" i="12"/>
  <c r="BF166" i="12"/>
  <c r="BF169" i="12"/>
  <c r="BF170" i="12"/>
  <c r="BF173" i="12"/>
  <c r="BF180" i="12"/>
  <c r="BF129" i="12"/>
  <c r="BF131" i="12"/>
  <c r="BF133" i="12"/>
  <c r="BF134" i="12"/>
  <c r="BF135" i="12"/>
  <c r="BF148" i="12"/>
  <c r="BF149" i="12"/>
  <c r="BF153" i="12"/>
  <c r="BF159" i="12"/>
  <c r="BF160" i="12"/>
  <c r="BF164" i="12"/>
  <c r="BF174" i="12"/>
  <c r="BF177" i="12"/>
  <c r="J138" i="10"/>
  <c r="J102" i="10" s="1"/>
  <c r="J91" i="11"/>
  <c r="BF156" i="11"/>
  <c r="BF162" i="11"/>
  <c r="BF170" i="11"/>
  <c r="BF185" i="11"/>
  <c r="BF187" i="11"/>
  <c r="BF201" i="11"/>
  <c r="BF203" i="11"/>
  <c r="BF215" i="11"/>
  <c r="BF226" i="11"/>
  <c r="BF236" i="11"/>
  <c r="BF244" i="11"/>
  <c r="BF254" i="11"/>
  <c r="BF257" i="11"/>
  <c r="BF260" i="11"/>
  <c r="BF262" i="11"/>
  <c r="BF273" i="11"/>
  <c r="BF282" i="11"/>
  <c r="BF288" i="11"/>
  <c r="BF291" i="11"/>
  <c r="BF302" i="11"/>
  <c r="BF323" i="11"/>
  <c r="BF325" i="11"/>
  <c r="BF328" i="11"/>
  <c r="BF333" i="11"/>
  <c r="BF353" i="11"/>
  <c r="BF364" i="11"/>
  <c r="BF383" i="11"/>
  <c r="E125" i="11"/>
  <c r="BF143" i="11"/>
  <c r="BF164" i="11"/>
  <c r="BF207" i="11"/>
  <c r="BF217" i="11"/>
  <c r="BF219" i="11"/>
  <c r="BF231" i="11"/>
  <c r="BF268" i="11"/>
  <c r="BF271" i="11"/>
  <c r="BF278" i="11"/>
  <c r="BF279" i="11"/>
  <c r="BF285" i="11"/>
  <c r="BF338" i="11"/>
  <c r="BF351" i="11"/>
  <c r="BF355" i="11"/>
  <c r="BF360" i="11"/>
  <c r="BF372" i="11"/>
  <c r="BF374" i="11"/>
  <c r="F94" i="11"/>
  <c r="BF140" i="11"/>
  <c r="BF145" i="11"/>
  <c r="BF148" i="11"/>
  <c r="BF151" i="11"/>
  <c r="BF190" i="11"/>
  <c r="BF209" i="11"/>
  <c r="BF221" i="11"/>
  <c r="BF229" i="11"/>
  <c r="BF242" i="11"/>
  <c r="BF272" i="11"/>
  <c r="BF277" i="11"/>
  <c r="BF294" i="11"/>
  <c r="BF298" i="11"/>
  <c r="BF300" i="11"/>
  <c r="BF305" i="11"/>
  <c r="BF331" i="11"/>
  <c r="BF335" i="11"/>
  <c r="BF340" i="11"/>
  <c r="BF342" i="11"/>
  <c r="BF345" i="11"/>
  <c r="BF347" i="11"/>
  <c r="BF348" i="11"/>
  <c r="BF354" i="11"/>
  <c r="BF356" i="11"/>
  <c r="BF358" i="11"/>
  <c r="BF363" i="11"/>
  <c r="BF366" i="11"/>
  <c r="BF367" i="11"/>
  <c r="BF368" i="11"/>
  <c r="BF386" i="11"/>
  <c r="BF390" i="11"/>
  <c r="BF392" i="11"/>
  <c r="BF154" i="11"/>
  <c r="BF160" i="11"/>
  <c r="BF166" i="11"/>
  <c r="BF168" i="11"/>
  <c r="BF172" i="11"/>
  <c r="BF183" i="11"/>
  <c r="BF196" i="11"/>
  <c r="BF199" i="11"/>
  <c r="BF204" i="11"/>
  <c r="BF210" i="11"/>
  <c r="BF213" i="11"/>
  <c r="BF218" i="11"/>
  <c r="BF222" i="11"/>
  <c r="BF224" i="11"/>
  <c r="BF233" i="11"/>
  <c r="BF239" i="11"/>
  <c r="BF247" i="11"/>
  <c r="BF265" i="11"/>
  <c r="BF267" i="11"/>
  <c r="BF269" i="11"/>
  <c r="BF274" i="11"/>
  <c r="BF275" i="11"/>
  <c r="BF280" i="11"/>
  <c r="BF296" i="11"/>
  <c r="BF320" i="11"/>
  <c r="BF330" i="11"/>
  <c r="BF361" i="11"/>
  <c r="BF362" i="11"/>
  <c r="BF370" i="11"/>
  <c r="BF376" i="11"/>
  <c r="BF381" i="11"/>
  <c r="J91" i="10"/>
  <c r="BF131" i="10"/>
  <c r="BF133" i="10"/>
  <c r="BF139" i="10"/>
  <c r="BF142" i="10"/>
  <c r="BF143" i="10"/>
  <c r="BF147" i="10"/>
  <c r="BF154" i="10"/>
  <c r="BF156" i="10"/>
  <c r="BF161" i="10"/>
  <c r="BF165" i="10"/>
  <c r="BF168" i="10"/>
  <c r="BF134" i="10"/>
  <c r="BF144" i="10"/>
  <c r="BF158" i="10"/>
  <c r="BF162" i="10"/>
  <c r="BF163" i="10"/>
  <c r="BF164" i="10"/>
  <c r="BF170" i="10"/>
  <c r="BF176" i="10"/>
  <c r="BF179" i="10"/>
  <c r="E116" i="10"/>
  <c r="F125" i="10"/>
  <c r="BF132" i="10"/>
  <c r="BF135" i="10"/>
  <c r="BF140" i="10"/>
  <c r="BF141" i="10"/>
  <c r="BF148" i="10"/>
  <c r="BF149" i="10"/>
  <c r="BF155" i="10"/>
  <c r="BF166" i="10"/>
  <c r="BF171" i="10"/>
  <c r="BF172" i="10"/>
  <c r="BF178" i="10"/>
  <c r="BF136" i="10"/>
  <c r="BF145" i="10"/>
  <c r="BF146" i="10"/>
  <c r="BF150" i="10"/>
  <c r="BF151" i="10"/>
  <c r="BF152" i="10"/>
  <c r="BF153" i="10"/>
  <c r="BF159" i="10"/>
  <c r="BF167" i="10"/>
  <c r="BF169" i="10"/>
  <c r="BF173" i="10"/>
  <c r="BF174" i="10"/>
  <c r="BF137" i="9"/>
  <c r="BF151" i="9"/>
  <c r="BF155" i="9"/>
  <c r="BF200" i="9"/>
  <c r="E85" i="9"/>
  <c r="F94" i="9"/>
  <c r="BF141" i="9"/>
  <c r="BF146" i="9"/>
  <c r="BF150" i="9"/>
  <c r="BF172" i="9"/>
  <c r="BF173" i="9"/>
  <c r="BF177" i="9"/>
  <c r="BF179" i="9"/>
  <c r="BF180" i="9"/>
  <c r="BF181" i="9"/>
  <c r="BF182" i="9"/>
  <c r="BF184" i="9"/>
  <c r="BF185" i="9"/>
  <c r="BF186" i="9"/>
  <c r="BF187" i="9"/>
  <c r="BF190" i="9"/>
  <c r="BF191" i="9"/>
  <c r="J141" i="8"/>
  <c r="J100" i="8" s="1"/>
  <c r="J125" i="9"/>
  <c r="BF134" i="9"/>
  <c r="BF135" i="9"/>
  <c r="BF144" i="9"/>
  <c r="BF145" i="9"/>
  <c r="BF149" i="9"/>
  <c r="BF157" i="9"/>
  <c r="BF169" i="9"/>
  <c r="BF170" i="9"/>
  <c r="BF174" i="9"/>
  <c r="BF176" i="9"/>
  <c r="BF178" i="9"/>
  <c r="BF183" i="9"/>
  <c r="BF188" i="9"/>
  <c r="BF192" i="9"/>
  <c r="BF193" i="9"/>
  <c r="BF195" i="9"/>
  <c r="BF196" i="9"/>
  <c r="BF197" i="9"/>
  <c r="BF198" i="9"/>
  <c r="BF139" i="9"/>
  <c r="BF140" i="9"/>
  <c r="BF143" i="9"/>
  <c r="BF147" i="9"/>
  <c r="BF148" i="9"/>
  <c r="BF152" i="9"/>
  <c r="BF153" i="9"/>
  <c r="BF158" i="9"/>
  <c r="BF159" i="9"/>
  <c r="BF161" i="9"/>
  <c r="BF162" i="9"/>
  <c r="BF163" i="9"/>
  <c r="BF164" i="9"/>
  <c r="BF165" i="9"/>
  <c r="BF167" i="9"/>
  <c r="BF168" i="9"/>
  <c r="BF189" i="9"/>
  <c r="BF194" i="9"/>
  <c r="BF199" i="9"/>
  <c r="E127" i="8"/>
  <c r="BF158" i="8"/>
  <c r="BF162" i="8"/>
  <c r="BF163" i="8"/>
  <c r="BF170" i="8"/>
  <c r="BF176" i="8"/>
  <c r="BF178" i="8"/>
  <c r="BF187" i="8"/>
  <c r="BF188" i="8"/>
  <c r="BF192" i="8"/>
  <c r="BF198" i="8"/>
  <c r="BF200" i="8"/>
  <c r="BF202" i="8"/>
  <c r="BF203" i="8"/>
  <c r="BF206" i="8"/>
  <c r="BF207" i="8"/>
  <c r="BF216" i="8"/>
  <c r="BF226" i="8"/>
  <c r="BF227" i="8"/>
  <c r="BF229" i="8"/>
  <c r="BF232" i="8"/>
  <c r="BF234" i="8"/>
  <c r="BF235" i="8"/>
  <c r="BF243" i="8"/>
  <c r="BF245" i="8"/>
  <c r="BF246" i="8"/>
  <c r="BF249" i="8"/>
  <c r="BF250" i="8"/>
  <c r="BF260" i="8"/>
  <c r="BF262" i="8"/>
  <c r="BF263" i="8"/>
  <c r="BF265" i="8"/>
  <c r="BF281" i="8"/>
  <c r="BF283" i="8"/>
  <c r="BF289" i="8"/>
  <c r="BF295" i="8"/>
  <c r="BF298" i="8"/>
  <c r="BF299" i="8"/>
  <c r="BF304" i="8"/>
  <c r="BF306" i="8"/>
  <c r="BF309" i="8"/>
  <c r="BF313" i="8"/>
  <c r="BF327" i="8"/>
  <c r="BF328" i="8"/>
  <c r="BF330" i="8"/>
  <c r="BF331" i="8"/>
  <c r="BF332" i="8"/>
  <c r="BF334" i="8"/>
  <c r="BF335" i="8"/>
  <c r="BF341" i="8"/>
  <c r="BF344" i="8"/>
  <c r="BF351" i="8"/>
  <c r="BF355" i="8"/>
  <c r="BF357" i="8"/>
  <c r="BF359" i="8"/>
  <c r="BF142" i="8"/>
  <c r="BF144" i="8"/>
  <c r="BF145" i="8"/>
  <c r="BF147" i="8"/>
  <c r="BF150" i="8"/>
  <c r="BF152" i="8"/>
  <c r="BF156" i="8"/>
  <c r="BF157" i="8"/>
  <c r="BF169" i="8"/>
  <c r="BF172" i="8"/>
  <c r="BF177" i="8"/>
  <c r="BF181" i="8"/>
  <c r="BF194" i="8"/>
  <c r="BF196" i="8"/>
  <c r="BF201" i="8"/>
  <c r="BF215" i="8"/>
  <c r="BF217" i="8"/>
  <c r="BF225" i="8"/>
  <c r="BF237" i="8"/>
  <c r="BF244" i="8"/>
  <c r="BF248" i="8"/>
  <c r="BF251" i="8"/>
  <c r="BF261" i="8"/>
  <c r="BF270" i="8"/>
  <c r="BF280" i="8"/>
  <c r="BF282" i="8"/>
  <c r="BF287" i="8"/>
  <c r="BF297" i="8"/>
  <c r="BF310" i="8"/>
  <c r="BF311" i="8"/>
  <c r="BF318" i="8"/>
  <c r="BF319" i="8"/>
  <c r="BF320" i="8"/>
  <c r="BF333" i="8"/>
  <c r="BF336" i="8"/>
  <c r="BF338" i="8"/>
  <c r="BF340" i="8"/>
  <c r="BF342" i="8"/>
  <c r="BF348" i="8"/>
  <c r="BF353" i="8"/>
  <c r="J91" i="8"/>
  <c r="BF148" i="8"/>
  <c r="BF149" i="8"/>
  <c r="BF151" i="8"/>
  <c r="BF159" i="8"/>
  <c r="BF168" i="8"/>
  <c r="BF173" i="8"/>
  <c r="BF182" i="8"/>
  <c r="BF184" i="8"/>
  <c r="BF185" i="8"/>
  <c r="BF189" i="8"/>
  <c r="BF190" i="8"/>
  <c r="BF195" i="8"/>
  <c r="BF199" i="8"/>
  <c r="BF204" i="8"/>
  <c r="BF212" i="8"/>
  <c r="BF214" i="8"/>
  <c r="BF219" i="8"/>
  <c r="BF222" i="8"/>
  <c r="BF224" i="8"/>
  <c r="BF230" i="8"/>
  <c r="BF231" i="8"/>
  <c r="BF233" i="8"/>
  <c r="BF239" i="8"/>
  <c r="BF241" i="8"/>
  <c r="BF242" i="8"/>
  <c r="BF247" i="8"/>
  <c r="BF253" i="8"/>
  <c r="BF254" i="8"/>
  <c r="BF268" i="8"/>
  <c r="BF276" i="8"/>
  <c r="BF277" i="8"/>
  <c r="BF278" i="8"/>
  <c r="BF284" i="8"/>
  <c r="BF285" i="8"/>
  <c r="BF286" i="8"/>
  <c r="BF288" i="8"/>
  <c r="BF291" i="8"/>
  <c r="BF292" i="8"/>
  <c r="BF296" i="8"/>
  <c r="BF300" i="8"/>
  <c r="BF315" i="8"/>
  <c r="BF321" i="8"/>
  <c r="BF322" i="8"/>
  <c r="BF324" i="8"/>
  <c r="BF329" i="8"/>
  <c r="BF339" i="8"/>
  <c r="BF343" i="8"/>
  <c r="BF346" i="8"/>
  <c r="BF347" i="8"/>
  <c r="BF349" i="8"/>
  <c r="BF350" i="8"/>
  <c r="BF360" i="8"/>
  <c r="BF361" i="8"/>
  <c r="BF363" i="8"/>
  <c r="BF364" i="8"/>
  <c r="BF366" i="8"/>
  <c r="F94" i="8"/>
  <c r="BF143" i="8"/>
  <c r="BF146" i="8"/>
  <c r="BF153" i="8"/>
  <c r="BF154" i="8"/>
  <c r="BF161" i="8"/>
  <c r="BF165" i="8"/>
  <c r="BF166" i="8"/>
  <c r="BF167" i="8"/>
  <c r="BF174" i="8"/>
  <c r="BF175" i="8"/>
  <c r="BF179" i="8"/>
  <c r="BF180" i="8"/>
  <c r="BF186" i="8"/>
  <c r="BF191" i="8"/>
  <c r="BF193" i="8"/>
  <c r="BF197" i="8"/>
  <c r="BF210" i="8"/>
  <c r="BF211" i="8"/>
  <c r="BF220" i="8"/>
  <c r="BF221" i="8"/>
  <c r="BF223" i="8"/>
  <c r="BF228" i="8"/>
  <c r="BF238" i="8"/>
  <c r="BF240" i="8"/>
  <c r="BF252" i="8"/>
  <c r="BF255" i="8"/>
  <c r="BF256" i="8"/>
  <c r="BF257" i="8"/>
  <c r="BF258" i="8"/>
  <c r="BF259" i="8"/>
  <c r="BF264" i="8"/>
  <c r="BF266" i="8"/>
  <c r="BF267" i="8"/>
  <c r="BF271" i="8"/>
  <c r="BF272" i="8"/>
  <c r="BF273" i="8"/>
  <c r="BF274" i="8"/>
  <c r="BF275" i="8"/>
  <c r="BF279" i="8"/>
  <c r="BF290" i="8"/>
  <c r="BF293" i="8"/>
  <c r="BF294" i="8"/>
  <c r="BF301" i="8"/>
  <c r="BF302" i="8"/>
  <c r="BF303" i="8"/>
  <c r="BF305" i="8"/>
  <c r="BF307" i="8"/>
  <c r="BF308" i="8"/>
  <c r="BF314" i="8"/>
  <c r="BF317" i="8"/>
  <c r="BF323" i="8"/>
  <c r="BF325" i="8"/>
  <c r="BF326" i="8"/>
  <c r="BF337" i="8"/>
  <c r="BF345" i="8"/>
  <c r="BF352" i="8"/>
  <c r="BF354" i="8"/>
  <c r="BF356" i="8"/>
  <c r="J91" i="7"/>
  <c r="BF150" i="7"/>
  <c r="BF161" i="7"/>
  <c r="BF162" i="7"/>
  <c r="BF170" i="7"/>
  <c r="BF172" i="7"/>
  <c r="BF185" i="7"/>
  <c r="BF191" i="7"/>
  <c r="BF194" i="7"/>
  <c r="BF195" i="7"/>
  <c r="BF200" i="7"/>
  <c r="BF201" i="7"/>
  <c r="BF207" i="7"/>
  <c r="BF222" i="7"/>
  <c r="BF226" i="7"/>
  <c r="BF235" i="7"/>
  <c r="BF240" i="7"/>
  <c r="BF241" i="7"/>
  <c r="BF242" i="7"/>
  <c r="BF249" i="7"/>
  <c r="BF250" i="7"/>
  <c r="BF251" i="7"/>
  <c r="BF262" i="7"/>
  <c r="BF267" i="7"/>
  <c r="BF268" i="7"/>
  <c r="F94" i="7"/>
  <c r="BF146" i="7"/>
  <c r="BF151" i="7"/>
  <c r="BF152" i="7"/>
  <c r="BF156" i="7"/>
  <c r="BF157" i="7"/>
  <c r="BF158" i="7"/>
  <c r="BF160" i="7"/>
  <c r="BF165" i="7"/>
  <c r="BF167" i="7"/>
  <c r="BF174" i="7"/>
  <c r="BF176" i="7"/>
  <c r="BF179" i="7"/>
  <c r="BF182" i="7"/>
  <c r="BF183" i="7"/>
  <c r="BF192" i="7"/>
  <c r="BF193" i="7"/>
  <c r="BF210" i="7"/>
  <c r="BF212" i="7"/>
  <c r="BF214" i="7"/>
  <c r="BF216" i="7"/>
  <c r="BF218" i="7"/>
  <c r="BF220" i="7"/>
  <c r="BF224" i="7"/>
  <c r="BF228" i="7"/>
  <c r="BF244" i="7"/>
  <c r="BF256" i="7"/>
  <c r="BF263" i="7"/>
  <c r="E123" i="7"/>
  <c r="BF144" i="7"/>
  <c r="BF149" i="7"/>
  <c r="BF159" i="7"/>
  <c r="BF166" i="7"/>
  <c r="BF168" i="7"/>
  <c r="BF171" i="7"/>
  <c r="BF177" i="7"/>
  <c r="BF178" i="7"/>
  <c r="BF180" i="7"/>
  <c r="BF186" i="7"/>
  <c r="BF188" i="7"/>
  <c r="BF196" i="7"/>
  <c r="BF198" i="7"/>
  <c r="BF199" i="7"/>
  <c r="BF202" i="7"/>
  <c r="BF205" i="7"/>
  <c r="BF208" i="7"/>
  <c r="BF211" i="7"/>
  <c r="BF215" i="7"/>
  <c r="BF221" i="7"/>
  <c r="BF223" i="7"/>
  <c r="BF225" i="7"/>
  <c r="BF229" i="7"/>
  <c r="BF230" i="7"/>
  <c r="BF237" i="7"/>
  <c r="BF238" i="7"/>
  <c r="BF239" i="7"/>
  <c r="BF243" i="7"/>
  <c r="BF245" i="7"/>
  <c r="BF255" i="7"/>
  <c r="BF260" i="7"/>
  <c r="BF265" i="7"/>
  <c r="BF138" i="7"/>
  <c r="BF140" i="7"/>
  <c r="BF141" i="7"/>
  <c r="BF142" i="7"/>
  <c r="BF145" i="7"/>
  <c r="BF153" i="7"/>
  <c r="BF155" i="7"/>
  <c r="BF164" i="7"/>
  <c r="BF173" i="7"/>
  <c r="BF175" i="7"/>
  <c r="BF181" i="7"/>
  <c r="BF187" i="7"/>
  <c r="BF189" i="7"/>
  <c r="BF190" i="7"/>
  <c r="BF197" i="7"/>
  <c r="BF203" i="7"/>
  <c r="BF204" i="7"/>
  <c r="BF206" i="7"/>
  <c r="BF209" i="7"/>
  <c r="BF213" i="7"/>
  <c r="BF219" i="7"/>
  <c r="BF227" i="7"/>
  <c r="BF231" i="7"/>
  <c r="BF232" i="7"/>
  <c r="BF233" i="7"/>
  <c r="BF234" i="7"/>
  <c r="BF236" i="7"/>
  <c r="BF246" i="7"/>
  <c r="BF247" i="7"/>
  <c r="BF248" i="7"/>
  <c r="BF252" i="7"/>
  <c r="BF253" i="7"/>
  <c r="BF258" i="7"/>
  <c r="BF259" i="7"/>
  <c r="BF261" i="7"/>
  <c r="F94" i="6"/>
  <c r="BF133" i="6"/>
  <c r="BF134" i="6"/>
  <c r="BF135" i="6"/>
  <c r="BF140" i="6"/>
  <c r="BF141" i="6"/>
  <c r="BF142" i="6"/>
  <c r="BF144" i="6"/>
  <c r="BF145" i="6"/>
  <c r="BF146" i="6"/>
  <c r="BF147" i="6"/>
  <c r="BF151" i="6"/>
  <c r="BF152" i="6"/>
  <c r="BF153" i="6"/>
  <c r="BF156" i="6"/>
  <c r="BF157" i="6"/>
  <c r="BF167" i="6"/>
  <c r="BF171" i="6"/>
  <c r="BF172" i="6"/>
  <c r="BF173" i="6"/>
  <c r="BF176" i="6"/>
  <c r="BF178" i="6"/>
  <c r="BF180" i="6"/>
  <c r="BF183" i="6"/>
  <c r="BF184" i="6"/>
  <c r="BF185" i="6"/>
  <c r="BF190" i="6"/>
  <c r="BF192" i="6"/>
  <c r="J106" i="5"/>
  <c r="J91" i="6"/>
  <c r="E115" i="6"/>
  <c r="BF131" i="6"/>
  <c r="BF143" i="6"/>
  <c r="BF148" i="6"/>
  <c r="BF149" i="6"/>
  <c r="BF159" i="6"/>
  <c r="BF162" i="6"/>
  <c r="BF163" i="6"/>
  <c r="BF165" i="6"/>
  <c r="BF169" i="6"/>
  <c r="BF170" i="6"/>
  <c r="BF177" i="6"/>
  <c r="BF179" i="6"/>
  <c r="BF182" i="6"/>
  <c r="BF193" i="6"/>
  <c r="BF195" i="6"/>
  <c r="BF212" i="6"/>
  <c r="BF214" i="6"/>
  <c r="BF215" i="6"/>
  <c r="BF218" i="6"/>
  <c r="BF225" i="6"/>
  <c r="BF227" i="6"/>
  <c r="BF231" i="6"/>
  <c r="BF232" i="6"/>
  <c r="BF236" i="6"/>
  <c r="BF238" i="6"/>
  <c r="BF240" i="6"/>
  <c r="BF243" i="6"/>
  <c r="BF250" i="6"/>
  <c r="BF256" i="6"/>
  <c r="BF266" i="6"/>
  <c r="BF268" i="6"/>
  <c r="BF197" i="6"/>
  <c r="BF198" i="6"/>
  <c r="BF199" i="6"/>
  <c r="BF200" i="6"/>
  <c r="BF201" i="6"/>
  <c r="BF203" i="6"/>
  <c r="BF204" i="6"/>
  <c r="BF205" i="6"/>
  <c r="BF210" i="6"/>
  <c r="BF211" i="6"/>
  <c r="BF222" i="6"/>
  <c r="BF223" i="6"/>
  <c r="BF224" i="6"/>
  <c r="BF233" i="6"/>
  <c r="BF234" i="6"/>
  <c r="BF242" i="6"/>
  <c r="BF248" i="6"/>
  <c r="BF252" i="6"/>
  <c r="BF253" i="6"/>
  <c r="BF264" i="6"/>
  <c r="BF267" i="6"/>
  <c r="BF130" i="6"/>
  <c r="BF132" i="6"/>
  <c r="BF136" i="6"/>
  <c r="BF137" i="6"/>
  <c r="BF138" i="6"/>
  <c r="BF139" i="6"/>
  <c r="BF150" i="6"/>
  <c r="BF154" i="6"/>
  <c r="BF155" i="6"/>
  <c r="BF158" i="6"/>
  <c r="BF160" i="6"/>
  <c r="BF161" i="6"/>
  <c r="BF164" i="6"/>
  <c r="BF166" i="6"/>
  <c r="BF168" i="6"/>
  <c r="BF174" i="6"/>
  <c r="BF175" i="6"/>
  <c r="BF181" i="6"/>
  <c r="BF186" i="6"/>
  <c r="BF187" i="6"/>
  <c r="BF188" i="6"/>
  <c r="BF189" i="6"/>
  <c r="BF191" i="6"/>
  <c r="BF194" i="6"/>
  <c r="BF196" i="6"/>
  <c r="BF202" i="6"/>
  <c r="BF206" i="6"/>
  <c r="BF207" i="6"/>
  <c r="BF208" i="6"/>
  <c r="BF209" i="6"/>
  <c r="BF213" i="6"/>
  <c r="BF216" i="6"/>
  <c r="BF217" i="6"/>
  <c r="BF219" i="6"/>
  <c r="BF220" i="6"/>
  <c r="BF221" i="6"/>
  <c r="BF226" i="6"/>
  <c r="BF228" i="6"/>
  <c r="BF229" i="6"/>
  <c r="BF235" i="6"/>
  <c r="BF237" i="6"/>
  <c r="BF239" i="6"/>
  <c r="BF241" i="6"/>
  <c r="BF244" i="6"/>
  <c r="BF245" i="6"/>
  <c r="BF246" i="6"/>
  <c r="BF247" i="6"/>
  <c r="BF249" i="6"/>
  <c r="BF251" i="6"/>
  <c r="BF254" i="6"/>
  <c r="BF255" i="6"/>
  <c r="BF258" i="6"/>
  <c r="BF261" i="6"/>
  <c r="BF262" i="6"/>
  <c r="BF265" i="6"/>
  <c r="J229" i="4"/>
  <c r="J106" i="4" s="1"/>
  <c r="E85" i="5"/>
  <c r="F94" i="5"/>
  <c r="J127" i="5"/>
  <c r="BF136" i="5"/>
  <c r="BF138" i="5"/>
  <c r="BF145" i="5"/>
  <c r="BF162" i="5"/>
  <c r="BF172" i="5"/>
  <c r="BF174" i="5"/>
  <c r="BF183" i="5"/>
  <c r="BF215" i="5"/>
  <c r="BF223" i="5"/>
  <c r="BF241" i="5"/>
  <c r="BF263" i="5"/>
  <c r="BF278" i="5"/>
  <c r="BF280" i="5"/>
  <c r="BF282" i="5"/>
  <c r="BF284" i="5"/>
  <c r="BF290" i="5"/>
  <c r="BF296" i="5"/>
  <c r="BF303" i="5"/>
  <c r="BF313" i="5"/>
  <c r="BF316" i="5"/>
  <c r="BF324" i="5"/>
  <c r="BF331" i="5"/>
  <c r="BF334" i="5"/>
  <c r="BF337" i="5"/>
  <c r="BF339" i="5"/>
  <c r="BF344" i="5"/>
  <c r="BF346" i="5"/>
  <c r="BF363" i="5"/>
  <c r="BF142" i="5"/>
  <c r="BF164" i="5"/>
  <c r="BF168" i="5"/>
  <c r="BF187" i="5"/>
  <c r="BF200" i="5"/>
  <c r="BF210" i="5"/>
  <c r="BF219" i="5"/>
  <c r="BF237" i="5"/>
  <c r="BF239" i="5"/>
  <c r="BF240" i="5"/>
  <c r="BF245" i="5"/>
  <c r="BF247" i="5"/>
  <c r="BF250" i="5"/>
  <c r="BF252" i="5"/>
  <c r="BF261" i="5"/>
  <c r="BF292" i="5"/>
  <c r="BF294" i="5"/>
  <c r="BF302" i="5"/>
  <c r="BF343" i="5"/>
  <c r="BF370" i="5"/>
  <c r="BF371" i="5"/>
  <c r="BF373" i="5"/>
  <c r="BF375" i="5"/>
  <c r="BF379" i="5"/>
  <c r="BF166" i="5"/>
  <c r="BF170" i="5"/>
  <c r="BF179" i="5"/>
  <c r="BF180" i="5"/>
  <c r="BF194" i="5"/>
  <c r="BF221" i="5"/>
  <c r="BF243" i="5"/>
  <c r="BF251" i="5"/>
  <c r="BF276" i="5"/>
  <c r="BF277" i="5"/>
  <c r="BF286" i="5"/>
  <c r="BF288" i="5"/>
  <c r="BF298" i="5"/>
  <c r="BF300" i="5"/>
  <c r="BF321" i="5"/>
  <c r="BF345" i="5"/>
  <c r="BF348" i="5"/>
  <c r="BF362" i="5"/>
  <c r="BF384" i="5"/>
  <c r="BF386" i="5"/>
  <c r="BF388" i="5"/>
  <c r="BF391" i="5"/>
  <c r="BF395" i="5"/>
  <c r="E124" i="4"/>
  <c r="BF169" i="4"/>
  <c r="BF182" i="4"/>
  <c r="BF187" i="4"/>
  <c r="BF211" i="4"/>
  <c r="BF225" i="4"/>
  <c r="BF230" i="4"/>
  <c r="BF232" i="4"/>
  <c r="BF260" i="4"/>
  <c r="BF262" i="4"/>
  <c r="BF271" i="4"/>
  <c r="BF272" i="4"/>
  <c r="BF277" i="4"/>
  <c r="BF279" i="4"/>
  <c r="BF281" i="4"/>
  <c r="BF290" i="4"/>
  <c r="BF295" i="4"/>
  <c r="BF299" i="4"/>
  <c r="BF304" i="4"/>
  <c r="BF336" i="4"/>
  <c r="BF339" i="4"/>
  <c r="BF352" i="4"/>
  <c r="BF354" i="4"/>
  <c r="BF360" i="4"/>
  <c r="BF364" i="4"/>
  <c r="BF371" i="4"/>
  <c r="BF374" i="4"/>
  <c r="F94" i="4"/>
  <c r="BF139" i="4"/>
  <c r="BF148" i="4"/>
  <c r="BF151" i="4"/>
  <c r="BF157" i="4"/>
  <c r="BF159" i="4"/>
  <c r="BF163" i="4"/>
  <c r="BF165" i="4"/>
  <c r="BF171" i="4"/>
  <c r="BF190" i="4"/>
  <c r="BF200" i="4"/>
  <c r="BF202" i="4"/>
  <c r="BF204" i="4"/>
  <c r="BF209" i="4"/>
  <c r="BF213" i="4"/>
  <c r="BF218" i="4"/>
  <c r="BF220" i="4"/>
  <c r="BF227" i="4"/>
  <c r="BF240" i="4"/>
  <c r="BF243" i="4"/>
  <c r="BF266" i="4"/>
  <c r="BF267" i="4"/>
  <c r="BF273" i="4"/>
  <c r="BF274" i="4"/>
  <c r="BF278" i="4"/>
  <c r="BF284" i="4"/>
  <c r="BF287" i="4"/>
  <c r="BF322" i="4"/>
  <c r="BF325" i="4"/>
  <c r="BF327" i="4"/>
  <c r="BF332" i="4"/>
  <c r="BF348" i="4"/>
  <c r="BF349" i="4"/>
  <c r="BF355" i="4"/>
  <c r="BF356" i="4"/>
  <c r="BF359" i="4"/>
  <c r="BF362" i="4"/>
  <c r="BF368" i="4"/>
  <c r="J91" i="4"/>
  <c r="BF145" i="4"/>
  <c r="BF161" i="4"/>
  <c r="BF167" i="4"/>
  <c r="BF223" i="4"/>
  <c r="BF237" i="4"/>
  <c r="BF250" i="4"/>
  <c r="BF256" i="4"/>
  <c r="BF264" i="4"/>
  <c r="BF268" i="4"/>
  <c r="BF270" i="4"/>
  <c r="BF276" i="4"/>
  <c r="BF293" i="4"/>
  <c r="BF297" i="4"/>
  <c r="BF301" i="4"/>
  <c r="BF319" i="4"/>
  <c r="BF330" i="4"/>
  <c r="BF333" i="4"/>
  <c r="BF341" i="4"/>
  <c r="BF343" i="4"/>
  <c r="BF346" i="4"/>
  <c r="BF357" i="4"/>
  <c r="BF358" i="4"/>
  <c r="BF365" i="4"/>
  <c r="BF366" i="4"/>
  <c r="BF378" i="4"/>
  <c r="BF380" i="4"/>
  <c r="BF142" i="4"/>
  <c r="BF153" i="4"/>
  <c r="BF184" i="4"/>
  <c r="BF197" i="4"/>
  <c r="BF206" i="4"/>
  <c r="BF216" i="4"/>
  <c r="BF219" i="4"/>
  <c r="BF222" i="4"/>
  <c r="BF234" i="4"/>
  <c r="BF253" i="4"/>
  <c r="BF258" i="4"/>
  <c r="J91" i="3"/>
  <c r="BF141" i="3"/>
  <c r="BF148" i="3"/>
  <c r="BF149" i="3"/>
  <c r="BF152" i="3"/>
  <c r="BF155" i="3"/>
  <c r="BF157" i="3"/>
  <c r="BF132" i="3"/>
  <c r="BF133" i="3"/>
  <c r="BF134" i="3"/>
  <c r="BF135" i="3"/>
  <c r="BF143" i="3"/>
  <c r="BF146" i="3"/>
  <c r="BF147" i="3"/>
  <c r="BF150" i="3"/>
  <c r="BF151" i="3"/>
  <c r="BF153" i="3"/>
  <c r="BF156" i="3"/>
  <c r="BF161" i="3"/>
  <c r="BF162" i="3"/>
  <c r="BF164" i="3"/>
  <c r="BF175" i="3"/>
  <c r="BF176" i="3"/>
  <c r="BF178" i="3"/>
  <c r="E115" i="3"/>
  <c r="F124" i="3"/>
  <c r="BF136" i="3"/>
  <c r="BF138" i="3"/>
  <c r="BF140" i="3"/>
  <c r="BF144" i="3"/>
  <c r="BF145" i="3"/>
  <c r="BF154" i="3"/>
  <c r="BF163" i="3"/>
  <c r="BF167" i="3"/>
  <c r="BF168" i="3"/>
  <c r="BF169" i="3"/>
  <c r="BF182" i="3"/>
  <c r="BF130" i="3"/>
  <c r="BF131" i="3"/>
  <c r="BF137" i="3"/>
  <c r="BF139" i="3"/>
  <c r="BF142" i="3"/>
  <c r="BF158" i="3"/>
  <c r="BF159" i="3"/>
  <c r="BF160" i="3"/>
  <c r="BF165" i="3"/>
  <c r="BF166" i="3"/>
  <c r="BF170" i="3"/>
  <c r="BF171" i="3"/>
  <c r="BF172" i="3"/>
  <c r="BF174" i="3"/>
  <c r="BF181" i="3"/>
  <c r="BF184" i="3"/>
  <c r="J91" i="2"/>
  <c r="E138" i="2"/>
  <c r="BF165" i="2"/>
  <c r="BF210" i="2"/>
  <c r="BF227" i="2"/>
  <c r="BF229" i="2"/>
  <c r="BF231" i="2"/>
  <c r="BF232" i="2"/>
  <c r="BF237" i="2"/>
  <c r="BF242" i="2"/>
  <c r="BF249" i="2"/>
  <c r="BF275" i="2"/>
  <c r="BF289" i="2"/>
  <c r="BF319" i="2"/>
  <c r="BF329" i="2"/>
  <c r="BF346" i="2"/>
  <c r="BF364" i="2"/>
  <c r="BF369" i="2"/>
  <c r="BF374" i="2"/>
  <c r="BF378" i="2"/>
  <c r="BF392" i="2"/>
  <c r="BF394" i="2"/>
  <c r="BF405" i="2"/>
  <c r="BF408" i="2"/>
  <c r="BF410" i="2"/>
  <c r="BF415" i="2"/>
  <c r="BF417" i="2"/>
  <c r="BF434" i="2"/>
  <c r="BF441" i="2"/>
  <c r="BF449" i="2"/>
  <c r="BF463" i="2"/>
  <c r="BF496" i="2"/>
  <c r="BF536" i="2"/>
  <c r="BF553" i="2"/>
  <c r="BF600" i="2"/>
  <c r="BF607" i="2"/>
  <c r="BF609" i="2"/>
  <c r="BF612" i="2"/>
  <c r="BF628" i="2"/>
  <c r="BF659" i="2"/>
  <c r="BF661" i="2"/>
  <c r="BF667" i="2"/>
  <c r="BF671" i="2"/>
  <c r="BF711" i="2"/>
  <c r="BF713" i="2"/>
  <c r="BF715" i="2"/>
  <c r="BF719" i="2"/>
  <c r="BF720" i="2"/>
  <c r="BF732" i="2"/>
  <c r="BF792" i="2"/>
  <c r="BF797" i="2"/>
  <c r="BF806" i="2"/>
  <c r="BF807" i="2"/>
  <c r="BF808" i="2"/>
  <c r="BF816" i="2"/>
  <c r="BF838" i="2"/>
  <c r="BF839" i="2"/>
  <c r="BF841" i="2"/>
  <c r="BF848" i="2"/>
  <c r="BF889" i="2"/>
  <c r="BF927" i="2"/>
  <c r="BF930" i="2"/>
  <c r="BF935" i="2"/>
  <c r="BF937" i="2"/>
  <c r="BF939" i="2"/>
  <c r="BF952" i="2"/>
  <c r="BF959" i="2"/>
  <c r="BF965" i="2"/>
  <c r="BF974" i="2"/>
  <c r="BF977" i="2"/>
  <c r="BF1020" i="2"/>
  <c r="BF1026" i="2"/>
  <c r="BF1046" i="2"/>
  <c r="BF1075" i="2"/>
  <c r="BF1096" i="2"/>
  <c r="BF1101" i="2"/>
  <c r="BF1106" i="2"/>
  <c r="BF1110" i="2"/>
  <c r="BF1126" i="2"/>
  <c r="BF1157" i="2"/>
  <c r="BF1161" i="2"/>
  <c r="BF1185" i="2"/>
  <c r="BF1190" i="2"/>
  <c r="BF1200" i="2"/>
  <c r="BF1216" i="2"/>
  <c r="BF1225" i="2"/>
  <c r="BF1374" i="2"/>
  <c r="BF1380" i="2"/>
  <c r="BF1382" i="2"/>
  <c r="BF1385" i="2"/>
  <c r="BF1390" i="2"/>
  <c r="BF153" i="2"/>
  <c r="BF159" i="2"/>
  <c r="BF161" i="2"/>
  <c r="BF163" i="2"/>
  <c r="BF170" i="2"/>
  <c r="BF178" i="2"/>
  <c r="BF184" i="2"/>
  <c r="BF187" i="2"/>
  <c r="BF204" i="2"/>
  <c r="BF206" i="2"/>
  <c r="BF208" i="2"/>
  <c r="BF221" i="2"/>
  <c r="BF225" i="2"/>
  <c r="BF283" i="2"/>
  <c r="BF321" i="2"/>
  <c r="BF325" i="2"/>
  <c r="BF327" i="2"/>
  <c r="BF334" i="2"/>
  <c r="BF353" i="2"/>
  <c r="BF380" i="2"/>
  <c r="BF382" i="2"/>
  <c r="BF421" i="2"/>
  <c r="BF430" i="2"/>
  <c r="BF438" i="2"/>
  <c r="BF439" i="2"/>
  <c r="BF440" i="2"/>
  <c r="BF474" i="2"/>
  <c r="BF491" i="2"/>
  <c r="BF511" i="2"/>
  <c r="BF522" i="2"/>
  <c r="BF547" i="2"/>
  <c r="BF555" i="2"/>
  <c r="BF574" i="2"/>
  <c r="BF583" i="2"/>
  <c r="BF601" i="2"/>
  <c r="BF602" i="2"/>
  <c r="BF630" i="2"/>
  <c r="BF660" i="2"/>
  <c r="BF674" i="2"/>
  <c r="BF694" i="2"/>
  <c r="BF701" i="2"/>
  <c r="BF709" i="2"/>
  <c r="BF717" i="2"/>
  <c r="BF722" i="2"/>
  <c r="BF754" i="2"/>
  <c r="BF774" i="2"/>
  <c r="BF799" i="2"/>
  <c r="BF829" i="2"/>
  <c r="BF837" i="2"/>
  <c r="BF845" i="2"/>
  <c r="BF879" i="2"/>
  <c r="BF923" i="2"/>
  <c r="BF941" i="2"/>
  <c r="BF945" i="2"/>
  <c r="BF971" i="2"/>
  <c r="BF989" i="2"/>
  <c r="BF1036" i="2"/>
  <c r="BF1103" i="2"/>
  <c r="BF1192" i="2"/>
  <c r="F94" i="2"/>
  <c r="BF174" i="2"/>
  <c r="BF180" i="2"/>
  <c r="BF182" i="2"/>
  <c r="BF213" i="2"/>
  <c r="BF219" i="2"/>
  <c r="BF251" i="2"/>
  <c r="BF270" i="2"/>
  <c r="BF278" i="2"/>
  <c r="BF323" i="2"/>
  <c r="BF359" i="2"/>
  <c r="BF390" i="2"/>
  <c r="BF403" i="2"/>
  <c r="BF407" i="2"/>
  <c r="BF412" i="2"/>
  <c r="BF413" i="2"/>
  <c r="BF424" i="2"/>
  <c r="BF432" i="2"/>
  <c r="BF437" i="2"/>
  <c r="BF443" i="2"/>
  <c r="BF469" i="2"/>
  <c r="BF476" i="2"/>
  <c r="BF478" i="2"/>
  <c r="BF561" i="2"/>
  <c r="BF566" i="2"/>
  <c r="BF569" i="2"/>
  <c r="BF571" i="2"/>
  <c r="BF585" i="2"/>
  <c r="BF625" i="2"/>
  <c r="BF639" i="2"/>
  <c r="BF642" i="2"/>
  <c r="BF656" i="2"/>
  <c r="BF668" i="2"/>
  <c r="BF669" i="2"/>
  <c r="BF676" i="2"/>
  <c r="BF678" i="2"/>
  <c r="BF691" i="2"/>
  <c r="BF704" i="2"/>
  <c r="BF726" i="2"/>
  <c r="BF741" i="2"/>
  <c r="BF779" i="2"/>
  <c r="BF785" i="2"/>
  <c r="BF805" i="2"/>
  <c r="BF811" i="2"/>
  <c r="BF831" i="2"/>
  <c r="BF833" i="2"/>
  <c r="BF835" i="2"/>
  <c r="BF843" i="2"/>
  <c r="BF862" i="2"/>
  <c r="BF895" i="2"/>
  <c r="BF900" i="2"/>
  <c r="BF903" i="2"/>
  <c r="BF909" i="2"/>
  <c r="BF915" i="2"/>
  <c r="BF917" i="2"/>
  <c r="BF929" i="2"/>
  <c r="BF934" i="2"/>
  <c r="BF962" i="2"/>
  <c r="BF1078" i="2"/>
  <c r="BF1093" i="2"/>
  <c r="BF1108" i="2"/>
  <c r="BF1118" i="2"/>
  <c r="BF1159" i="2"/>
  <c r="BF1188" i="2"/>
  <c r="BF1194" i="2"/>
  <c r="BF1202" i="2"/>
  <c r="BF1214" i="2"/>
  <c r="BF1218" i="2"/>
  <c r="BF1223" i="2"/>
  <c r="BF1245" i="2"/>
  <c r="BF1347" i="2"/>
  <c r="BF1357" i="2"/>
  <c r="BF189" i="2"/>
  <c r="BF192" i="2"/>
  <c r="BF195" i="2"/>
  <c r="BF202" i="2"/>
  <c r="BF217" i="2"/>
  <c r="BF223" i="2"/>
  <c r="BF233" i="2"/>
  <c r="BF246" i="2"/>
  <c r="BF255" i="2"/>
  <c r="BF258" i="2"/>
  <c r="BF262" i="2"/>
  <c r="BF266" i="2"/>
  <c r="BF268" i="2"/>
  <c r="BF272" i="2"/>
  <c r="BF388" i="2"/>
  <c r="BF396" i="2"/>
  <c r="BF427" i="2"/>
  <c r="BF436" i="2"/>
  <c r="BF442" i="2"/>
  <c r="BF455" i="2"/>
  <c r="BF465" i="2"/>
  <c r="BF503" i="2"/>
  <c r="BF604" i="2"/>
  <c r="BF605" i="2"/>
  <c r="BF614" i="2"/>
  <c r="BF636" i="2"/>
  <c r="BF653" i="2"/>
  <c r="BF662" i="2"/>
  <c r="BF663" i="2"/>
  <c r="BF664" i="2"/>
  <c r="BF665" i="2"/>
  <c r="BF666" i="2"/>
  <c r="BF688" i="2"/>
  <c r="BF706" i="2"/>
  <c r="BF708" i="2"/>
  <c r="BF734" i="2"/>
  <c r="BF752" i="2"/>
  <c r="BF788" i="2"/>
  <c r="BF803" i="2"/>
  <c r="BF809" i="2"/>
  <c r="BF842" i="2"/>
  <c r="BF847" i="2"/>
  <c r="BF864" i="2"/>
  <c r="BF877" i="2"/>
  <c r="BF883" i="2"/>
  <c r="BF906" i="2"/>
  <c r="BF921" i="2"/>
  <c r="BF925" i="2"/>
  <c r="BF928" i="2"/>
  <c r="BF938" i="2"/>
  <c r="BF967" i="2"/>
  <c r="BF992" i="2"/>
  <c r="BF1023" i="2"/>
  <c r="BF1029" i="2"/>
  <c r="BF1031" i="2"/>
  <c r="BF1058" i="2"/>
  <c r="BF1061" i="2"/>
  <c r="BF1098" i="2"/>
  <c r="BF1128" i="2"/>
  <c r="BF1135" i="2"/>
  <c r="BF1143" i="2"/>
  <c r="BF1154" i="2"/>
  <c r="BF1249" i="2"/>
  <c r="F35" i="2"/>
  <c r="AZ96" i="1"/>
  <c r="F37" i="3"/>
  <c r="BB97" i="1"/>
  <c r="F35" i="3"/>
  <c r="AZ97" i="1"/>
  <c r="F38" i="4"/>
  <c r="BC99" i="1"/>
  <c r="F37" i="5"/>
  <c r="BB100" i="1"/>
  <c r="J35" i="5"/>
  <c r="AV100" i="1"/>
  <c r="F38" i="6"/>
  <c r="BC101" i="1"/>
  <c r="F35" i="6"/>
  <c r="AZ101" i="1"/>
  <c r="J35" i="7"/>
  <c r="AV102" i="1"/>
  <c r="F38" i="8"/>
  <c r="BC103" i="1"/>
  <c r="F35" i="9"/>
  <c r="AZ104" i="1"/>
  <c r="F38" i="9"/>
  <c r="BC104" i="1"/>
  <c r="F37" i="10"/>
  <c r="BB105" i="1"/>
  <c r="F37" i="11"/>
  <c r="BB107" i="1"/>
  <c r="F38" i="12"/>
  <c r="BC108" i="1"/>
  <c r="F37" i="12"/>
  <c r="BB108" i="1"/>
  <c r="F37" i="2"/>
  <c r="BB96" i="1"/>
  <c r="AS94" i="1"/>
  <c r="J35" i="3"/>
  <c r="AV97" i="1" s="1"/>
  <c r="F35" i="4"/>
  <c r="AZ99" i="1" s="1"/>
  <c r="J35" i="4"/>
  <c r="AV99" i="1" s="1"/>
  <c r="F39" i="4"/>
  <c r="BD99" i="1"/>
  <c r="F38" i="5"/>
  <c r="BC100" i="1" s="1"/>
  <c r="J35" i="6"/>
  <c r="AV101" i="1"/>
  <c r="F38" i="7"/>
  <c r="BC102" i="1" s="1"/>
  <c r="F39" i="7"/>
  <c r="BD102" i="1"/>
  <c r="J35" i="8"/>
  <c r="AV103" i="1" s="1"/>
  <c r="F39" i="8"/>
  <c r="BD103" i="1" s="1"/>
  <c r="F39" i="11"/>
  <c r="BD107" i="1" s="1"/>
  <c r="F39" i="12"/>
  <c r="BD108" i="1"/>
  <c r="J35" i="2"/>
  <c r="AV96" i="1" s="1"/>
  <c r="F39" i="2"/>
  <c r="BD96" i="1"/>
  <c r="F39" i="6"/>
  <c r="BD101" i="1" s="1"/>
  <c r="F37" i="7"/>
  <c r="BB102" i="1"/>
  <c r="F35" i="8"/>
  <c r="AZ103" i="1" s="1"/>
  <c r="F37" i="9"/>
  <c r="BB104" i="1" s="1"/>
  <c r="J35" i="10"/>
  <c r="AV105" i="1" s="1"/>
  <c r="F35" i="10"/>
  <c r="AZ105" i="1"/>
  <c r="F35" i="11"/>
  <c r="AZ107" i="1" s="1"/>
  <c r="F38" i="11"/>
  <c r="BC107" i="1"/>
  <c r="F38" i="2"/>
  <c r="BC96" i="1" s="1"/>
  <c r="F39" i="3"/>
  <c r="BD97" i="1"/>
  <c r="F38" i="3"/>
  <c r="BC97" i="1" s="1"/>
  <c r="F37" i="4"/>
  <c r="BB99" i="1" s="1"/>
  <c r="F35" i="5"/>
  <c r="AZ100" i="1" s="1"/>
  <c r="F39" i="5"/>
  <c r="BD100" i="1"/>
  <c r="F37" i="6"/>
  <c r="BB101" i="1"/>
  <c r="F35" i="7"/>
  <c r="AZ102" i="1"/>
  <c r="F37" i="8"/>
  <c r="BB103" i="1"/>
  <c r="F39" i="9"/>
  <c r="BD104" i="1"/>
  <c r="J35" i="9"/>
  <c r="AV104" i="1"/>
  <c r="F39" i="10"/>
  <c r="BD105" i="1"/>
  <c r="F38" i="10"/>
  <c r="BC105" i="1"/>
  <c r="J35" i="11"/>
  <c r="AV107" i="1"/>
  <c r="J35" i="12"/>
  <c r="AV108" i="1"/>
  <c r="F35" i="12"/>
  <c r="AZ108" i="1"/>
  <c r="T154" i="9" l="1"/>
  <c r="T131" i="9" s="1"/>
  <c r="R154" i="9"/>
  <c r="P154" i="9"/>
  <c r="T151" i="2"/>
  <c r="BK154" i="9"/>
  <c r="J154" i="9" s="1"/>
  <c r="J104" i="9" s="1"/>
  <c r="R132" i="9"/>
  <c r="R131" i="9" s="1"/>
  <c r="T134" i="5"/>
  <c r="P259" i="6"/>
  <c r="R151" i="2"/>
  <c r="T137" i="10"/>
  <c r="T128" i="10"/>
  <c r="P132" i="9"/>
  <c r="P131" i="9"/>
  <c r="AU104" i="1" s="1"/>
  <c r="BK140" i="8"/>
  <c r="J140" i="8" s="1"/>
  <c r="J99" i="8" s="1"/>
  <c r="R610" i="2"/>
  <c r="P227" i="11"/>
  <c r="P137" i="10"/>
  <c r="P147" i="7"/>
  <c r="P135" i="7" s="1"/>
  <c r="AU102" i="1" s="1"/>
  <c r="BK228" i="4"/>
  <c r="T137" i="4"/>
  <c r="P140" i="8"/>
  <c r="T248" i="5"/>
  <c r="BK127" i="12"/>
  <c r="BK126" i="12"/>
  <c r="J126" i="12" s="1"/>
  <c r="J98" i="12" s="1"/>
  <c r="T128" i="6"/>
  <c r="P137" i="4"/>
  <c r="R138" i="11"/>
  <c r="R140" i="8"/>
  <c r="R137" i="10"/>
  <c r="P610" i="2"/>
  <c r="P127" i="6"/>
  <c r="AU101" i="1" s="1"/>
  <c r="T228" i="4"/>
  <c r="P151" i="2"/>
  <c r="P150" i="2"/>
  <c r="AU96" i="1" s="1"/>
  <c r="T259" i="6"/>
  <c r="R248" i="5"/>
  <c r="P228" i="4"/>
  <c r="T610" i="2"/>
  <c r="T150" i="2"/>
  <c r="P138" i="11"/>
  <c r="R208" i="8"/>
  <c r="T227" i="11"/>
  <c r="BK137" i="10"/>
  <c r="J137" i="10" s="1"/>
  <c r="J101" i="10" s="1"/>
  <c r="P208" i="8"/>
  <c r="R147" i="7"/>
  <c r="R135" i="7" s="1"/>
  <c r="BK248" i="5"/>
  <c r="J248" i="5" s="1"/>
  <c r="J104" i="5" s="1"/>
  <c r="R228" i="4"/>
  <c r="R137" i="4"/>
  <c r="R136" i="4" s="1"/>
  <c r="R227" i="11"/>
  <c r="T138" i="11"/>
  <c r="T137" i="11"/>
  <c r="R128" i="10"/>
  <c r="R259" i="6"/>
  <c r="R127" i="6" s="1"/>
  <c r="P248" i="5"/>
  <c r="R134" i="5"/>
  <c r="R133" i="5"/>
  <c r="R127" i="12"/>
  <c r="R126" i="12"/>
  <c r="P128" i="10"/>
  <c r="AU105" i="1"/>
  <c r="T208" i="8"/>
  <c r="T139" i="8"/>
  <c r="T147" i="7"/>
  <c r="T135" i="7"/>
  <c r="P134" i="5"/>
  <c r="P133" i="5"/>
  <c r="AU100" i="1" s="1"/>
  <c r="P128" i="3"/>
  <c r="P127" i="3" s="1"/>
  <c r="AU97" i="1" s="1"/>
  <c r="BK151" i="2"/>
  <c r="J151" i="2"/>
  <c r="J99" i="2" s="1"/>
  <c r="BK1378" i="2"/>
  <c r="J1378" i="2" s="1"/>
  <c r="J125" i="2" s="1"/>
  <c r="BK128" i="3"/>
  <c r="J128" i="3"/>
  <c r="J99" i="3" s="1"/>
  <c r="BK134" i="5"/>
  <c r="J134" i="5" s="1"/>
  <c r="J99" i="5" s="1"/>
  <c r="BK147" i="7"/>
  <c r="J147" i="7"/>
  <c r="J103" i="7" s="1"/>
  <c r="J179" i="12"/>
  <c r="J104" i="12" s="1"/>
  <c r="BK179" i="3"/>
  <c r="J179" i="3" s="1"/>
  <c r="J103" i="3" s="1"/>
  <c r="BK208" i="8"/>
  <c r="J208" i="8"/>
  <c r="J107" i="8" s="1"/>
  <c r="BK138" i="11"/>
  <c r="J138" i="11" s="1"/>
  <c r="J99" i="11" s="1"/>
  <c r="J128" i="12"/>
  <c r="J100" i="12"/>
  <c r="BK610" i="2"/>
  <c r="J610" i="2"/>
  <c r="J108" i="2" s="1"/>
  <c r="BK137" i="4"/>
  <c r="J137" i="4" s="1"/>
  <c r="J99" i="4" s="1"/>
  <c r="BK128" i="6"/>
  <c r="J128" i="6"/>
  <c r="J99" i="6" s="1"/>
  <c r="BK136" i="7"/>
  <c r="J136" i="7" s="1"/>
  <c r="J99" i="7" s="1"/>
  <c r="BK132" i="9"/>
  <c r="J132" i="9"/>
  <c r="J99" i="9" s="1"/>
  <c r="BK259" i="6"/>
  <c r="J259" i="6" s="1"/>
  <c r="J103" i="6" s="1"/>
  <c r="BK129" i="10"/>
  <c r="J129" i="10"/>
  <c r="J99" i="10" s="1"/>
  <c r="BK227" i="11"/>
  <c r="J227" i="11" s="1"/>
  <c r="J105" i="11" s="1"/>
  <c r="F36" i="2"/>
  <c r="BA96" i="1" s="1"/>
  <c r="F36" i="8"/>
  <c r="BA103" i="1"/>
  <c r="BB98" i="1"/>
  <c r="AX98" i="1" s="1"/>
  <c r="BC98" i="1"/>
  <c r="AY98" i="1"/>
  <c r="AZ106" i="1"/>
  <c r="AV106" i="1" s="1"/>
  <c r="BD106" i="1"/>
  <c r="F36" i="12"/>
  <c r="BA108" i="1" s="1"/>
  <c r="BC95" i="1"/>
  <c r="F36" i="3"/>
  <c r="BA97" i="1"/>
  <c r="F36" i="4"/>
  <c r="BA99" i="1" s="1"/>
  <c r="F36" i="5"/>
  <c r="BA100" i="1"/>
  <c r="J36" i="6"/>
  <c r="AW101" i="1" s="1"/>
  <c r="AT101" i="1" s="1"/>
  <c r="F36" i="7"/>
  <c r="BA102" i="1" s="1"/>
  <c r="F36" i="9"/>
  <c r="BA104" i="1" s="1"/>
  <c r="J36" i="10"/>
  <c r="AW105" i="1" s="1"/>
  <c r="AT105" i="1" s="1"/>
  <c r="BB106" i="1"/>
  <c r="AX106" i="1"/>
  <c r="BC106" i="1"/>
  <c r="AY106" i="1" s="1"/>
  <c r="J36" i="12"/>
  <c r="AW108" i="1"/>
  <c r="AT108" i="1" s="1"/>
  <c r="AZ95" i="1"/>
  <c r="AV95" i="1" s="1"/>
  <c r="BB95" i="1"/>
  <c r="AX95" i="1" s="1"/>
  <c r="BD95" i="1"/>
  <c r="J36" i="3"/>
  <c r="AW97" i="1"/>
  <c r="AT97" i="1" s="1"/>
  <c r="J36" i="4"/>
  <c r="AW99" i="1" s="1"/>
  <c r="AT99" i="1" s="1"/>
  <c r="J36" i="5"/>
  <c r="AW100" i="1" s="1"/>
  <c r="AT100" i="1" s="1"/>
  <c r="F36" i="6"/>
  <c r="BA101" i="1" s="1"/>
  <c r="J36" i="7"/>
  <c r="AW102" i="1" s="1"/>
  <c r="AT102" i="1" s="1"/>
  <c r="J36" i="9"/>
  <c r="AW104" i="1" s="1"/>
  <c r="AT104" i="1" s="1"/>
  <c r="F36" i="10"/>
  <c r="BA105" i="1" s="1"/>
  <c r="F36" i="11"/>
  <c r="BA107" i="1" s="1"/>
  <c r="J36" i="2"/>
  <c r="AW96" i="1" s="1"/>
  <c r="AT96" i="1" s="1"/>
  <c r="J36" i="8"/>
  <c r="AW103" i="1"/>
  <c r="AT103" i="1" s="1"/>
  <c r="AZ98" i="1"/>
  <c r="AV98" i="1" s="1"/>
  <c r="BD98" i="1"/>
  <c r="J36" i="11"/>
  <c r="AW107" i="1" s="1"/>
  <c r="AT107" i="1" s="1"/>
  <c r="R137" i="11" l="1"/>
  <c r="T127" i="6"/>
  <c r="T136" i="4"/>
  <c r="R139" i="8"/>
  <c r="BK136" i="4"/>
  <c r="J136" i="4"/>
  <c r="P137" i="11"/>
  <c r="AU107" i="1"/>
  <c r="T133" i="5"/>
  <c r="P136" i="4"/>
  <c r="AU99" i="1" s="1"/>
  <c r="P139" i="8"/>
  <c r="AU103" i="1" s="1"/>
  <c r="R150" i="2"/>
  <c r="J228" i="4"/>
  <c r="J105" i="4"/>
  <c r="BK137" i="11"/>
  <c r="J137" i="11"/>
  <c r="BK133" i="5"/>
  <c r="J133" i="5"/>
  <c r="J98" i="5" s="1"/>
  <c r="BK135" i="7"/>
  <c r="J135" i="7" s="1"/>
  <c r="J98" i="7" s="1"/>
  <c r="J127" i="12"/>
  <c r="J99" i="12"/>
  <c r="BK150" i="2"/>
  <c r="J150" i="2"/>
  <c r="BK127" i="6"/>
  <c r="J127" i="6"/>
  <c r="BK139" i="8"/>
  <c r="J139" i="8"/>
  <c r="J98" i="8" s="1"/>
  <c r="BK131" i="9"/>
  <c r="J131" i="9" s="1"/>
  <c r="J32" i="9" s="1"/>
  <c r="AG104" i="1" s="1"/>
  <c r="BK127" i="3"/>
  <c r="J127" i="3" s="1"/>
  <c r="J32" i="3" s="1"/>
  <c r="AG97" i="1" s="1"/>
  <c r="BK128" i="10"/>
  <c r="J128" i="10" s="1"/>
  <c r="J32" i="10" s="1"/>
  <c r="AG105" i="1" s="1"/>
  <c r="AU106" i="1"/>
  <c r="AY95" i="1"/>
  <c r="BC94" i="1"/>
  <c r="AY94" i="1" s="1"/>
  <c r="BB94" i="1"/>
  <c r="AX94" i="1" s="1"/>
  <c r="J32" i="2"/>
  <c r="AG96" i="1" s="1"/>
  <c r="BA106" i="1"/>
  <c r="AW106" i="1" s="1"/>
  <c r="AT106" i="1" s="1"/>
  <c r="J32" i="4"/>
  <c r="AG99" i="1"/>
  <c r="AU95" i="1"/>
  <c r="J32" i="12"/>
  <c r="AG108" i="1" s="1"/>
  <c r="J32" i="6"/>
  <c r="AG101" i="1" s="1"/>
  <c r="BA95" i="1"/>
  <c r="BD94" i="1"/>
  <c r="W33" i="1"/>
  <c r="AZ94" i="1"/>
  <c r="W29" i="1"/>
  <c r="J32" i="11"/>
  <c r="AG107" i="1"/>
  <c r="BA98" i="1"/>
  <c r="AW98" i="1"/>
  <c r="AT98" i="1" s="1"/>
  <c r="J41" i="9" l="1"/>
  <c r="J41" i="4"/>
  <c r="J41" i="11"/>
  <c r="J41" i="3"/>
  <c r="J41" i="12"/>
  <c r="J41" i="10"/>
  <c r="J41" i="6"/>
  <c r="J41" i="2"/>
  <c r="J98" i="2"/>
  <c r="J98" i="11"/>
  <c r="J98" i="6"/>
  <c r="J98" i="3"/>
  <c r="J98" i="9"/>
  <c r="J98" i="10"/>
  <c r="J98" i="4"/>
  <c r="AN101" i="1"/>
  <c r="AN105" i="1"/>
  <c r="AN108" i="1"/>
  <c r="AN97" i="1"/>
  <c r="AN99" i="1"/>
  <c r="AN104" i="1"/>
  <c r="AN96" i="1"/>
  <c r="AN107" i="1"/>
  <c r="AG106" i="1"/>
  <c r="J32" i="5"/>
  <c r="AG100" i="1"/>
  <c r="AN100" i="1" s="1"/>
  <c r="AU98" i="1"/>
  <c r="W31" i="1"/>
  <c r="AV94" i="1"/>
  <c r="AK29" i="1"/>
  <c r="J32" i="8"/>
  <c r="AG103" i="1" s="1"/>
  <c r="AN103" i="1" s="1"/>
  <c r="J32" i="7"/>
  <c r="AG102" i="1"/>
  <c r="AW95" i="1"/>
  <c r="AT95" i="1"/>
  <c r="BA94" i="1"/>
  <c r="W30" i="1"/>
  <c r="AG95" i="1"/>
  <c r="W32" i="1"/>
  <c r="J41" i="7" l="1"/>
  <c r="J41" i="5"/>
  <c r="J41" i="8"/>
  <c r="AN102" i="1"/>
  <c r="AN106" i="1"/>
  <c r="AU94" i="1"/>
  <c r="AN95" i="1"/>
  <c r="AG98" i="1"/>
  <c r="AW94" i="1"/>
  <c r="AK30" i="1"/>
  <c r="AN98" i="1" l="1"/>
  <c r="AG94" i="1"/>
  <c r="AK26" i="1"/>
  <c r="AK35" i="1"/>
  <c r="AT94" i="1"/>
  <c r="AN94" i="1"/>
</calcChain>
</file>

<file path=xl/sharedStrings.xml><?xml version="1.0" encoding="utf-8"?>
<sst xmlns="http://schemas.openxmlformats.org/spreadsheetml/2006/main" count="32566" uniqueCount="4418">
  <si>
    <t>Export Komplet</t>
  </si>
  <si>
    <t/>
  </si>
  <si>
    <t>2.0</t>
  </si>
  <si>
    <t>False</t>
  </si>
  <si>
    <t>{0a3186e8-ec11-4225-b0cb-f27d44c008d3}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</si>
  <si>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</si>
  <si>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</si>
  <si>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</si>
  <si>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</si>
  <si>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</si>
  <si>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</si>
  <si>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</si>
  <si>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far2205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</si>
  <si>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</si>
  <si>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</si>
  <si>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DSS Slatinka- stavebný objekt  Haličská cesta Lučenec</t>
  </si>
  <si>
    <t>JKSO:</t>
  </si>
  <si>
    <t>KS:</t>
  </si>
  <si>
    <t>Miesto:</t>
  </si>
  <si>
    <t>Haličská cesta 2138/9A, Lučenec</t>
  </si>
  <si>
    <t>Dátum:</t>
  </si>
  <si>
    <t>28. 9. 2022</t>
  </si>
  <si>
    <t>Objednávateľ:</t>
  </si>
  <si>
    <t>IČO:</t>
  </si>
  <si>
    <t>DSS Slatinka,Lučenec</t>
  </si>
  <si>
    <t>IČ DPH:</t>
  </si>
  <si>
    <t>Zhotoviteľ:</t>
  </si>
  <si>
    <t>Vyplň údaj</t>
  </si>
  <si>
    <t>Projektant:</t>
  </si>
  <si>
    <t>Ing.Attila Farkaš</t>
  </si>
  <si>
    <t>True</t>
  </si>
  <si>
    <t>0,01</t>
  </si>
  <si>
    <t>Spracovateľ:</t>
  </si>
  <si>
    <t>Ing.Igor Janečka</t>
  </si>
  <si>
    <t>Poznámka:</t>
  </si>
  <si>
    <t xml:space="preserve">Rozpočet/Zadanie  je neoddeliteľnou súčasťou projektovej dokumentácie a pre jeho správne nacenenie je nutné naštudovanie PD , prípadne ohliadka stavby.Pri materiáloch alebo konštrukciách uvedených vo výkaze výmer všeobecne, dodávateľ špecifikuje konkrétny uvažovaný druh podľa projektovej dokumentácie.  Prípadné obchodné názvy materiálov a výrobkov, ktoré sú uvedené  v jednotlivých položkách,_x000D_
 slúžia ako všeobecná definícia materiálovo technických a kvalitatívnych vlastností  a tieto môžu byť nahradené zodpovedajúcimi ekvivalentami.Práce a dodávky obsiahnuté v projektovej dokumentácii a neobsiahnuté vo výkaze výmer je  dodávateľ povinný vyšpecifikovať a oceniť  samostatne, mimo ponukového rozpočtu. 																																		_x000D_
																						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</si>
  <si>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</si>
  <si>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</si>
  <si>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</si>
  <si>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</si>
  <si>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</si>
  <si>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</si>
  <si>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</si>
  <si>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</si>
  <si>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</si>
  <si>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</si>
  <si>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</si>
  <si>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</si>
  <si>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</si>
  <si>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</si>
  <si>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</si>
  <si>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</si>
  <si>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</si>
  <si>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</si>
  <si>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</si>
  <si>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</si>
  <si>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</si>
  <si>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</si>
  <si>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</si>
  <si>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</si>
  <si>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</si>
  <si>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</si>
  <si>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</si>
  <si>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</si>
  <si>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</si>
  <si>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</si>
  <si>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</si>
  <si>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</si>
  <si>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</si>
  <si>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</si>
  <si>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</si>
  <si>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</si>
  <si>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</si>
  <si>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</si>
  <si>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</si>
  <si>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</si>
  <si>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</si>
  <si>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</si>
  <si>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</si>
  <si>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</si>
  <si>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</si>
  <si>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 a modernizácia objektu</t>
  </si>
  <si>
    <t>STA</t>
  </si>
  <si>
    <t>1</t>
  </si>
  <si>
    <t>{47b5f53a-2b96-4c17-9c21-b9e15bf9cd18}</t>
  </si>
  <si>
    <t>/</t>
  </si>
  <si>
    <t>A1</t>
  </si>
  <si>
    <t>Stavebné práce</t>
  </si>
  <si>
    <t>Časť</t>
  </si>
  <si>
    <t>2</t>
  </si>
  <si>
    <t>{4b22ee9c-0ffb-42bb-a412-c6a1cd7a038f}</t>
  </si>
  <si>
    <t>A2</t>
  </si>
  <si>
    <t>Bleskozvod</t>
  </si>
  <si>
    <t>{2328c41b-da5f-4fde-ab7e-efb9f5da23ca}</t>
  </si>
  <si>
    <t>B</t>
  </si>
  <si>
    <t>Zvýšenie  energetickej hospodárnosti objektu</t>
  </si>
  <si>
    <t>{a7c4ad4a-3c85-4446-b273-672ba8a6cb38}</t>
  </si>
  <si>
    <t>B1</t>
  </si>
  <si>
    <t>Stavebné práce - Zateplenie strechy</t>
  </si>
  <si>
    <t>{a87243f9-26f4-4f64-9c81-cded16efb6f4}</t>
  </si>
  <si>
    <t>B2</t>
  </si>
  <si>
    <t>Stavebné práce -Výmena výplní otvorov</t>
  </si>
  <si>
    <t>{da892f08-53ef-4566-9f68-aced4e77ccee}</t>
  </si>
  <si>
    <t>B3</t>
  </si>
  <si>
    <t>Elektroinštalácie</t>
  </si>
  <si>
    <t>{90901247-fba7-45ef-b740-79905f999267}</t>
  </si>
  <si>
    <t>B4</t>
  </si>
  <si>
    <t>Vykurovanie</t>
  </si>
  <si>
    <t>{eab3fe3d-87f7-42f2-a8da-64ceba0d8526}</t>
  </si>
  <si>
    <t>B5</t>
  </si>
  <si>
    <t>Zdravotechnika</t>
  </si>
  <si>
    <t>{daad3600-b197-4a19-a00c-d2a70fd34a81}</t>
  </si>
  <si>
    <t>B6</t>
  </si>
  <si>
    <t>VZT-vetranie</t>
  </si>
  <si>
    <t>{2aff6785-5b61-4402-b443-174dcd4a5136}</t>
  </si>
  <si>
    <t>B7</t>
  </si>
  <si>
    <t>Vnútorný plynovod</t>
  </si>
  <si>
    <t>{11677a47-83ad-481c-8823-3e3f47804a83}</t>
  </si>
  <si>
    <t>C</t>
  </si>
  <si>
    <t>Neoprávnené náklady</t>
  </si>
  <si>
    <t>{cd4b853a-1557-4c9a-9e54-0dd56d6afaa9}</t>
  </si>
  <si>
    <t>C1</t>
  </si>
  <si>
    <t>{249e7396-c39b-4648-980b-85183b50dfb0}</t>
  </si>
  <si>
    <t>C2</t>
  </si>
  <si>
    <t>{f55cb373-d301-4bcf-83de-d6bc46a688d6}</t>
  </si>
  <si>
    <t>a1</t>
  </si>
  <si>
    <t>0,51</t>
  </si>
  <si>
    <t>a12</t>
  </si>
  <si>
    <t>69,2</t>
  </si>
  <si>
    <t>KRYCÍ LIST ROZPOČTU</t>
  </si>
  <si>
    <t>a15</t>
  </si>
  <si>
    <t>58,3</t>
  </si>
  <si>
    <t>a16</t>
  </si>
  <si>
    <t>109,371</t>
  </si>
  <si>
    <t>a21</t>
  </si>
  <si>
    <t>75,844</t>
  </si>
  <si>
    <t>pl</t>
  </si>
  <si>
    <t>22,8</t>
  </si>
  <si>
    <t>Objekt:</t>
  </si>
  <si>
    <t>povzar</t>
  </si>
  <si>
    <t>9,23</t>
  </si>
  <si>
    <t>A - Rekonštrukcia a modernizácia objektu</t>
  </si>
  <si>
    <t>p1sch</t>
  </si>
  <si>
    <t>12,282</t>
  </si>
  <si>
    <t>Časť:</t>
  </si>
  <si>
    <t>p1</t>
  </si>
  <si>
    <t>104,38</t>
  </si>
  <si>
    <t>A1 - Stavebné práce</t>
  </si>
  <si>
    <t>p2</t>
  </si>
  <si>
    <t>48,8</t>
  </si>
  <si>
    <t>p3</t>
  </si>
  <si>
    <t>13,6</t>
  </si>
  <si>
    <t>p4</t>
  </si>
  <si>
    <t>66,1</t>
  </si>
  <si>
    <t>xps50</t>
  </si>
  <si>
    <t>0,672</t>
  </si>
  <si>
    <t>eps70</t>
  </si>
  <si>
    <t>6,57</t>
  </si>
  <si>
    <t>nesav</t>
  </si>
  <si>
    <t>182,582</t>
  </si>
  <si>
    <t>sav</t>
  </si>
  <si>
    <t>395,08</t>
  </si>
  <si>
    <t>p6</t>
  </si>
  <si>
    <t>39,32</t>
  </si>
  <si>
    <t>p5</t>
  </si>
  <si>
    <t>173,38</t>
  </si>
  <si>
    <t>p7</t>
  </si>
  <si>
    <t>26,6</t>
  </si>
  <si>
    <t>p8</t>
  </si>
  <si>
    <t>93,2</t>
  </si>
  <si>
    <t>sokpvc</t>
  </si>
  <si>
    <t>164,03</t>
  </si>
  <si>
    <t>soksch</t>
  </si>
  <si>
    <t>10,68</t>
  </si>
  <si>
    <t>kersok</t>
  </si>
  <si>
    <t>155,985</t>
  </si>
  <si>
    <t>z1</t>
  </si>
  <si>
    <t>17,388</t>
  </si>
  <si>
    <t>z2</t>
  </si>
  <si>
    <t>1,681</t>
  </si>
  <si>
    <t>z1ost</t>
  </si>
  <si>
    <t>2,554</t>
  </si>
  <si>
    <t>s3</t>
  </si>
  <si>
    <t>5,888</t>
  </si>
  <si>
    <t xml:space="preserve"> </t>
  </si>
  <si>
    <t>stropyA</t>
  </si>
  <si>
    <t>559,1</t>
  </si>
  <si>
    <t>stenyAB</t>
  </si>
  <si>
    <t>1037,049</t>
  </si>
  <si>
    <t>upravaC</t>
  </si>
  <si>
    <t>35,62</t>
  </si>
  <si>
    <t>upravaD</t>
  </si>
  <si>
    <t>16,789</t>
  </si>
  <si>
    <t>obkl</t>
  </si>
  <si>
    <t>143,803</t>
  </si>
  <si>
    <t>obklmur</t>
  </si>
  <si>
    <t>122,462</t>
  </si>
  <si>
    <t>sp2</t>
  </si>
  <si>
    <t>8,8</t>
  </si>
  <si>
    <t>natumyv</t>
  </si>
  <si>
    <t>281,137</t>
  </si>
  <si>
    <t>natsdk</t>
  </si>
  <si>
    <t>303,087</t>
  </si>
  <si>
    <t>penetmal</t>
  </si>
  <si>
    <t>1807,842</t>
  </si>
  <si>
    <t>b1</t>
  </si>
  <si>
    <t>23,111</t>
  </si>
  <si>
    <t>c1</t>
  </si>
  <si>
    <t>0,45</t>
  </si>
  <si>
    <t>cob</t>
  </si>
  <si>
    <t>20,19</t>
  </si>
  <si>
    <t>zm1</t>
  </si>
  <si>
    <t>26,996</t>
  </si>
  <si>
    <t>zm2</t>
  </si>
  <si>
    <t>49,285</t>
  </si>
  <si>
    <t>geotext</t>
  </si>
  <si>
    <t>76,281</t>
  </si>
  <si>
    <t>a67</t>
  </si>
  <si>
    <t>105,09</t>
  </si>
  <si>
    <t>b67</t>
  </si>
  <si>
    <t>136,36</t>
  </si>
  <si>
    <t>s1</t>
  </si>
  <si>
    <t>13,754</t>
  </si>
  <si>
    <t>sv</t>
  </si>
  <si>
    <t>6,048</t>
  </si>
  <si>
    <t>s12</t>
  </si>
  <si>
    <t>19,304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</si>
  <si>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</si>
  <si>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</si>
  <si>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</si>
  <si>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</si>
  <si>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</si>
  <si>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</si>
  <si>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</si>
  <si>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</si>
  <si>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</si>
  <si>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</si>
  <si>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</si>
  <si>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</si>
  <si>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</si>
  <si>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</si>
  <si>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</si>
  <si>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</si>
  <si>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</si>
  <si>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</si>
  <si>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</si>
  <si>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</si>
  <si>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</si>
  <si>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</si>
  <si>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</si>
  <si>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</si>
  <si>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</si>
  <si>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</si>
  <si>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</si>
  <si>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</si>
  <si>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</si>
  <si>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</si>
  <si>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</si>
  <si>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</si>
  <si>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25-M - Povrchová úprava strojov a zariadení</t>
  </si>
  <si>
    <t>HZS - Hodinové zúčtovacie sadzby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</si>
  <si>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</si>
  <si>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</si>
  <si>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</si>
  <si>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</si>
  <si>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</si>
  <si>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</si>
  <si>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</si>
  <si>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</si>
  <si>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</si>
  <si>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</si>
  <si>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</si>
  <si>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</si>
  <si>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</si>
  <si>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</si>
  <si>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</si>
  <si>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</si>
  <si>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</si>
  <si>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</si>
  <si>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</si>
  <si>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</si>
  <si>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</si>
  <si>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</si>
  <si>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-1893010985</t>
  </si>
  <si>
    <t>VV</t>
  </si>
  <si>
    <t>"a19</t>
  </si>
  <si>
    <t>2,1*0,87</t>
  </si>
  <si>
    <t>"a20</t>
  </si>
  <si>
    <t>(4,88+9,7+15,4)*0,6</t>
  </si>
  <si>
    <t>Súčet</t>
  </si>
  <si>
    <t>115001101.S</t>
  </si>
  <si>
    <t>Odvedenie vody potrubím pri priemere potrubia DN do 100</t>
  </si>
  <si>
    <t>m</t>
  </si>
  <si>
    <t>-709259691</t>
  </si>
  <si>
    <t>30</t>
  </si>
  <si>
    <t>3</t>
  </si>
  <si>
    <t>115101200.S</t>
  </si>
  <si>
    <t>Čerpanie vody na dopravnú výšku do 10 m s priemerným prítokom litrov za minútu do 100 l</t>
  </si>
  <si>
    <t>hod</t>
  </si>
  <si>
    <t>-1131918723</t>
  </si>
  <si>
    <t>24*3</t>
  </si>
  <si>
    <t>115101300.S</t>
  </si>
  <si>
    <t>Pohotovosť záložnej čerpacej súpravy pre výšku do 10 m, s prítokom litrov za minútu do 100 l</t>
  </si>
  <si>
    <t>deň</t>
  </si>
  <si>
    <t>-1298182742</t>
  </si>
  <si>
    <t>5</t>
  </si>
  <si>
    <t>122201101.S</t>
  </si>
  <si>
    <t>Odkopávka a prekopávka nezapažená v hornine 3, do 100 m3</t>
  </si>
  <si>
    <t>m3</t>
  </si>
  <si>
    <t>925319944</t>
  </si>
  <si>
    <t>"odkop pre zm1,zm2</t>
  </si>
  <si>
    <t>12,125*4,73*0,3</t>
  </si>
  <si>
    <t>1,28*15,38*0,3</t>
  </si>
  <si>
    <t>6</t>
  </si>
  <si>
    <t>133201201.S</t>
  </si>
  <si>
    <t>Výkop šachty nezapaženej, hornina 3 do 100 m3</t>
  </si>
  <si>
    <t>-1361322067</t>
  </si>
  <si>
    <t>"bz1" 0,6*0,6*0,85</t>
  </si>
  <si>
    <t>"bz2" 0,3*0,3*0,8*2</t>
  </si>
  <si>
    <t>7</t>
  </si>
  <si>
    <t>133211101.S</t>
  </si>
  <si>
    <t>Hĺbenie šachiet v  hornine tr. 3 súdržných - ručným náradím plocha výkopu do 4 m2</t>
  </si>
  <si>
    <t>357835318</t>
  </si>
  <si>
    <t>"a10</t>
  </si>
  <si>
    <t>3,14*0,475*0,475*0,72</t>
  </si>
  <si>
    <t>8</t>
  </si>
  <si>
    <t>133211109.S</t>
  </si>
  <si>
    <t>Príplatok za lepivosť pri hĺbení šachiet ručným alebo pneumatickým náradím v horninách tr. 3</t>
  </si>
  <si>
    <t>-389594277</t>
  </si>
  <si>
    <t>9</t>
  </si>
  <si>
    <t>161101501.S</t>
  </si>
  <si>
    <t>Zvislé premiestnenie výkopku z horniny I až IV, nosením za každé 3 m výšky</t>
  </si>
  <si>
    <t>967119596</t>
  </si>
  <si>
    <t>10</t>
  </si>
  <si>
    <t>162201211.S</t>
  </si>
  <si>
    <t>Vodorovné premiestnenie výkopku horniny tr. 1 až 4 stavebným fúrikom do 10 m v rovine alebo vo svahu do 1:5</t>
  </si>
  <si>
    <t>1177363859</t>
  </si>
  <si>
    <t>11</t>
  </si>
  <si>
    <t>162201219.S</t>
  </si>
  <si>
    <t>Príplatok za k.ď. 10m v rovine alebo vo svahu do 1:5 k vodorov. premiestneniu výkopku stavebným fúrikom horn. tr.1 až 4</t>
  </si>
  <si>
    <t>-284197642</t>
  </si>
  <si>
    <t>0,51*2 'Prepočítané koeficientom množstva</t>
  </si>
  <si>
    <t>12</t>
  </si>
  <si>
    <t>162501102.S</t>
  </si>
  <si>
    <t>Vodorovné premiestnenie výkopku po spevnenej ceste z horniny tr.1-4, do 100 m3 na vzdialenosť do 3000 m</t>
  </si>
  <si>
    <t>-1313776221</t>
  </si>
  <si>
    <t>a1+b1+c1</t>
  </si>
  <si>
    <t>13</t>
  </si>
  <si>
    <t>162501105.S</t>
  </si>
  <si>
    <t>Vodorovné premiestnenie výkopku po spevnenej ceste z horniny tr.1-4, do 100 m3, príplatok k cene za každých ďalšich a začatých 1000 m(12x)</t>
  </si>
  <si>
    <t>-598755366</t>
  </si>
  <si>
    <t>24,071*12 'Prepočítané koeficientom množstva</t>
  </si>
  <si>
    <t>14</t>
  </si>
  <si>
    <t>171209002.S</t>
  </si>
  <si>
    <t>Poplatok za skladovanie - zemina a kamenivo (17 05) ostatné</t>
  </si>
  <si>
    <t>t</t>
  </si>
  <si>
    <t>2047282266</t>
  </si>
  <si>
    <t>(a1+b1+c1)*1,65</t>
  </si>
  <si>
    <t>Zakladanie</t>
  </si>
  <si>
    <t>15</t>
  </si>
  <si>
    <t>271533001.S</t>
  </si>
  <si>
    <t>Násyp pod základové konštrukcie so zhutnením z  kameniva hrubého drveného fr.32-63 mm</t>
  </si>
  <si>
    <t>2058745593</t>
  </si>
  <si>
    <t>"ša" 3,14*0,475*0,475*0,1</t>
  </si>
  <si>
    <t>"bz1" 0,3*0,3*0,15*2</t>
  </si>
  <si>
    <t>"bz2" 0,6*0,6*0,15</t>
  </si>
  <si>
    <t>"pod" 19,395*0,25*0,15</t>
  </si>
  <si>
    <t>"cob" (3,53+1,28+15,38)*0,25*0,15</t>
  </si>
  <si>
    <t>16</t>
  </si>
  <si>
    <t>272353111.S</t>
  </si>
  <si>
    <t>Debnenie kotevného otvoru s prierezom do 0,02 m2, hĺbky do 0,50 m</t>
  </si>
  <si>
    <t>ks</t>
  </si>
  <si>
    <t>-1605195292</t>
  </si>
  <si>
    <t>"Bz1, bz2" 3</t>
  </si>
  <si>
    <t>17</t>
  </si>
  <si>
    <t>275313521.S</t>
  </si>
  <si>
    <t>Betón základových pätiek, prostý tr. C 12/15</t>
  </si>
  <si>
    <t>1853927437</t>
  </si>
  <si>
    <t>"bz1" 0,3*0,3*0,8*2</t>
  </si>
  <si>
    <t>18</t>
  </si>
  <si>
    <t>275321211.S</t>
  </si>
  <si>
    <t>Betón základových pätiek, železový (bez výstuže), tr. C 12/15</t>
  </si>
  <si>
    <t>-2905739</t>
  </si>
  <si>
    <t>19</t>
  </si>
  <si>
    <t>275362421.S</t>
  </si>
  <si>
    <t>Výstuž základových pätiek zo zvár. sietí KARI, priemer drôtu 6/6 mm, veľkosť oka 100x100 mm</t>
  </si>
  <si>
    <t>-1557234261</t>
  </si>
  <si>
    <t>"bz1" 0,6*0,6*1,2</t>
  </si>
  <si>
    <t>289971211.S</t>
  </si>
  <si>
    <t>Zhotovenie vrstvy z geotextílie na upravenom povrchu sklon do 1 : 5 , šírky od 0 do 3 m</t>
  </si>
  <si>
    <t>1686911226</t>
  </si>
  <si>
    <t>zm1+zm2</t>
  </si>
  <si>
    <t>21</t>
  </si>
  <si>
    <t>M</t>
  </si>
  <si>
    <t>693110004500.S</t>
  </si>
  <si>
    <t>Geotextília polypropylénová netkaná 300 g/m2</t>
  </si>
  <si>
    <t>-526717580</t>
  </si>
  <si>
    <t>76,281*1,02 'Prepočítané koeficientom množstva</t>
  </si>
  <si>
    <t>Zvislé a kompletné konštrukcie</t>
  </si>
  <si>
    <t>22</t>
  </si>
  <si>
    <t>317941121.S</t>
  </si>
  <si>
    <t>Osadenie oceľových valcovaných nosníkov (na murive) I, IE,U,UE,L do č.12 alebo výšky do 120 mm</t>
  </si>
  <si>
    <t>-282127039</t>
  </si>
  <si>
    <t>(83,021+30,171+18,031+16,771+23,266+14,718)*0,001</t>
  </si>
  <si>
    <t>23</t>
  </si>
  <si>
    <t>553000000010</t>
  </si>
  <si>
    <t xml:space="preserve">Oceľový preklad 3x IPE80, spojený pásovinami 50x5x300mm, dĺ.2000mm, ozn.Op1/1 </t>
  </si>
  <si>
    <t>kg</t>
  </si>
  <si>
    <t>-1249736714</t>
  </si>
  <si>
    <t>2*(6,0*2,0*3+3*2*0,589)*1,05</t>
  </si>
  <si>
    <t>24</t>
  </si>
  <si>
    <t>553000000011</t>
  </si>
  <si>
    <t xml:space="preserve">Oceľový preklad 3x IPE80, spojený pásovinami 50x5x300mm, dĺ.1400mm, ozn.Op1/2 </t>
  </si>
  <si>
    <t>-971059597</t>
  </si>
  <si>
    <t>1*(6,0*1,4*3+3*2*0,589)*1,05</t>
  </si>
  <si>
    <t>25</t>
  </si>
  <si>
    <t>553000000012</t>
  </si>
  <si>
    <t>Oceľový preklad 2x IPE80, spojený pásovinami 50x5x250mm, dĺ.1300mm, ozn.Op2/1</t>
  </si>
  <si>
    <t>220551319</t>
  </si>
  <si>
    <t>1*(6,0*1,3*2+2*2*0,393)*1,05</t>
  </si>
  <si>
    <t>26</t>
  </si>
  <si>
    <t>553000000013</t>
  </si>
  <si>
    <t>Oceľový preklad 2x IPE80, spojený pásovinami 50x5x250mm, dĺ.1200mm, ozn.Op2/2</t>
  </si>
  <si>
    <t>1482893560</t>
  </si>
  <si>
    <t>1*(6,0*1,2*2+2*2*0,393)*1,05</t>
  </si>
  <si>
    <t>27</t>
  </si>
  <si>
    <t>553000000014</t>
  </si>
  <si>
    <t>Oceľový preklad 2x IPE80, spojený pásovinami 50x5x250mm, dĺ.1650mm, ozn.Op2/3</t>
  </si>
  <si>
    <t>-1300708436</t>
  </si>
  <si>
    <t>1*(6,0*1,65*2+3*2*0,393)*1,05</t>
  </si>
  <si>
    <t>28</t>
  </si>
  <si>
    <t>553000000015</t>
  </si>
  <si>
    <t>Oceľový preklad 2x L50x50x5, spojený pásovinami 50x5x150mm, dĺ.1300mm, ozn.Op3/1</t>
  </si>
  <si>
    <t>-19435643</t>
  </si>
  <si>
    <t>1*(3,77*1,65*2+2*2*0,394)*1,05</t>
  </si>
  <si>
    <t>29</t>
  </si>
  <si>
    <t>338172111.S</t>
  </si>
  <si>
    <t>Osadzovanie vzpery oceľovej plotovej so zaliatím cementovou maltou do vynechaných otvorov</t>
  </si>
  <si>
    <t>1987957257</t>
  </si>
  <si>
    <t>553510022400.S</t>
  </si>
  <si>
    <t>Vzpera, d 38 mm, výška 2,5 m, výška pletiva 2 m, pozinkovaná, pre pletivo v rolkách</t>
  </si>
  <si>
    <t>-798877195</t>
  </si>
  <si>
    <t>31</t>
  </si>
  <si>
    <t>340239237.S</t>
  </si>
  <si>
    <t>Zamurovanie otvorov plochy nad 1 do 4 m2 z pórobetónových tvárnic hladkých hrúbky 250 mm</t>
  </si>
  <si>
    <t>1183284591</t>
  </si>
  <si>
    <t>"114a" 0,9*2,14</t>
  </si>
  <si>
    <t>"117a,b" 0,8*2,0+0,6*2,0</t>
  </si>
  <si>
    <t>32</t>
  </si>
  <si>
    <t>340239240.S</t>
  </si>
  <si>
    <t>Zamurovanie otvorov plochy nad 1 do 4 m2 z pórobetónových tvárnic hladkých hrúbky 450 mm</t>
  </si>
  <si>
    <t>1088496568</t>
  </si>
  <si>
    <t>"115" 1,0*2,14</t>
  </si>
  <si>
    <t>1,15*2,0</t>
  </si>
  <si>
    <t>"113b" 0,9*2,05</t>
  </si>
  <si>
    <t>33</t>
  </si>
  <si>
    <t>340239264.S</t>
  </si>
  <si>
    <t>Zamurovanie otvorov plochy nad 1 do 4 m2 z pórobetónových tvárnic hladkých hrúbky 125 mm</t>
  </si>
  <si>
    <t>422551004</t>
  </si>
  <si>
    <t>"117b" 2,38*1,68</t>
  </si>
  <si>
    <t>"122" 2,4*2,235</t>
  </si>
  <si>
    <t>34</t>
  </si>
  <si>
    <t>340239266.S</t>
  </si>
  <si>
    <t>Zamurovanie otvorov plochy nad 1 do 4 m2 z pórobetónových tvárnic hladkých hrúbky 200 mm</t>
  </si>
  <si>
    <t>-971725875</t>
  </si>
  <si>
    <t>"116" 1,0*2,0</t>
  </si>
  <si>
    <t>Komunikácie</t>
  </si>
  <si>
    <t>35</t>
  </si>
  <si>
    <t>564871111.S</t>
  </si>
  <si>
    <t>Podklad zo štrkodrviny s rozprestretím a zhutnením, po zhutnení hr. 250 mm</t>
  </si>
  <si>
    <t>716928396</t>
  </si>
  <si>
    <t>36</t>
  </si>
  <si>
    <t>596811320.S</t>
  </si>
  <si>
    <t>Kladenie betónovej dlažby s vyplnením škár do lôžka z kameniva, veľ. do 0,25 m2 plochy do 50 m2</t>
  </si>
  <si>
    <t>-185512229</t>
  </si>
  <si>
    <t>"zm2</t>
  </si>
  <si>
    <t>12,125*4,73-2,285*3,53</t>
  </si>
  <si>
    <t>37</t>
  </si>
  <si>
    <t>592460014500.1</t>
  </si>
  <si>
    <t>Platňa betónová, rozmer 500x500x80 mm, prírodná</t>
  </si>
  <si>
    <t>1002784123</t>
  </si>
  <si>
    <t>49,285*4,04 'Prepočítané koeficientom množstva</t>
  </si>
  <si>
    <t>38</t>
  </si>
  <si>
    <t>596911141.S</t>
  </si>
  <si>
    <t>Kladenie betónovej zámkovej dlažby komunikácií pre peších hr. 60 mm pre peších do 50 m2 so zriadením lôžka z kameniva hr. 40 mm</t>
  </si>
  <si>
    <t>866363557</t>
  </si>
  <si>
    <t>"zm1</t>
  </si>
  <si>
    <t>2,285*3,53+2,28*0,25+15,3*1,2</t>
  </si>
  <si>
    <t>39</t>
  </si>
  <si>
    <t>592460010600.S</t>
  </si>
  <si>
    <t>Dlažba betónová, rozmer 200x100x60 mm, prírodná</t>
  </si>
  <si>
    <t>-299061444</t>
  </si>
  <si>
    <t>26,996*1,02 'Prepočítané koeficientom množstva</t>
  </si>
  <si>
    <t>Úpravy povrchov, podlahy, osadenie</t>
  </si>
  <si>
    <t>40</t>
  </si>
  <si>
    <t>611421331.S</t>
  </si>
  <si>
    <t>Oprava vnútorných vápenných omietok stropov železobetónových rovných tvárnicových a klenieb, opravovaná plocha nad 10 do 30 % štukových</t>
  </si>
  <si>
    <t>-1648822497</t>
  </si>
  <si>
    <t>41</t>
  </si>
  <si>
    <t>611466028</t>
  </si>
  <si>
    <t>Príprava vnútorného podkladu stropov WEBER, weber penetrácia</t>
  </si>
  <si>
    <t>-197738266</t>
  </si>
  <si>
    <t>42</t>
  </si>
  <si>
    <t>611466087</t>
  </si>
  <si>
    <t>Vnútorná omietka stropov štuková WEBER, cementová, strojné miešanie, ručné nanášanie, weber.dur stierka, hr. 2 mm</t>
  </si>
  <si>
    <t>859831733</t>
  </si>
  <si>
    <t>43</t>
  </si>
  <si>
    <t>612421331.S</t>
  </si>
  <si>
    <t>Oprava vnútorných vápenných omietok stien, v množstve opravenej plochy nad 10 do 30 % štukových</t>
  </si>
  <si>
    <t>2023689710</t>
  </si>
  <si>
    <t>"pôvod steny po otlčených ker.obkladoch"</t>
  </si>
  <si>
    <t>44</t>
  </si>
  <si>
    <t>612421421.S</t>
  </si>
  <si>
    <t>Oprava vnútorných vápenných omietok stien, v množstve opravenej plochy nad 30 do 50 % hladkých</t>
  </si>
  <si>
    <t>1319411627</t>
  </si>
  <si>
    <t>"vyspravenie pôvodných stien po vybúraných obkladoch</t>
  </si>
  <si>
    <t>45</t>
  </si>
  <si>
    <t>612462028</t>
  </si>
  <si>
    <t>Príprava vnútorného podkladu stien WEBER, weber penetrácia</t>
  </si>
  <si>
    <t>1486227441</t>
  </si>
  <si>
    <t>46</t>
  </si>
  <si>
    <t>612462119.R</t>
  </si>
  <si>
    <t>Vnútorná omietka stien štuková WEBER, vápennocementová, strojné miešanie, ručné nanášanie, weber.dur štuk IN, hr. 2 mm</t>
  </si>
  <si>
    <t>-1017226549</t>
  </si>
  <si>
    <t>"odpočet obklady na mur.stenách" -obklmur</t>
  </si>
  <si>
    <t>47</t>
  </si>
  <si>
    <t>612481119.S</t>
  </si>
  <si>
    <t>Potiahnutie vnútorných stien sklotextilnou mriežkou s celoplošným prilepením</t>
  </si>
  <si>
    <t>-990502696</t>
  </si>
  <si>
    <t>"úprava C</t>
  </si>
  <si>
    <t>"113b" (0,9+0,1*2)*(2,05+0,1)</t>
  </si>
  <si>
    <t>"118b" (0,815+0,1*2)*(2,04+0,1)</t>
  </si>
  <si>
    <t>(0,6+0,1*2)*(2,0+0,1)</t>
  </si>
  <si>
    <t>"115" (1,15+0,1*2)*(2,0+0,1)</t>
  </si>
  <si>
    <t>(1,0+0,1*2)*(2,14+0,1)</t>
  </si>
  <si>
    <t>"113b" (1,15+0,1*2)*(2,0+0,1)</t>
  </si>
  <si>
    <t>"114b" 2,0*(0,25+0,1*2)*2 "ostenie otvoru</t>
  </si>
  <si>
    <t>"116" (1,0+0,1*2)*(2,0+0,1)</t>
  </si>
  <si>
    <t>"114a" (0,9+0,1*2)*(2,14+0,1)</t>
  </si>
  <si>
    <t>"117a" (1,0+0,1*2)*(2,0+0,1)</t>
  </si>
  <si>
    <t>"214" (2,075+0,1*2)*(0,925+0,1)</t>
  </si>
  <si>
    <t>"preklady nad novými otvormi</t>
  </si>
  <si>
    <t>(2,0+0,1*2)*0,25*2+1,5*0,42</t>
  </si>
  <si>
    <t>(1,4+0,1*2)*0,25*2+0,9*0,42</t>
  </si>
  <si>
    <t>(1,65+0,1*2)*0,25*2+1,25*0,25</t>
  </si>
  <si>
    <t>(1,3+0,1*2)*0,25*2+0,8*0,25</t>
  </si>
  <si>
    <t>(1,2+0,1*2)*0,25*2+0,7*0,25</t>
  </si>
  <si>
    <t>(1,3+0,1*2)*0,25*2</t>
  </si>
  <si>
    <t>Medzisúčet</t>
  </si>
  <si>
    <t>"úprava D</t>
  </si>
  <si>
    <t>"118a" (0,9+0,1*2)*(2,05+0,1)</t>
  </si>
  <si>
    <t>"117b" (0,815+0,1*2)*(2,04+0,1)</t>
  </si>
  <si>
    <t>(2,38+0,1*2)*(1,68+0,1)</t>
  </si>
  <si>
    <t>"122" (2,4+0,1*2)*(2,2+0,1)</t>
  </si>
  <si>
    <t>48</t>
  </si>
  <si>
    <t>622454311.S</t>
  </si>
  <si>
    <t>Oprava vonk.omietok cementových v množstve opravovanej plochy do 20% hladkých hladených</t>
  </si>
  <si>
    <t>1255056458</t>
  </si>
  <si>
    <t>z1+z2+z1ost+s3</t>
  </si>
  <si>
    <t>49</t>
  </si>
  <si>
    <t>622460124.S</t>
  </si>
  <si>
    <t>Príprava vonkajšieho podkladu stien penetráciou pod omietky a nátery</t>
  </si>
  <si>
    <t>937067178</t>
  </si>
  <si>
    <t>z1+z2+z1ost+s12</t>
  </si>
  <si>
    <t>50</t>
  </si>
  <si>
    <t>622461281.S</t>
  </si>
  <si>
    <t>Vonkajšia omietka stien pastovitá dekoratívna mozaiková</t>
  </si>
  <si>
    <t>-2104124668</t>
  </si>
  <si>
    <t>51</t>
  </si>
  <si>
    <t>622463025</t>
  </si>
  <si>
    <t>Príprava vonkajšieho podkladu stien WEBER, podkladný náter weber 700</t>
  </si>
  <si>
    <t>-1917382317</t>
  </si>
  <si>
    <t>52</t>
  </si>
  <si>
    <t>622464572</t>
  </si>
  <si>
    <t>Vonkajšia omietka stien tenkovrstvová WEBER, silikónová, weber.pas aquaBalance, roztieraná, hr. 1,5 mm</t>
  </si>
  <si>
    <t>1468945142</t>
  </si>
  <si>
    <t>z1+z1ost+s12</t>
  </si>
  <si>
    <t>53</t>
  </si>
  <si>
    <t>625250554.S</t>
  </si>
  <si>
    <t>Kontaktný zatepľovací systém soklovej alebo vodou namáhanej časti hr. 160 mm, skrutkovacie kotvy (xps)</t>
  </si>
  <si>
    <t>-1320960337</t>
  </si>
  <si>
    <t>"z2</t>
  </si>
  <si>
    <t>(4,58+3,1)*0,3</t>
  </si>
  <si>
    <t>-2,075*0,3</t>
  </si>
  <si>
    <t>54</t>
  </si>
  <si>
    <t>625250701.S</t>
  </si>
  <si>
    <t>Kontaktný zatepľovací systém z minerálnej vlny hr. 30 mm, skrutkovacie kotvy</t>
  </si>
  <si>
    <t>-718738601</t>
  </si>
  <si>
    <t>"omietka  prístreškov (vrátane čiel)- S1, S2</t>
  </si>
  <si>
    <t>"hlavnývstup</t>
  </si>
  <si>
    <t>2,54*3,86</t>
  </si>
  <si>
    <t>2,54*0,16*2</t>
  </si>
  <si>
    <t>(2,54+3,86)*0,37</t>
  </si>
  <si>
    <t>"kotolňa</t>
  </si>
  <si>
    <t>3,14*1,258</t>
  </si>
  <si>
    <t>3,14*0,34</t>
  </si>
  <si>
    <t>1,258*0,5*2</t>
  </si>
  <si>
    <t>0,135*0,16*2</t>
  </si>
  <si>
    <t>55</t>
  </si>
  <si>
    <t>625250711.S</t>
  </si>
  <si>
    <t>Kontaktný zatepľovací systém z minerálnej vlny hr. 160 mm, skrutkovacie kotvy</t>
  </si>
  <si>
    <t>48539392</t>
  </si>
  <si>
    <t>"z1</t>
  </si>
  <si>
    <t>(4,58+3,1)*(4,16-0,3)</t>
  </si>
  <si>
    <t>-2,075*(3,0-0,3)</t>
  </si>
  <si>
    <t>-0,88*0,87</t>
  </si>
  <si>
    <t>-s3</t>
  </si>
  <si>
    <t>56</t>
  </si>
  <si>
    <t>625250762.S</t>
  </si>
  <si>
    <t>Kontaktný zatepľovací systém ostenia z minerálnej vlny hr. 30 mm</t>
  </si>
  <si>
    <t>-1117042082</t>
  </si>
  <si>
    <t>"z1-ost</t>
  </si>
  <si>
    <t>(2,075+3,0*2)*0,2</t>
  </si>
  <si>
    <t>(0,88+0,87*2)*0,2</t>
  </si>
  <si>
    <t>2,075*0,2</t>
  </si>
  <si>
    <t>57</t>
  </si>
  <si>
    <t>631312141.S</t>
  </si>
  <si>
    <t>Doplnenie existujúcich mazanín prostým betónom (s dodaním hmôt) bez poteru rýh v mazaninách</t>
  </si>
  <si>
    <t>207792808</t>
  </si>
  <si>
    <t>"A8</t>
  </si>
  <si>
    <t>"215" 2,8*0,15*0,05</t>
  </si>
  <si>
    <t>"122" 1,05*0,12*0,05*2</t>
  </si>
  <si>
    <t>58</t>
  </si>
  <si>
    <t>631312511.S</t>
  </si>
  <si>
    <t>Mazanina z betónu prostého (m3) tr. C 12/15 hr.nad 50 do 80 mm</t>
  </si>
  <si>
    <t>-23997901</t>
  </si>
  <si>
    <t>"nad" eps70*0,05</t>
  </si>
  <si>
    <t>"vyrov.rampa</t>
  </si>
  <si>
    <t>1,6*1,45*0,12*0,5</t>
  </si>
  <si>
    <t>59</t>
  </si>
  <si>
    <t>631319151.S</t>
  </si>
  <si>
    <t>Príplatok za prehlad. povrchu betónovej mazaniny min. tr.C 8/10 oceľ. hlad. hr. 50-80 mm</t>
  </si>
  <si>
    <t>-85745409</t>
  </si>
  <si>
    <t>60</t>
  </si>
  <si>
    <t>631362412.S</t>
  </si>
  <si>
    <t>Výstuž mazanín z betónov (z kameniva) a z ľahkých betónov zo sietí KARI, priemer drôtu 5/5 mm, veľkosť oka 150x150 mm</t>
  </si>
  <si>
    <t>990811908</t>
  </si>
  <si>
    <t>"nad" eps70*1,2</t>
  </si>
  <si>
    <t>"rampa" 1,65*1,45*1,2</t>
  </si>
  <si>
    <t>61</t>
  </si>
  <si>
    <t>632001031.S</t>
  </si>
  <si>
    <t>Položenie dilatačného profilu v potere tvaru L</t>
  </si>
  <si>
    <t>1735553544</t>
  </si>
  <si>
    <t>"dlažba " 25,0</t>
  </si>
  <si>
    <t>62</t>
  </si>
  <si>
    <t>553640000100.S</t>
  </si>
  <si>
    <t>Profil dilatačný tvaru L, 60x60x3 mm dĺ. 2000 mm na vytvorenie pracovnej škáry v potere alebo na oddelenie rozdielnych výšok poteru</t>
  </si>
  <si>
    <t>-95284105</t>
  </si>
  <si>
    <t>25*1,05 'Prepočítané koeficientom množstva</t>
  </si>
  <si>
    <t>63</t>
  </si>
  <si>
    <t>632001051.S</t>
  </si>
  <si>
    <t>Zhotovenie jednonásobného penetračného náteru pre potery a stierky</t>
  </si>
  <si>
    <t>1211084960</t>
  </si>
  <si>
    <t>p1+p1sch+p6+p7</t>
  </si>
  <si>
    <t>p2+p3+p4+p5+p8</t>
  </si>
  <si>
    <t>64</t>
  </si>
  <si>
    <t>585520008700.S</t>
  </si>
  <si>
    <t>Penetračný náter na nasiakavé podklady pod potery, samonivelizačné hmoty a stavebné lepidlá</t>
  </si>
  <si>
    <t>1616353973</t>
  </si>
  <si>
    <t>sav*0,2</t>
  </si>
  <si>
    <t>65</t>
  </si>
  <si>
    <t>585520000750</t>
  </si>
  <si>
    <t>Penetračný náter weber spojovací mostík na nesavé podklady, 20 kg</t>
  </si>
  <si>
    <t>1187221326</t>
  </si>
  <si>
    <t>nesav*0,2</t>
  </si>
  <si>
    <t>66</t>
  </si>
  <si>
    <t>632457523</t>
  </si>
  <si>
    <t>Cementová samonivelizačná hmota WEBER, weber.floor 4150, triedy CT-C25-F5, hr. 5 mm</t>
  </si>
  <si>
    <t>1094307090</t>
  </si>
  <si>
    <t>p1+p1sch+p2+p4+p6+p7</t>
  </si>
  <si>
    <t>67</t>
  </si>
  <si>
    <t>632457527</t>
  </si>
  <si>
    <t>Cementová samonivelizačná hmota WEBER, weber.floor 4150, triedy CT-C25-F5, hr. 20 mm</t>
  </si>
  <si>
    <t>-1157880801</t>
  </si>
  <si>
    <t>p3+p8</t>
  </si>
  <si>
    <t>68</t>
  </si>
  <si>
    <t>642944121.S</t>
  </si>
  <si>
    <t>Dodatočná montáž oceľovej dverovej zárubne, plochy otvoru do 2,5 m2</t>
  </si>
  <si>
    <t>926111</t>
  </si>
  <si>
    <t>"di1" 9</t>
  </si>
  <si>
    <t>"di1*" 2</t>
  </si>
  <si>
    <t>"di4" 1</t>
  </si>
  <si>
    <t>"di5"  1</t>
  </si>
  <si>
    <t>"di6"  1</t>
  </si>
  <si>
    <t>69</t>
  </si>
  <si>
    <t>553310002100.1</t>
  </si>
  <si>
    <t>Zárubňa oceľová CGH 900x1970x160, pol.di1, di1*</t>
  </si>
  <si>
    <t>-1211375017</t>
  </si>
  <si>
    <t>"di1, di1*" 11</t>
  </si>
  <si>
    <t>70</t>
  </si>
  <si>
    <t>553310002100.2</t>
  </si>
  <si>
    <t>Zárubňa oceľová CGH 800x1970x160, pol.di4</t>
  </si>
  <si>
    <t>-1056644081</t>
  </si>
  <si>
    <t>71</t>
  </si>
  <si>
    <t>553310010308.1</t>
  </si>
  <si>
    <t>Zárubňa požiarna oceľová, CGH šxvxhr 800x1970x170 mm, pol. Di5</t>
  </si>
  <si>
    <t>-1504741056</t>
  </si>
  <si>
    <t>72</t>
  </si>
  <si>
    <t>553310010302.1</t>
  </si>
  <si>
    <t>Zárubňa požiarna oceľová,CGH šxvxhr 700x1970x100 mm , pol. Di6</t>
  </si>
  <si>
    <t>-247697901</t>
  </si>
  <si>
    <t>Rúrové vedenie</t>
  </si>
  <si>
    <t>73</t>
  </si>
  <si>
    <t>894401111.S</t>
  </si>
  <si>
    <t>Osadenie betónového dielca pre šachty, rovná alebo prechodová skruž TBS</t>
  </si>
  <si>
    <t>-2081331087</t>
  </si>
  <si>
    <t>"ša" 1</t>
  </si>
  <si>
    <t>74</t>
  </si>
  <si>
    <t>592240012600.1</t>
  </si>
  <si>
    <t>Betónová šachtová skruž, DN 590, dĺžka 500 mm, hr. steny 90 mm</t>
  </si>
  <si>
    <t>1244702208</t>
  </si>
  <si>
    <t>75</t>
  </si>
  <si>
    <t>894403021.S</t>
  </si>
  <si>
    <t>Osadenie betónového dielca pre šachty, dno akéhokoľvek druhu</t>
  </si>
  <si>
    <t>1333396501</t>
  </si>
  <si>
    <t>76</t>
  </si>
  <si>
    <t>592250003900.1</t>
  </si>
  <si>
    <t>Betónový studničný poklop jednodielny, priemer 800 mm, hrúbka 80 mm</t>
  </si>
  <si>
    <t>1360243111</t>
  </si>
  <si>
    <t>Ostatné konštrukcie a práce-búranie</t>
  </si>
  <si>
    <t>77</t>
  </si>
  <si>
    <t>916561112.S</t>
  </si>
  <si>
    <t>Osadenie záhonového alebo parkového obrubníka betón., do lôžka z bet. pros. tr. C 16/20 s bočnou oporou</t>
  </si>
  <si>
    <t>1895068009</t>
  </si>
  <si>
    <t>pob</t>
  </si>
  <si>
    <t>"pob" 4,73+12,38+2,285</t>
  </si>
  <si>
    <t>"cob" 3,53+1,28+15,38</t>
  </si>
  <si>
    <t>78</t>
  </si>
  <si>
    <t>592170001800.S</t>
  </si>
  <si>
    <t>Obrubník parkový, lxšxv 1000x50x200 mm, prírodný</t>
  </si>
  <si>
    <t>-1329125576</t>
  </si>
  <si>
    <t>19,395</t>
  </si>
  <si>
    <t>19,395*1,01 'Prepočítané koeficientom množstva</t>
  </si>
  <si>
    <t>79</t>
  </si>
  <si>
    <t>592170001300.S</t>
  </si>
  <si>
    <t>Obrubník palisádový, lxšxv 550x80x250 mm, prírodný</t>
  </si>
  <si>
    <t>139027691</t>
  </si>
  <si>
    <t>cob*2</t>
  </si>
  <si>
    <t>40,38*1,01 'Prepočítané koeficientom množstva</t>
  </si>
  <si>
    <t>80</t>
  </si>
  <si>
    <t>919735124.S</t>
  </si>
  <si>
    <t>Rezanie existujúceho betónového krytu alebo podkladu hĺbky nad 150 do 200 mm</t>
  </si>
  <si>
    <t>182889622</t>
  </si>
  <si>
    <t>2*3,14*0,475</t>
  </si>
  <si>
    <t>81</t>
  </si>
  <si>
    <t>938902071.S</t>
  </si>
  <si>
    <t>Očistenie povrchu betónových konštrukcií tlakovou vodou</t>
  </si>
  <si>
    <t>82826237</t>
  </si>
  <si>
    <t>82</t>
  </si>
  <si>
    <t>941955002.S</t>
  </si>
  <si>
    <t>Lešenie ľahké pracovné pomocné s výškou lešeňovej podlahy nad 1,20 do 1,90 m</t>
  </si>
  <si>
    <t>221774680</t>
  </si>
  <si>
    <t>stropyA+sp2</t>
  </si>
  <si>
    <t>83</t>
  </si>
  <si>
    <t>952901111.S</t>
  </si>
  <si>
    <t>Vyčistenie budov pri výške podlaží do 4 m</t>
  </si>
  <si>
    <t>-986909816</t>
  </si>
  <si>
    <t>p1+p2+p3+p4+p5+p6+p7+p8+p1sch</t>
  </si>
  <si>
    <t>84</t>
  </si>
  <si>
    <t>953943101.R</t>
  </si>
  <si>
    <t>D+M madlo voľne stojace sklopné, kotvené do podlahy, dĺ. 70cm, v. 78cm, ozn.Ma1</t>
  </si>
  <si>
    <t>1631669612</t>
  </si>
  <si>
    <t>85</t>
  </si>
  <si>
    <t>953943102.R</t>
  </si>
  <si>
    <t>D+M držiak toaletného papiera nerez, alt.chróm, ozn.Wcd</t>
  </si>
  <si>
    <t>490804386</t>
  </si>
  <si>
    <t>86</t>
  </si>
  <si>
    <t>953943103.R</t>
  </si>
  <si>
    <t>D+M madlo sklopné, biele, dĺ.55cm, kotvené do steny, ozn.Ma2</t>
  </si>
  <si>
    <t>-1658095765</t>
  </si>
  <si>
    <t>87</t>
  </si>
  <si>
    <t>953943104.R</t>
  </si>
  <si>
    <t>D+M zrkadlo sklopné z sklon 5-10stup., kotvené do steny, ozn.Zrk</t>
  </si>
  <si>
    <t>-1565775153</t>
  </si>
  <si>
    <t>88</t>
  </si>
  <si>
    <t>953943105.R</t>
  </si>
  <si>
    <t>D+M madlo rovné,stenové, biele, dĺ.60cm, kotvené do steny, ozn.Ma3</t>
  </si>
  <si>
    <t>-1340121020</t>
  </si>
  <si>
    <t>89</t>
  </si>
  <si>
    <t>953943106.R</t>
  </si>
  <si>
    <t>D+M zrkadlo brúsené, hr.min 4mm, 500x700mm, kotvené do steny, ozn.Zrk*</t>
  </si>
  <si>
    <t>-1481113997</t>
  </si>
  <si>
    <t>90</t>
  </si>
  <si>
    <t>953943107.R</t>
  </si>
  <si>
    <t>D+M výstražnej tabuľky " Výlez na strechu - vstup na vlastné nebezpečie"</t>
  </si>
  <si>
    <t>-1123912668</t>
  </si>
  <si>
    <t>91</t>
  </si>
  <si>
    <t>953995406.S</t>
  </si>
  <si>
    <t>Okenný a dverový začisťovací profil</t>
  </si>
  <si>
    <t>-639945299</t>
  </si>
  <si>
    <t>"pr2</t>
  </si>
  <si>
    <t>(0,88+0,87*2)</t>
  </si>
  <si>
    <t>(2,075+3,0*2)</t>
  </si>
  <si>
    <t>2,075</t>
  </si>
  <si>
    <t>92</t>
  </si>
  <si>
    <t>953995422.S</t>
  </si>
  <si>
    <t>Rohový profil s integrovanou sieťovinou - flexibilný</t>
  </si>
  <si>
    <t>-3093069</t>
  </si>
  <si>
    <t>"pr1</t>
  </si>
  <si>
    <t>4,16+0,88*2+3,0*2+2,075 "otvory</t>
  </si>
  <si>
    <t>0,37*2 +3,725 "strieška</t>
  </si>
  <si>
    <t>(0,5+0,15)*2 "strieška</t>
  </si>
  <si>
    <t>93</t>
  </si>
  <si>
    <t>953995411.S</t>
  </si>
  <si>
    <t>Nadokenný profil so skrytou okapničkou</t>
  </si>
  <si>
    <t>1794905971</t>
  </si>
  <si>
    <t>"pr3</t>
  </si>
  <si>
    <t>"otvory</t>
  </si>
  <si>
    <t>0,88+2,075</t>
  </si>
  <si>
    <t>"striešky</t>
  </si>
  <si>
    <t>3,68+2,54</t>
  </si>
  <si>
    <t>3,14+2*1,258</t>
  </si>
  <si>
    <t>94</t>
  </si>
  <si>
    <t>959941122.S</t>
  </si>
  <si>
    <t>Chemická kotva s kotevným svorníkom tesnená chemickou ampulkou do betónu, ŽB, kameňa, s vyvŕtaním otvoru M12/35/160 mm</t>
  </si>
  <si>
    <t>-1944262184</t>
  </si>
  <si>
    <t>"jä" 4</t>
  </si>
  <si>
    <t>95</t>
  </si>
  <si>
    <t>959941131.R</t>
  </si>
  <si>
    <t>Chemická kotva s kotevným svorníkom tesnená chemickou ampulkou do betónu, ŽB, kameňa, s vyvŕtaním otvoru M14/18/150 mm</t>
  </si>
  <si>
    <t>1566959522</t>
  </si>
  <si>
    <t>"k1,kp2" 6+6</t>
  </si>
  <si>
    <t>"ok prístrešku " 24</t>
  </si>
  <si>
    <t>96</t>
  </si>
  <si>
    <t>962031132.S</t>
  </si>
  <si>
    <t>Búranie priečok alebo vybúranie otvorov plochy nad 4 m2 z tehál pálených, plných alebo dutých hr. do 150 mm,  -0,19600t</t>
  </si>
  <si>
    <t>-528444085</t>
  </si>
  <si>
    <t>"a8</t>
  </si>
  <si>
    <t>"215" 2,8*3,38-0,8*1,97</t>
  </si>
  <si>
    <t>"122" 1,05*2,25*2</t>
  </si>
  <si>
    <t>97</t>
  </si>
  <si>
    <t>963042819.S</t>
  </si>
  <si>
    <t>Búranie akýchkoľvek betónových schodiskových stupňov zhotovených na mieste,  -0,07000t</t>
  </si>
  <si>
    <t>254078344</t>
  </si>
  <si>
    <t>"a19" 2,1*2</t>
  </si>
  <si>
    <t>98</t>
  </si>
  <si>
    <t>965043321.S</t>
  </si>
  <si>
    <t>Búranie podkladov pod dlažby, liatych dlažieb a mazanín,betón s poterom,teracom hr.do 100 mm, plochy do 1 m2 -2,20000t</t>
  </si>
  <si>
    <t>-1153526556</t>
  </si>
  <si>
    <t>"a10" 3,14*0,475*0,475*(0,15+0,04)</t>
  </si>
  <si>
    <t>99</t>
  </si>
  <si>
    <t>965044201.S</t>
  </si>
  <si>
    <t>Brúsenie existujúcich betónových podláh, zbrúsenie hrúbky do 3 mm -0,00600t</t>
  </si>
  <si>
    <t>1060786857</t>
  </si>
  <si>
    <t>"a13</t>
  </si>
  <si>
    <t>"214" 11,5</t>
  </si>
  <si>
    <t>"216" 3,45</t>
  </si>
  <si>
    <t>"219" 25,15</t>
  </si>
  <si>
    <t>"220" 2,75*2,05+(0,295+0,15)*(14+10)</t>
  </si>
  <si>
    <t>"113b" 97,65</t>
  </si>
  <si>
    <t>"122" 7,4</t>
  </si>
  <si>
    <t>a13</t>
  </si>
  <si>
    <t>100</t>
  </si>
  <si>
    <t>965081712.R</t>
  </si>
  <si>
    <t>Búranie soklíkov z keramických dlaždíc,  -0,002000t</t>
  </si>
  <si>
    <t>117128712</t>
  </si>
  <si>
    <t>"a12</t>
  </si>
  <si>
    <t>"116" 2*(6,22+5,77)-0,9</t>
  </si>
  <si>
    <t>"119" 2*(6,22+2,78)-0,9</t>
  </si>
  <si>
    <t>101</t>
  </si>
  <si>
    <t>965081712.S</t>
  </si>
  <si>
    <t>Búranie dlažieb, bez podklad. lôžka z xylolit., alebo keramických dlaždíc hr. do 10 mm,  -0,02000t</t>
  </si>
  <si>
    <t>1638201081</t>
  </si>
  <si>
    <t>"116" 37,1</t>
  </si>
  <si>
    <t>"119" 17,2</t>
  </si>
  <si>
    <t>"120" 5,9</t>
  </si>
  <si>
    <t>"121" 9,0</t>
  </si>
  <si>
    <t>102</t>
  </si>
  <si>
    <t>965081812.</t>
  </si>
  <si>
    <t>Búranie  soklíkov terazzových  -0,006500t</t>
  </si>
  <si>
    <t>-820887893</t>
  </si>
  <si>
    <t>"a13"</t>
  </si>
  <si>
    <t>"214" 2*(2,475+4,47)-0,8-2,075+0,2*2</t>
  </si>
  <si>
    <t>"219" 2*(5,825+6,22)-3,2-0,8-0,9*4</t>
  </si>
  <si>
    <t>"220" (2,05*2+2,75)+(0,15+0,295)*(10+14)</t>
  </si>
  <si>
    <t>"113b" 2*14,8+6,22-2,75-0,9*3</t>
  </si>
  <si>
    <t>"122" 2*(2,56+2,78)-0,9-2,0-0,8</t>
  </si>
  <si>
    <t>103</t>
  </si>
  <si>
    <t>967031132.S</t>
  </si>
  <si>
    <t>Prikresanie rovných ostení, bez odstupu, po hrubom vybúraní otvorov, v murive tehl. na maltu,  -0,05700t</t>
  </si>
  <si>
    <t>-2141270971</t>
  </si>
  <si>
    <t>"a6</t>
  </si>
  <si>
    <t>"212" 2*0,42*0,8</t>
  </si>
  <si>
    <t>"114" 2*0,42*0,7</t>
  </si>
  <si>
    <t>"a5"  2*0,15*2,05</t>
  </si>
  <si>
    <t>"a4</t>
  </si>
  <si>
    <t>2*2,05*0,25*3</t>
  </si>
  <si>
    <t>"a3"</t>
  </si>
  <si>
    <t>2*2,14*0,42</t>
  </si>
  <si>
    <t>2*2,4*0,42</t>
  </si>
  <si>
    <t>104</t>
  </si>
  <si>
    <t>968061125.S</t>
  </si>
  <si>
    <t>Vyvesenie dreveného dverného krídla do suti plochy do 2 m2, -0,02400t</t>
  </si>
  <si>
    <t>379980565</t>
  </si>
  <si>
    <t xml:space="preserve">"A1" </t>
  </si>
  <si>
    <t>"114" 1+1</t>
  </si>
  <si>
    <t>"115" 3</t>
  </si>
  <si>
    <t>"117" 2</t>
  </si>
  <si>
    <t>"118" 1+1</t>
  </si>
  <si>
    <t>"219" 5+1</t>
  </si>
  <si>
    <t>"212"  1</t>
  </si>
  <si>
    <t>"215" 1</t>
  </si>
  <si>
    <t>"216" 1</t>
  </si>
  <si>
    <t>"A2</t>
  </si>
  <si>
    <t>"121" 5</t>
  </si>
  <si>
    <t>"120" 3</t>
  </si>
  <si>
    <t>105</t>
  </si>
  <si>
    <t>968072455.S</t>
  </si>
  <si>
    <t>Vybúranie kovových dverových zárubní plochy do 2 m2,  -0,07600t</t>
  </si>
  <si>
    <t>-861966462</t>
  </si>
  <si>
    <t>"114" 0,8*1,97+0,9*1,97</t>
  </si>
  <si>
    <t>"115" 0,9*1,97*3</t>
  </si>
  <si>
    <t>"117" 0,9*1,97*2</t>
  </si>
  <si>
    <t>"118" 0,8*1,97+0,9*1,97</t>
  </si>
  <si>
    <t>"219" 0,9*1,97*5+0,8*1,97</t>
  </si>
  <si>
    <t>"212"  0,9*1,97</t>
  </si>
  <si>
    <t>"215" 0,9*1,97</t>
  </si>
  <si>
    <t>"216" 0,9*1,97</t>
  </si>
  <si>
    <t>106</t>
  </si>
  <si>
    <t>971033561.S</t>
  </si>
  <si>
    <t>Vybúranie otvorov v murive tehl. plochy do 1 m2 hr. do 600 mm,  -1,87500t</t>
  </si>
  <si>
    <t>-1607901598</t>
  </si>
  <si>
    <t>"212" 1,05*0,42*0,8</t>
  </si>
  <si>
    <t>"218" 0,6*0,42*1,2*2+2,0*0,42*0,25</t>
  </si>
  <si>
    <t>"114" 1,15*0,42*0,7</t>
  </si>
  <si>
    <t>107</t>
  </si>
  <si>
    <t>971033631.S</t>
  </si>
  <si>
    <t>Vybúranie otvorov v murive tehl. plochy do 4 m2 hr. do 150 mm,  -0,27000t</t>
  </si>
  <si>
    <t>1352484785</t>
  </si>
  <si>
    <t>"a5" (1,0*2,05+1,5*0,25)*3</t>
  </si>
  <si>
    <t>108</t>
  </si>
  <si>
    <t>971033641.S</t>
  </si>
  <si>
    <t>Vybúranie otvorov v murive tehl. plochy do 4 m2 hr. do 300 mm,  -1,87500t</t>
  </si>
  <si>
    <t>-1301112594</t>
  </si>
  <si>
    <t>0,8*2,05*0,25+1,3*0,25*0,25</t>
  </si>
  <si>
    <t>(0,9*2,05*0,25+1,4*0,25*0,25)*2</t>
  </si>
  <si>
    <t>(1,25*2,05*0,25+1,65*0,25*0,25)</t>
  </si>
  <si>
    <t>109</t>
  </si>
  <si>
    <t>971033651.S</t>
  </si>
  <si>
    <t>Vybúranie otvorov v murive tehl. plochy do 4 m2 hr. do 600 mm,  -1,87500t</t>
  </si>
  <si>
    <t>-215319359</t>
  </si>
  <si>
    <t>1,0*2,14*0,42+1,5*0,25*0,42</t>
  </si>
  <si>
    <t>1,6*2,4*0,42+2,1*0,25*0,42</t>
  </si>
  <si>
    <t>110</t>
  </si>
  <si>
    <t>976071111.S</t>
  </si>
  <si>
    <t>Vybúranie kovových madiel a zábradlí,  -0,03700t</t>
  </si>
  <si>
    <t>964615428</t>
  </si>
  <si>
    <t xml:space="preserve">"a23" </t>
  </si>
  <si>
    <t>"220" 2,75</t>
  </si>
  <si>
    <t>111</t>
  </si>
  <si>
    <t>978011141.S</t>
  </si>
  <si>
    <t>Otlčenie omietok stropov vnútorných vápenných alebo vápennocementových v rozsahu do 30 %,  -0,01000t</t>
  </si>
  <si>
    <t>1402673441</t>
  </si>
  <si>
    <t>112</t>
  </si>
  <si>
    <t>978013141.S</t>
  </si>
  <si>
    <t>Otlčenie omietok stien vnútorných vápenných alebo vápennocementových v rozsahu do 30 %,  -0,01000t</t>
  </si>
  <si>
    <t>348334290</t>
  </si>
  <si>
    <t>"A,B</t>
  </si>
  <si>
    <t>113</t>
  </si>
  <si>
    <t>978013191.S</t>
  </si>
  <si>
    <t>Otlčenie omietok stien vnútorných vápenných alebo vápennocementových v rozsahu do 100 %,  -0,04600t</t>
  </si>
  <si>
    <t>1998163033</t>
  </si>
  <si>
    <t>"a9</t>
  </si>
  <si>
    <t>"suterén</t>
  </si>
  <si>
    <t>(0,3*2+1,4+1,175+6,275+1,37*2+7,37+0,375*2+2,35)*1,7</t>
  </si>
  <si>
    <t>0,375*4*1,7</t>
  </si>
  <si>
    <t>0,25*4*1,7*3</t>
  </si>
  <si>
    <t>(3,925+6,495+0,35*6+1,4)*1,3</t>
  </si>
  <si>
    <t>0,375*4*1,3</t>
  </si>
  <si>
    <t>114</t>
  </si>
  <si>
    <t>978015231.S</t>
  </si>
  <si>
    <t>Otlčenie omietok vonkajších priečelí jednoduchých, s vyškriabaním škár, očistením muriva,  v rozsahu do 20 %,  -0,01000t</t>
  </si>
  <si>
    <t>404137401</t>
  </si>
  <si>
    <t>115</t>
  </si>
  <si>
    <t>978059531.S</t>
  </si>
  <si>
    <t>Odsekanie a odobratie obkladov stien z obkladačiek vnútorných vrátane podkladovej omietky nad 2 m2,  -0,06800t</t>
  </si>
  <si>
    <t>-1456436486</t>
  </si>
  <si>
    <t>"a21</t>
  </si>
  <si>
    <t>"212"   1,2*1,35</t>
  </si>
  <si>
    <t>"216"  1,2*1,35</t>
  </si>
  <si>
    <t>"217" 6,22*1,35</t>
  </si>
  <si>
    <t>"218" (0,9+0,6)*1,35</t>
  </si>
  <si>
    <t>"115" (0,9+0,6)*1,35</t>
  </si>
  <si>
    <t>"116" (0,9+0,6)*1,35+1,25*1,9+1,4*1,6+4,82*1,35</t>
  </si>
  <si>
    <t>"119" 0,6*0,3</t>
  </si>
  <si>
    <t>"120" 2*(2,75+2,78)*1,4-0,8*1,4*2-0,6*1,4*2</t>
  </si>
  <si>
    <t>"121" (2*1,5+3,54)*1,4-0,8*1,4*2</t>
  </si>
  <si>
    <t>3,54*2,15-0,6*1,97*3</t>
  </si>
  <si>
    <t>2*(0,8+1,15)*1,4*4-0,6*1,4*4</t>
  </si>
  <si>
    <t>"122" 0,9*3*2,15</t>
  </si>
  <si>
    <t>116</t>
  </si>
  <si>
    <t>979011111.S</t>
  </si>
  <si>
    <t>Zvislá doprava sutiny a vybúraných hmôt za prvé podlažie nad alebo pod základným podlažím</t>
  </si>
  <si>
    <t>553087417</t>
  </si>
  <si>
    <t>117</t>
  </si>
  <si>
    <t>979081111.S</t>
  </si>
  <si>
    <t>Odvoz sutiny a vybúraných hmôt na skládku do 1 km</t>
  </si>
  <si>
    <t>893630735</t>
  </si>
  <si>
    <t>118</t>
  </si>
  <si>
    <t>979081121.S</t>
  </si>
  <si>
    <t>Odvoz sutiny a vybúraných hmôt na skládku za každý ďalší 1 km (14x)</t>
  </si>
  <si>
    <t>-1172289352</t>
  </si>
  <si>
    <t>58,299*14 'Prepočítané koeficientom množstva</t>
  </si>
  <si>
    <t>119</t>
  </si>
  <si>
    <t>979082111.S</t>
  </si>
  <si>
    <t>Vnútrostavenisková doprava sutiny a vybúraných hmôt do 10 m</t>
  </si>
  <si>
    <t>642268916</t>
  </si>
  <si>
    <t>120</t>
  </si>
  <si>
    <t>979082121.S</t>
  </si>
  <si>
    <t>Vnútrostavenisková doprava sutiny a vybúraných hmôt za každých ďalších 5 m (8x)</t>
  </si>
  <si>
    <t>-1855693010</t>
  </si>
  <si>
    <t>58,299*8 'Prepočítané koeficientom množstva</t>
  </si>
  <si>
    <t>121</t>
  </si>
  <si>
    <t>979089012.S</t>
  </si>
  <si>
    <t>Poplatok za skladovanie - betón, tehly, dlaždice (17 01) ostatné</t>
  </si>
  <si>
    <t>533279333</t>
  </si>
  <si>
    <t>Presun hmôt HSV</t>
  </si>
  <si>
    <t>122</t>
  </si>
  <si>
    <t>999281111.S</t>
  </si>
  <si>
    <t>Presun hmôt pre opravy a údržbu objektov vrátane vonkajších plášťov výšky do 25 m</t>
  </si>
  <si>
    <t>-744015657</t>
  </si>
  <si>
    <t>PSV</t>
  </si>
  <si>
    <t>Práce a dodávky PSV</t>
  </si>
  <si>
    <t>711</t>
  </si>
  <si>
    <t>Izolácie proti vode a vlhkosti</t>
  </si>
  <si>
    <t>123</t>
  </si>
  <si>
    <t>711211051</t>
  </si>
  <si>
    <t>Jednozlož. silikátová hydroizolačná hmota WEBER, stierka, weber.terizol vodorovná</t>
  </si>
  <si>
    <t>-1896606813</t>
  </si>
  <si>
    <t>p2+p3</t>
  </si>
  <si>
    <t>124</t>
  </si>
  <si>
    <t>711212051</t>
  </si>
  <si>
    <t>Jednozlož. silikátová hydroizolačná hmota WEBER, stierka, weber.terizol zvislá</t>
  </si>
  <si>
    <t>-1754183460</t>
  </si>
  <si>
    <t>"obklad na murovaných stenách</t>
  </si>
  <si>
    <t>"118a" 2*(2,4+3,03)*2,0-0,7*2,0</t>
  </si>
  <si>
    <t>"117b" 2*(2,5+2,78)*2,0-2,38*(2,0-1,68)</t>
  </si>
  <si>
    <t>"120" 2*(2,75+2,3)*1,4-0,8*1,4*2-0,6*1,4*2</t>
  </si>
  <si>
    <t>"121a" (3,54+2*1,5)*1,4-0,8*1,4*2</t>
  </si>
  <si>
    <t>"121b-d" 2*(0,8+1,15)*2,15*4-0,6*1,97*4</t>
  </si>
  <si>
    <t>"122" 2*(2,56+2,68)*2,15-0,8*1,97</t>
  </si>
  <si>
    <t>"218c" 2*(2,8+2,0)*2,0-0,7*1,97</t>
  </si>
  <si>
    <t>125</t>
  </si>
  <si>
    <t>711712014.S</t>
  </si>
  <si>
    <t>Izolácia pracovných škár utesnením napučiavacími pásmi</t>
  </si>
  <si>
    <t>2049764298</t>
  </si>
  <si>
    <t>"Ša</t>
  </si>
  <si>
    <t>2*3,14*0,4</t>
  </si>
  <si>
    <t>126</t>
  </si>
  <si>
    <t>998711201.S</t>
  </si>
  <si>
    <t>Presun hmôt pre izoláciu proti vode v objektoch výšky do 6 m</t>
  </si>
  <si>
    <t>%</t>
  </si>
  <si>
    <t>-167868157</t>
  </si>
  <si>
    <t>712</t>
  </si>
  <si>
    <t>Izolácie striech</t>
  </si>
  <si>
    <t>127</t>
  </si>
  <si>
    <t>712370070.S</t>
  </si>
  <si>
    <t>Zhotovenie povlakovej krytiny striech plochých do 10° PVC-P fóliou upevnenou prikotvením so zvarením spoju</t>
  </si>
  <si>
    <t>-1631348043</t>
  </si>
  <si>
    <t>"hlavný vstup</t>
  </si>
  <si>
    <t>128</t>
  </si>
  <si>
    <t>283220002000.S</t>
  </si>
  <si>
    <t>Hydroizolačná fólia PVC-P hr. 1,5 mm izolácia plochých striech</t>
  </si>
  <si>
    <t>1851452527</t>
  </si>
  <si>
    <t>13,754*1,15 'Prepočítané koeficientom množstva</t>
  </si>
  <si>
    <t>129</t>
  </si>
  <si>
    <t>3119700015</t>
  </si>
  <si>
    <t xml:space="preserve">Kotevný prvok EJOT STRH s podložkou </t>
  </si>
  <si>
    <t>1643476323</t>
  </si>
  <si>
    <t>s1*8</t>
  </si>
  <si>
    <t>110,032*1,02 'Prepočítané koeficientom množstva</t>
  </si>
  <si>
    <t>130</t>
  </si>
  <si>
    <t>712873240.S</t>
  </si>
  <si>
    <t>Zhotovenie povlakovej krytiny vytiahnutím izol. povlaku  PVC-P na konštrukcie prevyšujúce úroveň strechy nad 50 cm prikotvením so zváraným spojom</t>
  </si>
  <si>
    <t>-327683783</t>
  </si>
  <si>
    <t>"s3</t>
  </si>
  <si>
    <t>3,725*(0,16+0,36)</t>
  </si>
  <si>
    <t>2,54*(0,16+0,36)</t>
  </si>
  <si>
    <t>1,258*0,135*2</t>
  </si>
  <si>
    <t>2,87*(0,16+0,3)</t>
  </si>
  <si>
    <t>"s2</t>
  </si>
  <si>
    <t>2,54*(0,36+0,53)*0,5</t>
  </si>
  <si>
    <t>131</t>
  </si>
  <si>
    <t>-41103927</t>
  </si>
  <si>
    <t>6,048*1,15 'Prepočítané koeficientom množstva</t>
  </si>
  <si>
    <t>132</t>
  </si>
  <si>
    <t>311970001500.1</t>
  </si>
  <si>
    <t>Vrut do dĺžky 30 mm na upevnenie do kombi dosiek</t>
  </si>
  <si>
    <t>-1621383787</t>
  </si>
  <si>
    <t>sv*8</t>
  </si>
  <si>
    <t>48,384*1,02 'Prepočítané koeficientom množstva</t>
  </si>
  <si>
    <t>133</t>
  </si>
  <si>
    <t>712973410.S</t>
  </si>
  <si>
    <t>Detaily k termoplastom všeobecne, kútový uholník z hrubopoplastovaného plechu RŠ 80 mm, ohyb 90-135°, pol.Ks4</t>
  </si>
  <si>
    <t>-461598360</t>
  </si>
  <si>
    <t>134</t>
  </si>
  <si>
    <t>-1247408569</t>
  </si>
  <si>
    <t>135</t>
  </si>
  <si>
    <t>712973620.S</t>
  </si>
  <si>
    <t>Detaily k termoplastom všeobecne, nárožný uholník z hrubopoplast. plechu RŠ 50+50 mm, ohyb 90 st., pol.Ks4*</t>
  </si>
  <si>
    <t>329233449</t>
  </si>
  <si>
    <t>136</t>
  </si>
  <si>
    <t>1526074827</t>
  </si>
  <si>
    <t>137</t>
  </si>
  <si>
    <t>712973781.S</t>
  </si>
  <si>
    <t>Detaily k termoplastom všeobecne, stenový kotviaci pásik z hrubopoplast. plechu RŠ 70 mm, pol.Ks3</t>
  </si>
  <si>
    <t>-1963055655</t>
  </si>
  <si>
    <t>138</t>
  </si>
  <si>
    <t>311970001100.S</t>
  </si>
  <si>
    <t>Kotviaci prvok do betónu 6,1 mm, oceľový, dĺ.200mm</t>
  </si>
  <si>
    <t>-456945246</t>
  </si>
  <si>
    <t>139</t>
  </si>
  <si>
    <t>712973840.S</t>
  </si>
  <si>
    <t>Detaily k termoplastom všeobecne, oplechovanie okraja odkvapovou záveternou lištou z hrubopolpast. plechu RŠ 250 mm . pol.Ks1</t>
  </si>
  <si>
    <t>-928203359</t>
  </si>
  <si>
    <t>140</t>
  </si>
  <si>
    <t>338365875</t>
  </si>
  <si>
    <t>141</t>
  </si>
  <si>
    <t>712973890.S</t>
  </si>
  <si>
    <t>Detaily k termoplastom všeobecne, oplechovanie okraja odkvapovou lištou z hrubopolpast. plechu RŠ 250 mm, pol.Ks2</t>
  </si>
  <si>
    <t>58696944</t>
  </si>
  <si>
    <t>142</t>
  </si>
  <si>
    <t>211187744</t>
  </si>
  <si>
    <t>143</t>
  </si>
  <si>
    <t>712990040.S</t>
  </si>
  <si>
    <t>Položenie geotextílie vodorovne alebo zvislo na strechy ploché do 10°</t>
  </si>
  <si>
    <t>-1469526430</t>
  </si>
  <si>
    <t>s1+sv</t>
  </si>
  <si>
    <t>144</t>
  </si>
  <si>
    <t>693110003200.S</t>
  </si>
  <si>
    <t>Geotextília polypropylénová netkaná 500 g/m2</t>
  </si>
  <si>
    <t>1860765341</t>
  </si>
  <si>
    <t>19,802*1,15 'Prepočítané koeficientom množstva</t>
  </si>
  <si>
    <t>145</t>
  </si>
  <si>
    <t>998712202.S</t>
  </si>
  <si>
    <t>Presun hmôt pre izoláciu povlakovej krytiny v objektoch výšky nad 6 do 12 m</t>
  </si>
  <si>
    <t>-556585238</t>
  </si>
  <si>
    <t>713</t>
  </si>
  <si>
    <t>Izolácie tepelné</t>
  </si>
  <si>
    <t>146</t>
  </si>
  <si>
    <t>713000022.S</t>
  </si>
  <si>
    <t>Odstránenie tepelnej izolácie podláh kladenej voľne z polystyrénu hr. do 10 cm -0,0045t</t>
  </si>
  <si>
    <t>-479269587</t>
  </si>
  <si>
    <t>"a10" 3,14*0,475*0,475</t>
  </si>
  <si>
    <t>147</t>
  </si>
  <si>
    <t>713122111.S</t>
  </si>
  <si>
    <t>Montáž tepelnej izolácie podláh polystyrénom, kladeným voľne v jednej vrstve</t>
  </si>
  <si>
    <t>1800747621</t>
  </si>
  <si>
    <t>"215" 2,8*0,15</t>
  </si>
  <si>
    <t>"122" 1,05*0,12*2</t>
  </si>
  <si>
    <t>"nad</t>
  </si>
  <si>
    <t>"118a" 6,0</t>
  </si>
  <si>
    <t>"118b" 0,95*0,6</t>
  </si>
  <si>
    <t>148</t>
  </si>
  <si>
    <t>283750000700</t>
  </si>
  <si>
    <t>Doska XPS STYRODUR 2800 C hr. 50 mm, zateplenie soklov, suterénov, podláh, ISOVER</t>
  </si>
  <si>
    <t>-1039755400</t>
  </si>
  <si>
    <t>0,672*1,02 'Prepočítané koeficientom množstva</t>
  </si>
  <si>
    <t>149</t>
  </si>
  <si>
    <t>283720006400.S</t>
  </si>
  <si>
    <t>Doska EPS hr. 70 mm, pevnosť v tlaku 70 kPa, do spodnej vrstvy v dvojvrstvovej skladbe plochých striech</t>
  </si>
  <si>
    <t>1615829318</t>
  </si>
  <si>
    <t>6,57*1,05 'Prepočítané koeficientom množstva</t>
  </si>
  <si>
    <t>150</t>
  </si>
  <si>
    <t>713132131.R</t>
  </si>
  <si>
    <t>Montáž tepelnej izolácie stien polystyrénom, prikotvením</t>
  </si>
  <si>
    <t>-1176079627</t>
  </si>
  <si>
    <t>"hl.vstup</t>
  </si>
  <si>
    <t>(4,58+3,1)*0,5</t>
  </si>
  <si>
    <t>3,15*0,65</t>
  </si>
  <si>
    <t>151</t>
  </si>
  <si>
    <t>283750001300</t>
  </si>
  <si>
    <t>Doska XPS STYRODUR 2800 C hr. 160 mm, zateplenie soklov, suterénov, podláh, ISOVER</t>
  </si>
  <si>
    <t>389891387</t>
  </si>
  <si>
    <t>5,888*1,02 'Prepočítané koeficientom množstva</t>
  </si>
  <si>
    <t>152</t>
  </si>
  <si>
    <t>998713202.S</t>
  </si>
  <si>
    <t>Presun hmôt pre izolácie tepelné v objektoch výšky nad 6 m do 12 m</t>
  </si>
  <si>
    <t>837443172</t>
  </si>
  <si>
    <t>722</t>
  </si>
  <si>
    <t>Zdravotechnika - vnútorný vodovod</t>
  </si>
  <si>
    <t>153</t>
  </si>
  <si>
    <t>722250180.S</t>
  </si>
  <si>
    <t>Montáž hasiaceho prístroja na stenu</t>
  </si>
  <si>
    <t>1312452905</t>
  </si>
  <si>
    <t>154</t>
  </si>
  <si>
    <t>449170000900.S</t>
  </si>
  <si>
    <t>Prenosný hasiaci prístroj práškový P6Če 6 kg, 21A</t>
  </si>
  <si>
    <t>1864471620</t>
  </si>
  <si>
    <t>155</t>
  </si>
  <si>
    <t>998722202.S</t>
  </si>
  <si>
    <t>Presun hmôt pre vnútorný vodovod v objektoch výšky nad 6 do 12 m</t>
  </si>
  <si>
    <t>458139224</t>
  </si>
  <si>
    <t>725</t>
  </si>
  <si>
    <t>Zdravotechnika - zariaďovacie predmety</t>
  </si>
  <si>
    <t>156</t>
  </si>
  <si>
    <t>725291115.S</t>
  </si>
  <si>
    <t>Montáž doplnkov zariadení kúpeľní a záchodov, sedačka do sprchy alebo vane</t>
  </si>
  <si>
    <t>1569278978</t>
  </si>
  <si>
    <t>"sed"1</t>
  </si>
  <si>
    <t>157</t>
  </si>
  <si>
    <t>552260002600.1</t>
  </si>
  <si>
    <t>Sprchová sedačka nástenná sklápacia, nerez/plast, pol. Sed</t>
  </si>
  <si>
    <t>-416762749</t>
  </si>
  <si>
    <t>762</t>
  </si>
  <si>
    <t>Konštrukcie tesárske</t>
  </si>
  <si>
    <t>158</t>
  </si>
  <si>
    <t>762311103.S</t>
  </si>
  <si>
    <t>Montáž kotevných želiez, príložiek, pätiek, ťahadiel, s pripojením k drevenej konštrukcii</t>
  </si>
  <si>
    <t>-1404700414</t>
  </si>
  <si>
    <t>"kp1, kp2- dodávka je súčasť ok" 4</t>
  </si>
  <si>
    <t>159</t>
  </si>
  <si>
    <t>762313112.S</t>
  </si>
  <si>
    <t>Montáž oceľových spojovacích prostriedkov - svorníkov, skrutiek dĺžky nad 150 do 300 mm</t>
  </si>
  <si>
    <t>-1805382445</t>
  </si>
  <si>
    <t>160</t>
  </si>
  <si>
    <t>311720000810.1</t>
  </si>
  <si>
    <t>Tyč závitová M 12, dĺžka 250 mm. skrutky, podložky</t>
  </si>
  <si>
    <t>-79352055</t>
  </si>
  <si>
    <t>161</t>
  </si>
  <si>
    <t>762332110.S</t>
  </si>
  <si>
    <t>Montáž viazaných konštrukcií krovov striech z reziva priemernej plochy do 120 cm2</t>
  </si>
  <si>
    <t>-517753000</t>
  </si>
  <si>
    <t>"čs" 8,5</t>
  </si>
  <si>
    <t>162</t>
  </si>
  <si>
    <t>762332130.S</t>
  </si>
  <si>
    <t>Montáž viazaných konštrukcií krovov striech z reziva priemernej plochy 224 - 288 cm2</t>
  </si>
  <si>
    <t>-1180911354</t>
  </si>
  <si>
    <t>"st" 5*2,75</t>
  </si>
  <si>
    <t>"vtx" 2*4,0</t>
  </si>
  <si>
    <t>163</t>
  </si>
  <si>
    <t>605120002900.S</t>
  </si>
  <si>
    <t>Hranoly zo smreku neopracované hranené akosť I dĺ. 4000-6500 mm x hr. 120 mm, š. 120-180 mm</t>
  </si>
  <si>
    <t>1249767235</t>
  </si>
  <si>
    <t>"čs" 8,5*0,05*0,05</t>
  </si>
  <si>
    <t>"st" 5*2,75*0,1*0,15</t>
  </si>
  <si>
    <t>"vtx" 2*4,0*0,15*0,18</t>
  </si>
  <si>
    <t>0,443*1,1 'Prepočítané koeficientom množstva</t>
  </si>
  <si>
    <t>164</t>
  </si>
  <si>
    <t>762395000.S</t>
  </si>
  <si>
    <t>Spojovacie prostriedky pre viazané konštrukcie krovov, debnenie a laťovanie, nadstrešné konštr., spádové kliny - svorky, dosky, klince, pásová oceľ, vruty</t>
  </si>
  <si>
    <t>1614971969</t>
  </si>
  <si>
    <t>0,443</t>
  </si>
  <si>
    <t>165</t>
  </si>
  <si>
    <t>762421336</t>
  </si>
  <si>
    <t>Obloženie stropov alebo strešných podhľadov z dosiek CETRIS skrutkovaných na zraz hr. dosky 20 mm</t>
  </si>
  <si>
    <t>-1036549228</t>
  </si>
  <si>
    <t>(0,37+2,54+0,18)*3,86</t>
  </si>
  <si>
    <t>2,54*0,85+2,32*0,3</t>
  </si>
  <si>
    <t>1,258*0,5*2+3,14*0,27+0,18*0,14*2</t>
  </si>
  <si>
    <t>166</t>
  </si>
  <si>
    <t>762810017.S</t>
  </si>
  <si>
    <t>Záklop stropov z dosiek OSB skrutkovaných na trámy na zraz hr. dosky 25 mm</t>
  </si>
  <si>
    <t>280006694</t>
  </si>
  <si>
    <t>"debnenie prístreškov (vrátane čiel)</t>
  </si>
  <si>
    <t>2,562*3,86+2,562*(0,37+0,53)*0,5</t>
  </si>
  <si>
    <t>1,258*(0,16+0,8)*0,5*2</t>
  </si>
  <si>
    <t>3,14*2,87</t>
  </si>
  <si>
    <t>0,135*0,5*2</t>
  </si>
  <si>
    <t>167</t>
  </si>
  <si>
    <t>998762202.S</t>
  </si>
  <si>
    <t>Presun hmôt pre konštrukcie tesárske v objektoch výšky do 12 m</t>
  </si>
  <si>
    <t>813460059</t>
  </si>
  <si>
    <t>763</t>
  </si>
  <si>
    <t>Konštrukcie - drevostavby</t>
  </si>
  <si>
    <t>168</t>
  </si>
  <si>
    <t>763116861</t>
  </si>
  <si>
    <t>Priečka SDK Rigips hr. 125 mm dvojito opláštená doskami HABITO 12,5 + RB 12,5 mm s tep. izoláciou, CW 75, 3.40.05 HB</t>
  </si>
  <si>
    <t>-1522434403</t>
  </si>
  <si>
    <t>"113c,d</t>
  </si>
  <si>
    <t>(5,95+4,495*2)*3,25-0,9*1,97*2-2,0*0,8</t>
  </si>
  <si>
    <t>"114a</t>
  </si>
  <si>
    <t>6,25*3,25</t>
  </si>
  <si>
    <t>"115</t>
  </si>
  <si>
    <t>(2,885+3,05)*3,25</t>
  </si>
  <si>
    <t>"117b</t>
  </si>
  <si>
    <t>2,78*3,13-0,9*1,97</t>
  </si>
  <si>
    <t>"118a</t>
  </si>
  <si>
    <t>3,03*3,25</t>
  </si>
  <si>
    <t>"212</t>
  </si>
  <si>
    <t>6,25*3,38</t>
  </si>
  <si>
    <t>"213"</t>
  </si>
  <si>
    <t>3,03*3,38-0,9*1,97</t>
  </si>
  <si>
    <t>"218a</t>
  </si>
  <si>
    <t>2,0*3,33-0,7*1,97</t>
  </si>
  <si>
    <t>"218b</t>
  </si>
  <si>
    <t>(1,3+7,045)*3,33-0,9*1,97</t>
  </si>
  <si>
    <t>169</t>
  </si>
  <si>
    <t>763116515.R</t>
  </si>
  <si>
    <t>Príplatok za vodeodolnú SDK dosku v hygienických priestoroch</t>
  </si>
  <si>
    <t>-1682992424</t>
  </si>
  <si>
    <t>"218" (2,0+2,8)*3,33-0,7*1,97</t>
  </si>
  <si>
    <t>"118a" 3,03*3,25</t>
  </si>
  <si>
    <t>"117" 2,78*3,13-0,9*1,97</t>
  </si>
  <si>
    <t>170</t>
  </si>
  <si>
    <t>763116870</t>
  </si>
  <si>
    <t>Priečka SDK Rigips hr. 155 mm dvojito opláštená doskami HABITO 12,5 + RB 12,5 mm s tep. izoláciou, 2xCW 50, 3.41.01 HB</t>
  </si>
  <si>
    <t>-2120000152</t>
  </si>
  <si>
    <t>"113a"</t>
  </si>
  <si>
    <t>6,22*3,25</t>
  </si>
  <si>
    <t>"211a</t>
  </si>
  <si>
    <t>6,22*3,38</t>
  </si>
  <si>
    <t>171</t>
  </si>
  <si>
    <t>763126600.S</t>
  </si>
  <si>
    <t>Predsadená SDK stena hr. 25 mm, doska štandardná A 12.5 mm do malty sádrovej</t>
  </si>
  <si>
    <t>-1152079447</t>
  </si>
  <si>
    <t>"sk1"</t>
  </si>
  <si>
    <t>(0,3+0,25*2)*3,33</t>
  </si>
  <si>
    <t>172</t>
  </si>
  <si>
    <t>763126700.R</t>
  </si>
  <si>
    <t>Predsadená stena SDK Rigips hr. 100 mm jednoducho opláštená doskami HABITO 12,5 mm s tep. izoláciou hr.75mm, UD, 3.21.00 HB</t>
  </si>
  <si>
    <t>1317620519</t>
  </si>
  <si>
    <t>"210" 6,25*3,38</t>
  </si>
  <si>
    <t>"112" 6,25*3,25</t>
  </si>
  <si>
    <t>173</t>
  </si>
  <si>
    <t>763138250</t>
  </si>
  <si>
    <t>Protipožiarny podhľad SDK Rigips RF 15 mm ( El45/15) závesný, dvojúrovňová oceľová podkonštrukcia CD, TI 50 mm</t>
  </si>
  <si>
    <t>-2069368671</t>
  </si>
  <si>
    <t xml:space="preserve">"sp2" </t>
  </si>
  <si>
    <t>"118b"  1,0*1,0+(1,0+1,0)*0,9</t>
  </si>
  <si>
    <t>174</t>
  </si>
  <si>
    <t>763181123.S</t>
  </si>
  <si>
    <t>Zárubne oceľové pre SDK priečky jednoducho opláštené výšky do 2,75 m šírky 700 mm hr. 125 mm, pol. Di7</t>
  </si>
  <si>
    <t>451568139</t>
  </si>
  <si>
    <t>"di7" 1</t>
  </si>
  <si>
    <t>175</t>
  </si>
  <si>
    <t>763181143.S</t>
  </si>
  <si>
    <t>Zárubne oceľové pre SDK priečky jednoducho opláštené výšky do 2,75 m šírky 900 mm hr. 125 mm, pol. Di2,3</t>
  </si>
  <si>
    <t>1047524875</t>
  </si>
  <si>
    <t>"di2" 1</t>
  </si>
  <si>
    <t>"di3" 4</t>
  </si>
  <si>
    <t>176</t>
  </si>
  <si>
    <t>998763403.S</t>
  </si>
  <si>
    <t>Presun hmôt pre sádrokartónové konštrukcie v stavbách (objektoch) výšky od 7 do 24 m</t>
  </si>
  <si>
    <t>1976435806</t>
  </si>
  <si>
    <t>764</t>
  </si>
  <si>
    <t>Konštrukcie klampiarske</t>
  </si>
  <si>
    <t>177</t>
  </si>
  <si>
    <t>764721114.R</t>
  </si>
  <si>
    <t>Krycia lišta pri vyvedení izolácie na zvislé steny, poplastovaný plech, rš. 450 mm, pol.Ks5</t>
  </si>
  <si>
    <t>-755079774</t>
  </si>
  <si>
    <t>178</t>
  </si>
  <si>
    <t>764751113</t>
  </si>
  <si>
    <t>Odpadová rúra kruhová D 120 mm ,poplastovaný plech, pol. Ks7</t>
  </si>
  <si>
    <t>1852434422</t>
  </si>
  <si>
    <t>179</t>
  </si>
  <si>
    <t>764761122</t>
  </si>
  <si>
    <t>Žľab pododkvapový polkruhový R 150 mm, vrátane čela, hákov, rohov, poplastovaný plech, pol.Ks6</t>
  </si>
  <si>
    <t>1535590459</t>
  </si>
  <si>
    <t>180</t>
  </si>
  <si>
    <t>764761232</t>
  </si>
  <si>
    <t xml:space="preserve">Žľabový kotlík k polkruhovým žľabom D 150 mm </t>
  </si>
  <si>
    <t>-1802726083</t>
  </si>
  <si>
    <t>181</t>
  </si>
  <si>
    <t>998764202.S</t>
  </si>
  <si>
    <t>Presun hmôt pre konštrukcie klampiarske v objektoch výšky nad 6 do 12 m</t>
  </si>
  <si>
    <t>-91212003</t>
  </si>
  <si>
    <t>766</t>
  </si>
  <si>
    <t>Konštrukcie stolárske</t>
  </si>
  <si>
    <t>182</t>
  </si>
  <si>
    <t>766121210.R</t>
  </si>
  <si>
    <t>D+M Systém sanitárnych oddeľovacích stien, laminované DTD dosky s hrúbkou 11 mm, do vlhkého prostredia, v=2020mm, šírka dverí 600mm, kotvenie do stien elox. AL U profilom, samozatváracie pánty, výškovo nastaviteľné nožičky, ozn.Cm1-Cm3</t>
  </si>
  <si>
    <t>-2023208428</t>
  </si>
  <si>
    <t>"Cm1" (0,8+1,19)*2,02</t>
  </si>
  <si>
    <t>"Cm2" (2,0+1,2)*2,02</t>
  </si>
  <si>
    <t>"Cm3" (2,56+1,4)*2,02</t>
  </si>
  <si>
    <t>183</t>
  </si>
  <si>
    <t>766662112.S</t>
  </si>
  <si>
    <t>Montáž dverového krídla otočného jednokrídlového poldrážkového, do existujúcej zárubne, vrátane kovania</t>
  </si>
  <si>
    <t>-1165097074</t>
  </si>
  <si>
    <t>"di6" 1</t>
  </si>
  <si>
    <t>"dk1" 1</t>
  </si>
  <si>
    <t>"dk2" 2</t>
  </si>
  <si>
    <t>"dk3" 4+1</t>
  </si>
  <si>
    <t>184</t>
  </si>
  <si>
    <t>611610000401</t>
  </si>
  <si>
    <t>Dvere vnútorné jednokrídlové,hladké, plné, povrch CPL, laminát-zlatý dub, bez prahu - štetinové tesnenie, vrátane kovania, 900x1970mm, podrobná špecifikácia podľa PD, pol. Di1, Di1*</t>
  </si>
  <si>
    <t>-1104898562</t>
  </si>
  <si>
    <t>9+2</t>
  </si>
  <si>
    <t>185</t>
  </si>
  <si>
    <t>611610000402</t>
  </si>
  <si>
    <t>Dvere vnútorné jednokrídlové,hladké, plné, povrch CPL, laminát-zlatý dub, bez prahu - štetinové tesnenie, vodovzdorné, vrátane kovania, 900x1970mm, podrobná špecifikácia podľa PD, pol. Di2</t>
  </si>
  <si>
    <t>-2061947618</t>
  </si>
  <si>
    <t>186</t>
  </si>
  <si>
    <t>611610000403</t>
  </si>
  <si>
    <t>Dvere vnútorné jednokrídlové,hladké, plné, povrch CPL, laminát-zlatý dub, bez prahu - štetinové tesnenie, vrátane kovania, 900x1970mm, podrobná špecifikácia podľa PD, pol. Di3</t>
  </si>
  <si>
    <t>1847173565</t>
  </si>
  <si>
    <t>187</t>
  </si>
  <si>
    <t>611610000404</t>
  </si>
  <si>
    <t>Dvere vnútorné jednokrídlové,hladké, plné, povrch CPL, laminát-zlatý dub, bez prahu - štetinové tesnenie, vrátane kovania, 800x1970mm, podrobná špecifikácia podľa PD, pol. Di4</t>
  </si>
  <si>
    <t>-155710195</t>
  </si>
  <si>
    <t>188</t>
  </si>
  <si>
    <t>611650001070.1</t>
  </si>
  <si>
    <t>Dvere vnútorné protipožiarne drevené EI EW 30 D3, šxv 800x1970 mm, požiarna výplň DTD, SK certifikát, CPL lamino 0,2 mm, protipož.padacie tesnenie, vrátane kovania, pol. Di5</t>
  </si>
  <si>
    <t>832269424</t>
  </si>
  <si>
    <t>189</t>
  </si>
  <si>
    <t>611650001040.1</t>
  </si>
  <si>
    <t>Dvere vnútorné protipožiarne drevené EI EW 30 D3, šxv 700x1970 mm, požiarna výplň DTD, SK certifikát, CPL lamino 0,2 mm, vrátane kovania,protipož.padacie tesnenie, vodovzdorné, pol. Di6</t>
  </si>
  <si>
    <t>43520673</t>
  </si>
  <si>
    <t>190</t>
  </si>
  <si>
    <t>611610000407</t>
  </si>
  <si>
    <t>Dvere vnútorné jednokrídlové,hladké, plné, povrch CPL, laminát-zlatý dub, bez prahu - štetinové tesnenie, vodovzdorné, vrátane kovania, 700x1970mm, podrobná špecifikácia podľa PD, pol. Di7</t>
  </si>
  <si>
    <t>-1593485119</t>
  </si>
  <si>
    <t>191</t>
  </si>
  <si>
    <t>611610003901</t>
  </si>
  <si>
    <t>Dvere vnútorné jednokrídlové,hladké, 2/3zasklenie, povrch CPL, laminát-zlatý dub, bez prahu - štetinové tesnenie, vodovzdorné, vrátane kovania, 800x1970mm, podrobná špecifikácia podľa PD, pol. Dk1</t>
  </si>
  <si>
    <t>778677364</t>
  </si>
  <si>
    <t>192</t>
  </si>
  <si>
    <t>611610003902</t>
  </si>
  <si>
    <t>Dvere vnútorné jednokrídlové,hladké,plné, povrch CPL, laminát-zlatý dub, bez prahu - štetinové tesnenie, vodovzdorné, vrátane kovania, 800x1970mm, podrobná špecifikácia podľa PD, pol. Dk2</t>
  </si>
  <si>
    <t>-1140090084</t>
  </si>
  <si>
    <t>193</t>
  </si>
  <si>
    <t>611610003903</t>
  </si>
  <si>
    <t>Dvere vnútorné jednokrídlové,hladké, 2/3zasklenie, povrch CPL, laminát-zlatý dub, bez prahu - štetinové tesnenie, vodovzdorné, vrátane kovania, 600x1970mm, podrobná špecifikácia podľa PD, pol. Dk3</t>
  </si>
  <si>
    <t>172400927</t>
  </si>
  <si>
    <t>4+1</t>
  </si>
  <si>
    <t>194</t>
  </si>
  <si>
    <t>766662162.S</t>
  </si>
  <si>
    <t>Montáž nadsvetlíka výšky nad 500 mm</t>
  </si>
  <si>
    <t>1566268820</t>
  </si>
  <si>
    <t>"nad" 3</t>
  </si>
  <si>
    <t>195</t>
  </si>
  <si>
    <t>611000000001</t>
  </si>
  <si>
    <t>Pevný nadsvetlík dvojdielny 2000x800mm, drevený rám, zasklenie tvrdeným sklom 4mm, pol.Nad</t>
  </si>
  <si>
    <t>-30778269</t>
  </si>
  <si>
    <t>196</t>
  </si>
  <si>
    <t>766662811.S</t>
  </si>
  <si>
    <t>Demontáž  prahu dverí jednokrídlových,  -0,00100t</t>
  </si>
  <si>
    <t>-1345239620</t>
  </si>
  <si>
    <t>197</t>
  </si>
  <si>
    <t>766664916.S</t>
  </si>
  <si>
    <t>Oprava dverného krídla, zrezanie krídiel z tvrdého dreva</t>
  </si>
  <si>
    <t>-1256529676</t>
  </si>
  <si>
    <t>"dk4-atyp.výška" 1</t>
  </si>
  <si>
    <t>198</t>
  </si>
  <si>
    <t>766669913.S</t>
  </si>
  <si>
    <t>Dokovanie dverného krídla -okopný plech</t>
  </si>
  <si>
    <t>-876551622</t>
  </si>
  <si>
    <t>"di1" 3*2</t>
  </si>
  <si>
    <t>"di1*" 8*2</t>
  </si>
  <si>
    <t>"di2" 1*2</t>
  </si>
  <si>
    <t>"di3" 4*2</t>
  </si>
  <si>
    <t>"di4" 1*2</t>
  </si>
  <si>
    <t>"di5"  1*2</t>
  </si>
  <si>
    <t>"di6" 1*2</t>
  </si>
  <si>
    <t>"di7" 1*2</t>
  </si>
  <si>
    <t>"dk1" 1*2</t>
  </si>
  <si>
    <t>"dk2" 2*2</t>
  </si>
  <si>
    <t>"dk3" (4+1)*2</t>
  </si>
  <si>
    <t>199</t>
  </si>
  <si>
    <t>549660000100.4</t>
  </si>
  <si>
    <t>Okopový plech 600x150mm</t>
  </si>
  <si>
    <t>-513126943</t>
  </si>
  <si>
    <t>200</t>
  </si>
  <si>
    <t>549660000100.1</t>
  </si>
  <si>
    <t>Okopový plech 700x150mm</t>
  </si>
  <si>
    <t>-1159812171</t>
  </si>
  <si>
    <t>201</t>
  </si>
  <si>
    <t>549660000100.2</t>
  </si>
  <si>
    <t>Okopový plech 800x150mm</t>
  </si>
  <si>
    <t>-2039855526</t>
  </si>
  <si>
    <t>202</t>
  </si>
  <si>
    <t>549660000100.3</t>
  </si>
  <si>
    <t>Okopový plech 900x150mm</t>
  </si>
  <si>
    <t>1312117864</t>
  </si>
  <si>
    <t>203</t>
  </si>
  <si>
    <t>766699312.R</t>
  </si>
  <si>
    <t>Demontáž školskej tabule jednodielnej,  -0,100t</t>
  </si>
  <si>
    <t>-299552516</t>
  </si>
  <si>
    <t>"a7</t>
  </si>
  <si>
    <t>"212" 1</t>
  </si>
  <si>
    <t>"218" 1</t>
  </si>
  <si>
    <t>204</t>
  </si>
  <si>
    <t>766811801.S</t>
  </si>
  <si>
    <t>Demontáž kuchynskej linky drevenej, spodnej skrinky     -0,0130t</t>
  </si>
  <si>
    <t>1253033158</t>
  </si>
  <si>
    <t xml:space="preserve">"a7" </t>
  </si>
  <si>
    <t>"217" 5</t>
  </si>
  <si>
    <t>205</t>
  </si>
  <si>
    <t>766811802.S</t>
  </si>
  <si>
    <t>Demontáž kuchynskej linky drevenej, hornej skrinky       -0,01000t</t>
  </si>
  <si>
    <t>1928744768</t>
  </si>
  <si>
    <t>"217" 4</t>
  </si>
  <si>
    <t>206</t>
  </si>
  <si>
    <t>766811803.S</t>
  </si>
  <si>
    <t>Demontáž kuchynskej linky drevenej, pracovnej dosky     -0,02100t</t>
  </si>
  <si>
    <t>741179978</t>
  </si>
  <si>
    <t>"217" 1</t>
  </si>
  <si>
    <t>207</t>
  </si>
  <si>
    <t>766821821.S</t>
  </si>
  <si>
    <t>Demontáž vstavanej skrine dvojkrídlových   -0,11000t</t>
  </si>
  <si>
    <t>-1909202413</t>
  </si>
  <si>
    <t>"114" 1</t>
  </si>
  <si>
    <t>"115" 1</t>
  </si>
  <si>
    <t>208</t>
  </si>
  <si>
    <t>998766202.S</t>
  </si>
  <si>
    <t>Presun hmot pre konštrukcie stolárske v objektoch výšky nad 6 do 12 m</t>
  </si>
  <si>
    <t>-1516754423</t>
  </si>
  <si>
    <t>767</t>
  </si>
  <si>
    <t>Konštrukcie doplnkové kovové</t>
  </si>
  <si>
    <t>209</t>
  </si>
  <si>
    <t>767230030.S</t>
  </si>
  <si>
    <t>Montáž zábradlia nerezové na schody, výplň rebrovanie, kotvenie do podlahy</t>
  </si>
  <si>
    <t>-848146711</t>
  </si>
  <si>
    <t>"zb1" 3,55</t>
  </si>
  <si>
    <t>"zb2" 2*1,6</t>
  </si>
  <si>
    <t>210</t>
  </si>
  <si>
    <t>553520000400.1</t>
  </si>
  <si>
    <t>Zábradlie pri bezbariérovom vstupe hliníkové, stavebnicové , so zvislým delenímm kotvenie zvrchu, výška 0,9m, povrchová úprava nerez, madlod=50mm, stĺpik d=40mm, s dvoma prídavnámi madlami d=50mm, vo výške 0,75 a 0,3m, ozn.Zb1</t>
  </si>
  <si>
    <t>-255606397</t>
  </si>
  <si>
    <t>211</t>
  </si>
  <si>
    <t>553520000400.2</t>
  </si>
  <si>
    <t>Zábradlie pri vyrobnávacej rampe hliníkové, stavebnicové , so zvislým delenímm kotvenie zvrchu, výška 0,9m, povrchová úprava nerez, madlod=50mm, stĺpik d=40mm, s dvoma prídavnámi madlami d=50mm, vo výške 0,75 a 0,3m, ozn.Zb2</t>
  </si>
  <si>
    <t>-1183223812</t>
  </si>
  <si>
    <t>212</t>
  </si>
  <si>
    <t>767230070.S</t>
  </si>
  <si>
    <t>Montáž schodiskového madla na stenu</t>
  </si>
  <si>
    <t>1919954006</t>
  </si>
  <si>
    <t>"ma1" 3*3,55</t>
  </si>
  <si>
    <t>213</t>
  </si>
  <si>
    <t>553520003600.1</t>
  </si>
  <si>
    <t>Madlo bezbariérového vstupu -stavebnicové, hliníkové d=50mm, kotvené do steny, povrchová úprava nerez, ozn.Ma1</t>
  </si>
  <si>
    <t>1851429267</t>
  </si>
  <si>
    <t>214</t>
  </si>
  <si>
    <t>767590200.R</t>
  </si>
  <si>
    <t>D+M Čistiaca rohož 900x600 mm s vložkou z tvrdeného vlákna s hliníkovým rámom - napr. Emco Diplomat 517/R od Fy. TOMMAR Slovakia s.r.o..pol. RH1</t>
  </si>
  <si>
    <t>1741335371</t>
  </si>
  <si>
    <t>215</t>
  </si>
  <si>
    <t>767590201.R</t>
  </si>
  <si>
    <t xml:space="preserve">D+M  Kobercová čistiaca rohož z polyamidu a PVC s rozmerom 850 x 1200 mm výškou 8mm. napr. EMCO   CLASSIC od fy. TOMMAR Slovakia s.r.o., pol. RH2			</t>
  </si>
  <si>
    <t>-1759280734</t>
  </si>
  <si>
    <t>216</t>
  </si>
  <si>
    <t>767649194.S</t>
  </si>
  <si>
    <t>Montáž doplnkov dverí - madlo</t>
  </si>
  <si>
    <t>77042293</t>
  </si>
  <si>
    <t>"di1*" 2*2</t>
  </si>
  <si>
    <t>217</t>
  </si>
  <si>
    <t>549150001400.1</t>
  </si>
  <si>
    <t xml:space="preserve">Madlo dverové </t>
  </si>
  <si>
    <t>1392784358</t>
  </si>
  <si>
    <t>218</t>
  </si>
  <si>
    <t>767914830.S</t>
  </si>
  <si>
    <t>Demontáž oplotenia rámového na oceľové stĺpiky, výšky nad 1 do 2 m,  -0,00900t</t>
  </si>
  <si>
    <t>-218313701</t>
  </si>
  <si>
    <t>"a24" 20,62</t>
  </si>
  <si>
    <t>219</t>
  </si>
  <si>
    <t>767920210.S</t>
  </si>
  <si>
    <t>Montáž vrát a vrátok k oploteniu osadzovaných na stĺpiky oceľové, s plochou jednotlivo do 2 m2</t>
  </si>
  <si>
    <t>-81895668</t>
  </si>
  <si>
    <t>220</t>
  </si>
  <si>
    <t>553000000002</t>
  </si>
  <si>
    <t>Bránka jednokrídlová, zelená, 1000x1800, zváraná z jäklových profilov, výplň zváraná poplastovaný sueť 50x200mm, kompletmá sada so stĺpmi, pántami, kľučkou a zámkom, pol.Br.</t>
  </si>
  <si>
    <t>-2084570474</t>
  </si>
  <si>
    <t>221</t>
  </si>
  <si>
    <t>767920810.S</t>
  </si>
  <si>
    <t>Demontáž vrát a vrátok na oplotenie s plochou jednotlivo do 2m2,  -0,19200t</t>
  </si>
  <si>
    <t>1715173850</t>
  </si>
  <si>
    <t>"a24" 1</t>
  </si>
  <si>
    <t>222</t>
  </si>
  <si>
    <t>767995104.S</t>
  </si>
  <si>
    <t>Montáž ostatných atypických kovových stavebných doplnkových konštrukcií nad 20 do 50 kg</t>
  </si>
  <si>
    <t>-617312721</t>
  </si>
  <si>
    <t>"ok prístrešku na hl.vstupom" 110,345</t>
  </si>
  <si>
    <t>"ok prístrešku nad vstupom do kotolne" 143,178</t>
  </si>
  <si>
    <t>223</t>
  </si>
  <si>
    <t>553000000001</t>
  </si>
  <si>
    <t>Oceľová konštrukcia prístrešku nad hlavným vstupom z  uzavretého jäklového profilu 100x100x8 (jä) a kotviacich prvkov (kp1,kp2), 1x základný náter</t>
  </si>
  <si>
    <t>-436310948</t>
  </si>
  <si>
    <t>"jä" 78,09+16,64</t>
  </si>
  <si>
    <t>"kp1" 2,12+0,47</t>
  </si>
  <si>
    <t>"kp2" 6,36+1,41</t>
  </si>
  <si>
    <t>"spojovací mat" a67*0,05</t>
  </si>
  <si>
    <t>224</t>
  </si>
  <si>
    <t>553000000003</t>
  </si>
  <si>
    <t>Oceľová konštrukcia prístrešku nad kotolňou z jäklových profilov L 40x40x3, zavetrania 30x30x3 a kotviacich prvkov, 1x základný náter</t>
  </si>
  <si>
    <t>-612733996</t>
  </si>
  <si>
    <t>"jäkl 40/40/3" 90,76+36,0</t>
  </si>
  <si>
    <t>"pl1"  5,76</t>
  </si>
  <si>
    <t>"pl2" 3,84</t>
  </si>
  <si>
    <t>"spojovací mat" b67*0,05</t>
  </si>
  <si>
    <t>225</t>
  </si>
  <si>
    <t>767995105.S</t>
  </si>
  <si>
    <t>Montáž ostatných atypických kovových stavebných doplnkových konštrukcií nad 50 do 100 kg</t>
  </si>
  <si>
    <t>1402952370</t>
  </si>
  <si>
    <t>"a11-spätná  montáž- orientačná hmotnost</t>
  </si>
  <si>
    <t>150,0</t>
  </si>
  <si>
    <t>226</t>
  </si>
  <si>
    <t>767996802.S</t>
  </si>
  <si>
    <t>Demontáž ostatných doplnkov stavieb s hmotnosťou jednotlivých dielov konštr. nad 50 do 100 kg,  -0,00100t</t>
  </si>
  <si>
    <t>-121371644</t>
  </si>
  <si>
    <t>"a11-orientačná hmotnost</t>
  </si>
  <si>
    <t>227</t>
  </si>
  <si>
    <t>998767202.S</t>
  </si>
  <si>
    <t>Presun hmôt pre kovové stavebné doplnkové konštrukcie v objektoch výšky nad 6 do 12 m</t>
  </si>
  <si>
    <t>1078725757</t>
  </si>
  <si>
    <t>771</t>
  </si>
  <si>
    <t>Podlahy z dlaždíc</t>
  </si>
  <si>
    <t>228</t>
  </si>
  <si>
    <t>771275307.S</t>
  </si>
  <si>
    <t>Montáž obkladov schodiskových stupňov dlaždicami do flexibilného tmelu veľ. 300 x 300 mm</t>
  </si>
  <si>
    <t>-543505879</t>
  </si>
  <si>
    <t>"p1-stupne</t>
  </si>
  <si>
    <t>"220" 1,15*(0,295+0,15)*(14+10)</t>
  </si>
  <si>
    <t>229</t>
  </si>
  <si>
    <t>597000000001</t>
  </si>
  <si>
    <t>Dlaždice keramické, protišmykové hladké (R10), na nástupniciach "schodovka" z drážkami</t>
  </si>
  <si>
    <t>-1258438826</t>
  </si>
  <si>
    <t>12,282*1,04 'Prepočítané koeficientom množstva</t>
  </si>
  <si>
    <t>230</t>
  </si>
  <si>
    <t>771411064.S</t>
  </si>
  <si>
    <t>Montáž soklíkov z obkladačiek schodiskových stupňovitých do malty veľ. 300 x 80 mm</t>
  </si>
  <si>
    <t>-356815109</t>
  </si>
  <si>
    <t>(0,295+0,15)*(14+10)</t>
  </si>
  <si>
    <t>231</t>
  </si>
  <si>
    <t>771415004.S</t>
  </si>
  <si>
    <t>Montáž soklíkov z obkladačiek do tmelu veľ. 300 x 80 mm</t>
  </si>
  <si>
    <t>836947971</t>
  </si>
  <si>
    <t>"113b" 2*(14,75+6,22)-0,9*4-1,6-2,75-2,075+0,2*2*2+0,42+2,95*2</t>
  </si>
  <si>
    <t>"219" 2*(9,035+6,22)-0,9*7-2,75+0,2*2*2</t>
  </si>
  <si>
    <t>"220-podesta"  (2,75+2*2,12)</t>
  </si>
  <si>
    <t>"117a" 2*(3,595+2,78)-1,6-0,9-0,7-0,8</t>
  </si>
  <si>
    <t>"120"  2*(2,72+2,28)-0,8*2-0,6*2+0,25*2</t>
  </si>
  <si>
    <t>"123" (1,15+3,8*2)-0,6</t>
  </si>
  <si>
    <t>"218a" 2*(2,0+3,995)-0,9*2</t>
  </si>
  <si>
    <t>"116" 2*(6,22+5,77)-0,9+2*0,2*2</t>
  </si>
  <si>
    <t>"118b" 2*(3,695+3,03)-0,9*2</t>
  </si>
  <si>
    <t>"119" 2*(6,22+2,65)-0,9+0,27*2</t>
  </si>
  <si>
    <t>232</t>
  </si>
  <si>
    <t>597640006300.S</t>
  </si>
  <si>
    <t>Sokel keramický, lxvxhr 298x80x9 mm</t>
  </si>
  <si>
    <t>-631861051</t>
  </si>
  <si>
    <t>soksch+kersok</t>
  </si>
  <si>
    <t>166,665*3,467 'Prepočítané koeficientom množstva</t>
  </si>
  <si>
    <t>233</t>
  </si>
  <si>
    <t>771576109.S</t>
  </si>
  <si>
    <t>Montáž podláh z dlaždíc keramických do tmelu flexibilného mrazuvzdorného veľ. 300 x 300 mm</t>
  </si>
  <si>
    <t>419716836</t>
  </si>
  <si>
    <t>"p1</t>
  </si>
  <si>
    <t>"113b" 68,25</t>
  </si>
  <si>
    <t>"219" 30,3</t>
  </si>
  <si>
    <t>"220-podesta"  2,75*2,12</t>
  </si>
  <si>
    <t>"p2</t>
  </si>
  <si>
    <t>"117a" 10,6</t>
  </si>
  <si>
    <t>"117b" 6,95</t>
  </si>
  <si>
    <t>"121a" 5,3</t>
  </si>
  <si>
    <t>"121b" 0,95</t>
  </si>
  <si>
    <t>"121c" 0,95</t>
  </si>
  <si>
    <t>"121d" 1,9</t>
  </si>
  <si>
    <t>"122"7,4</t>
  </si>
  <si>
    <t>"123" 2,85</t>
  </si>
  <si>
    <t>"p3</t>
  </si>
  <si>
    <t>"218a" 8,0</t>
  </si>
  <si>
    <t>"218c" 5,6</t>
  </si>
  <si>
    <t>"p4</t>
  </si>
  <si>
    <t>"116" 37,0</t>
  </si>
  <si>
    <t>"118b" 11,85</t>
  </si>
  <si>
    <t>"119" 17,25</t>
  </si>
  <si>
    <t>234</t>
  </si>
  <si>
    <t>597740001600.1</t>
  </si>
  <si>
    <t>Dlaždice keramické, protišmykové, hladké (R10)</t>
  </si>
  <si>
    <t>-1529790277</t>
  </si>
  <si>
    <t>104,38*1,04 'Prepočítané koeficientom množstva</t>
  </si>
  <si>
    <t>235</t>
  </si>
  <si>
    <t>597740001600.2</t>
  </si>
  <si>
    <t>Dlaždice keramické, protišmykové, s reliéf.povrchom  (R11/B)</t>
  </si>
  <si>
    <t>-215572606</t>
  </si>
  <si>
    <t>62,4*1,04 'Prepočítané koeficientom množstva</t>
  </si>
  <si>
    <t>236</t>
  </si>
  <si>
    <t>597740001600.3</t>
  </si>
  <si>
    <t>Dlaždice keramické, protišmykové, hladké (R9</t>
  </si>
  <si>
    <t>1711224282</t>
  </si>
  <si>
    <t>66,1*1,04 'Prepočítané koeficientom množstva</t>
  </si>
  <si>
    <t>237</t>
  </si>
  <si>
    <t>998771202.S</t>
  </si>
  <si>
    <t>Presun hmôt pre podlahy z dlaždíc v objektoch výšky nad 6 do 12 m</t>
  </si>
  <si>
    <t>1756428485</t>
  </si>
  <si>
    <t>775</t>
  </si>
  <si>
    <t>Podlahy vlysové a parketové</t>
  </si>
  <si>
    <t>238</t>
  </si>
  <si>
    <t>775411820.S</t>
  </si>
  <si>
    <t>Demontáž soklíkov alebo líšt pripevnených skrutkami,  -0,00100t</t>
  </si>
  <si>
    <t>-1492034496</t>
  </si>
  <si>
    <t>"a18</t>
  </si>
  <si>
    <t>"212" 2*(8,65+6,25)-0,9</t>
  </si>
  <si>
    <t>"215" 2*(4,9+2,8)-0,8</t>
  </si>
  <si>
    <t>239</t>
  </si>
  <si>
    <t>775511800.S</t>
  </si>
  <si>
    <t>Demontáž lepených drevených podláh vlysových, mozaikových, parketových, vrátane líšt -0,0150t</t>
  </si>
  <si>
    <t>-69748527</t>
  </si>
  <si>
    <t>"a16</t>
  </si>
  <si>
    <t>"114" 37,45</t>
  </si>
  <si>
    <t>"115" 56,95</t>
  </si>
  <si>
    <t>"218" 2,125*7,045</t>
  </si>
  <si>
    <t>"a17</t>
  </si>
  <si>
    <t xml:space="preserve">"212" 6,25*0,125 </t>
  </si>
  <si>
    <t>a17</t>
  </si>
  <si>
    <t>240</t>
  </si>
  <si>
    <t>775413120.S</t>
  </si>
  <si>
    <t>Montáž podlahových soklíkov alebo líšt obvodových skrutkovaním</t>
  </si>
  <si>
    <t>1796083969</t>
  </si>
  <si>
    <t>"p5</t>
  </si>
  <si>
    <t>"211b" 2*(6,22+2,77)-0,9+0,2*2</t>
  </si>
  <si>
    <t>"212" 2*(5,8+6,25)-0,9+2*0,2*2</t>
  </si>
  <si>
    <t>"215" 2*(2,925+6,25)-0,9+0,2*0,2</t>
  </si>
  <si>
    <t>"216" 2*(2,8+6,25)-0,9+0,2*2+0,2*2</t>
  </si>
  <si>
    <t>"217" 2*(6,22+8,76)-0,9+3*0,2*2</t>
  </si>
  <si>
    <t>"218b" 2*(5,52+8,76)-0,9+3*0,2*2</t>
  </si>
  <si>
    <t>"p6</t>
  </si>
  <si>
    <t>"213" 2*(3,03+4,495)-0,9+0,2*2</t>
  </si>
  <si>
    <t>"214" 2*(2,475+4,47)-0,9+0,2*2</t>
  </si>
  <si>
    <t>241</t>
  </si>
  <si>
    <t>611990003200.S</t>
  </si>
  <si>
    <t>Lišta soklová MDF, vxš 60x20 mm vo farbe podlahy</t>
  </si>
  <si>
    <t>1232140007</t>
  </si>
  <si>
    <t>164,03*1,01 'Prepočítané koeficientom množstva</t>
  </si>
  <si>
    <t>242</t>
  </si>
  <si>
    <t>775413220.S</t>
  </si>
  <si>
    <t>Montáž prechodovej lišty priskrutkovaním</t>
  </si>
  <si>
    <t>434914957</t>
  </si>
  <si>
    <t>"prahy</t>
  </si>
  <si>
    <t>"di1" 3*0,9</t>
  </si>
  <si>
    <t>"di1*" 8*0,9</t>
  </si>
  <si>
    <t>"di2" 1*0,9</t>
  </si>
  <si>
    <t>"di3" 4*0,9</t>
  </si>
  <si>
    <t>"di4" 1*0,8</t>
  </si>
  <si>
    <t>"di5"  1*0,8</t>
  </si>
  <si>
    <t>"di6" 1*0,7</t>
  </si>
  <si>
    <t>"di7" 1*0,7</t>
  </si>
  <si>
    <t>"dk1" 1*0,8</t>
  </si>
  <si>
    <t>"dk2" 2*0,8</t>
  </si>
  <si>
    <t>"dk3" (4+1)*0,6</t>
  </si>
  <si>
    <t>243</t>
  </si>
  <si>
    <t>611990001100.S</t>
  </si>
  <si>
    <t>Lišta prechodová skrutkovacia, šírka 40 mm</t>
  </si>
  <si>
    <t>302631480</t>
  </si>
  <si>
    <t>22,8*1,05 'Prepočítané koeficientom množstva</t>
  </si>
  <si>
    <t>244</t>
  </si>
  <si>
    <t>775550080.S</t>
  </si>
  <si>
    <t>Montáž podlahy z laminátových a drevených parkiet, šírka do 190 mm, položená voľne</t>
  </si>
  <si>
    <t>67190866</t>
  </si>
  <si>
    <t>"211b" 17,7</t>
  </si>
  <si>
    <t>"212" 37,45</t>
  </si>
  <si>
    <t>"215" 18,75</t>
  </si>
  <si>
    <t>"216" 1,35*2,8</t>
  </si>
  <si>
    <t>"217" 55,95</t>
  </si>
  <si>
    <t>"218b" 39,75</t>
  </si>
  <si>
    <t>"213" 14,1</t>
  </si>
  <si>
    <t>"216" (6,25-1,35)*2,8</t>
  </si>
  <si>
    <t>245</t>
  </si>
  <si>
    <t>611980003080.S</t>
  </si>
  <si>
    <t>Podlaha laminátová, hrúbka 10 mm (tr.zaťaženia AC5/33)</t>
  </si>
  <si>
    <t>-665675165</t>
  </si>
  <si>
    <t>p5+p6</t>
  </si>
  <si>
    <t>212,7*1,02 'Prepočítané koeficientom množstva</t>
  </si>
  <si>
    <t>246</t>
  </si>
  <si>
    <t>775592110.S</t>
  </si>
  <si>
    <t>Montáž podložky vyrovnávacej a tlmiacej penovej hr. 2 mm pod plávajúce podlahy</t>
  </si>
  <si>
    <t>-762919998</t>
  </si>
  <si>
    <t>247</t>
  </si>
  <si>
    <t>283230008500.S</t>
  </si>
  <si>
    <t>Podložka z penového PE pod plávajúce podlahy, hr. 2 mm</t>
  </si>
  <si>
    <t>-1594716753</t>
  </si>
  <si>
    <t>212,7*1,03 'Prepočítané koeficientom množstva</t>
  </si>
  <si>
    <t>248</t>
  </si>
  <si>
    <t>775592141.S</t>
  </si>
  <si>
    <t>Montáž podložky vyrovnávacej a tlmiacej penovej hr. 3 mm pod plávajúce podlahy</t>
  </si>
  <si>
    <t>798775349</t>
  </si>
  <si>
    <t>249</t>
  </si>
  <si>
    <t>283230008600.S</t>
  </si>
  <si>
    <t>Podložka z penového PE pod plávajúce podlahy, hr. 3 mm</t>
  </si>
  <si>
    <t>625934992</t>
  </si>
  <si>
    <t>250</t>
  </si>
  <si>
    <t>775599130.S</t>
  </si>
  <si>
    <t>Ostatné práce, tmelenie škár</t>
  </si>
  <si>
    <t>124054981</t>
  </si>
  <si>
    <t>p5*0,2</t>
  </si>
  <si>
    <t>251</t>
  </si>
  <si>
    <t>998775202.S</t>
  </si>
  <si>
    <t>Presun hmôt pre podlahy vlysové a parketové v objektoch výšky nad 6 do 12 m</t>
  </si>
  <si>
    <t>918368196</t>
  </si>
  <si>
    <t>776</t>
  </si>
  <si>
    <t>Podlahy povlakové</t>
  </si>
  <si>
    <t>252</t>
  </si>
  <si>
    <t>776401800.S</t>
  </si>
  <si>
    <t>Demontáž soklíkov alebo líšt z PVC</t>
  </si>
  <si>
    <t>831176773</t>
  </si>
  <si>
    <t>"a14*</t>
  </si>
  <si>
    <t>"217" 2*(6,22+8,76)-0,9</t>
  </si>
  <si>
    <t>"218" 2*(6,22+8,86)-0,9</t>
  </si>
  <si>
    <t>"a15*</t>
  </si>
  <si>
    <t>"117" 2*(6,22+2,78)-0,9*2</t>
  </si>
  <si>
    <t>"118" 2*(6,22+3,03)-0,9*2-0,8</t>
  </si>
  <si>
    <t>253</t>
  </si>
  <si>
    <t>776460010.S</t>
  </si>
  <si>
    <t>Lepenie podlahových soklov z linolea</t>
  </si>
  <si>
    <t>346191128</t>
  </si>
  <si>
    <t>"113c" 2*(2,85+4,495)-0,9+0,2*2</t>
  </si>
  <si>
    <t>"113d" 2*(2,85+4,495)-0,9+0,2*2</t>
  </si>
  <si>
    <t>"114a" 2*(2,83+6,25)-0,9+0,2*2+0,2*2</t>
  </si>
  <si>
    <t>"114b" 2*(2,85+6,25)-0,9-1,2+2*0,2*2</t>
  </si>
  <si>
    <t>2*(2,76+3,05)-1,25</t>
  </si>
  <si>
    <t>"115" 2*(8,75+6,25)-0,9*2+2*0,2*2</t>
  </si>
  <si>
    <t>soklin</t>
  </si>
  <si>
    <t>254</t>
  </si>
  <si>
    <t>284130001300.1</t>
  </si>
  <si>
    <t>Soklová lišta y, šxv 50x100 mm</t>
  </si>
  <si>
    <t>-560914309</t>
  </si>
  <si>
    <t>100,41*1,02 'Prepočítané koeficientom množstva</t>
  </si>
  <si>
    <t>255</t>
  </si>
  <si>
    <t>776511820.S</t>
  </si>
  <si>
    <t>Odstránenie povlakových podláh z nášľapnej plochy lepených s podložkou,  -0,00100t</t>
  </si>
  <si>
    <t>-2123731667</t>
  </si>
  <si>
    <t>"a15"</t>
  </si>
  <si>
    <t>"213" 19,35</t>
  </si>
  <si>
    <t>"117" 17,45</t>
  </si>
  <si>
    <t>"118" 18,65</t>
  </si>
  <si>
    <t>256</t>
  </si>
  <si>
    <t>776551830.S</t>
  </si>
  <si>
    <t>Odstránenie povlakových podláh voľne položených,  -0,00100t</t>
  </si>
  <si>
    <t>2076088084</t>
  </si>
  <si>
    <t xml:space="preserve">"a14" </t>
  </si>
  <si>
    <t>"211b" 18,7</t>
  </si>
  <si>
    <t>"218" 54,65</t>
  </si>
  <si>
    <t>a14</t>
  </si>
  <si>
    <t>257</t>
  </si>
  <si>
    <t>776560010.S</t>
  </si>
  <si>
    <t>Lepenie povlakových podláh z prírodného linolea</t>
  </si>
  <si>
    <t>2066368183</t>
  </si>
  <si>
    <t>"p7</t>
  </si>
  <si>
    <t>"113c" 13,3</t>
  </si>
  <si>
    <t>"113d" 13,3</t>
  </si>
  <si>
    <t>"p8</t>
  </si>
  <si>
    <t>"114a" 18,45</t>
  </si>
  <si>
    <t>"114b" 27,75</t>
  </si>
  <si>
    <t>"115" 47,0</t>
  </si>
  <si>
    <t>258</t>
  </si>
  <si>
    <t>284140001030.S</t>
  </si>
  <si>
    <t>Podlaha z prírodného linolea, hrúbka 2,5mm</t>
  </si>
  <si>
    <t>1517103164</t>
  </si>
  <si>
    <t>p7+p8</t>
  </si>
  <si>
    <t>119,8*1,03 'Prepočítané koeficientom množstva</t>
  </si>
  <si>
    <t>259</t>
  </si>
  <si>
    <t>776990100.S</t>
  </si>
  <si>
    <t>Zametanie podkladu pred kladením povlakovýck podláh</t>
  </si>
  <si>
    <t>-72931966</t>
  </si>
  <si>
    <t>p1+p1sch+p2+p3+p4+p5+p6+p7+p8</t>
  </si>
  <si>
    <t>260</t>
  </si>
  <si>
    <t>998776202.S</t>
  </si>
  <si>
    <t>Presun hmôt pre podlahy povlakové v objektoch výšky nad 6 do 12 m</t>
  </si>
  <si>
    <t>1069822367</t>
  </si>
  <si>
    <t>781</t>
  </si>
  <si>
    <t>Obklady</t>
  </si>
  <si>
    <t>261</t>
  </si>
  <si>
    <t>781445210.S</t>
  </si>
  <si>
    <t>Montáž obkladov vnútor. stien z obkladačiek kladených do tmelu flexibilného veľ. 300x300 mm</t>
  </si>
  <si>
    <t>-1358106309</t>
  </si>
  <si>
    <t>"113c" (0,4+1,0)*1,5</t>
  </si>
  <si>
    <t>"113d" (0,15+1,0)*1,5</t>
  </si>
  <si>
    <t>"115"  (0,8+1,3)*1,5</t>
  </si>
  <si>
    <t>"116" 4,0*1,2</t>
  </si>
  <si>
    <t>"118a" (2,4+3,03+1,7)*2,0-0,7*2,0</t>
  </si>
  <si>
    <t>"117b" (2*2,5+2,78)*2,0-2,38*(2,0-1,68)</t>
  </si>
  <si>
    <t>"118b" 0,6*1,5</t>
  </si>
  <si>
    <t>"217" 2,6*0,6</t>
  </si>
  <si>
    <t>"218c" (2,8+2,0)*2,0</t>
  </si>
  <si>
    <t>"obklad na SDK stenách</t>
  </si>
  <si>
    <t>"118a" 3,03*2,0</t>
  </si>
  <si>
    <t>"117b" 2,78*2,0</t>
  </si>
  <si>
    <t>"118b" 1,0*1,5</t>
  </si>
  <si>
    <t>"218c" (2,8+2,0)*2,0-0,7*1,97</t>
  </si>
  <si>
    <t>obklsdk</t>
  </si>
  <si>
    <t>262</t>
  </si>
  <si>
    <t>597740000900.1</t>
  </si>
  <si>
    <t>Obklad keramický</t>
  </si>
  <si>
    <t>784301121</t>
  </si>
  <si>
    <t>143,803*1,04 'Prepočítané koeficientom množstva</t>
  </si>
  <si>
    <t>263</t>
  </si>
  <si>
    <t>781491111.S</t>
  </si>
  <si>
    <t>Montáž plastových profilov pre obklad do tmelu - roh steny</t>
  </si>
  <si>
    <t>1672405289</t>
  </si>
  <si>
    <t>264</t>
  </si>
  <si>
    <t>283410018250.S</t>
  </si>
  <si>
    <t>Profil ukončovací oblý uzavretý s nosom na vonkajší roh pre hr. dlaždíc 8 mm, PVC</t>
  </si>
  <si>
    <t>1618779693</t>
  </si>
  <si>
    <t>140,543*1,01 'Prepočítané koeficientom množstva</t>
  </si>
  <si>
    <t>265</t>
  </si>
  <si>
    <t>998781202.S</t>
  </si>
  <si>
    <t>Presun hmôt pre obklady keramické v objektoch výšky nad 6 do 12 m</t>
  </si>
  <si>
    <t>-390910580</t>
  </si>
  <si>
    <t>783</t>
  </si>
  <si>
    <t>Nátery</t>
  </si>
  <si>
    <t>266</t>
  </si>
  <si>
    <t>783201812.S</t>
  </si>
  <si>
    <t>Odstránenie starých náterov z kovových stavebných doplnkových konštrukcií oceľovou kefou</t>
  </si>
  <si>
    <t>1521864110</t>
  </si>
  <si>
    <t>"zárubne</t>
  </si>
  <si>
    <t>"dk1" (0,8+1,97*2)*0,25</t>
  </si>
  <si>
    <t>"dk2" (0,8+1,97*2)*0,25*2</t>
  </si>
  <si>
    <t>"dk3" (0,6+1,97*2)*0,25*5</t>
  </si>
  <si>
    <t>267</t>
  </si>
  <si>
    <t>783226100.S</t>
  </si>
  <si>
    <t>Nátery kov.stav.doplnk.konštr. syntetické na vzduchu schnúce základný - 35µm</t>
  </si>
  <si>
    <t>-171620260</t>
  </si>
  <si>
    <t>"pôvodné zárubne" povzar</t>
  </si>
  <si>
    <t>268</t>
  </si>
  <si>
    <t>783225100.S</t>
  </si>
  <si>
    <t>Nátery kov.stav.doplnk.konštr. syntetické na vzduchu schnúce dvojnás. 1x s emailov. - 105µm</t>
  </si>
  <si>
    <t>-1134059400</t>
  </si>
  <si>
    <t>"nové zárubne"</t>
  </si>
  <si>
    <t>(0,9+1,97*2)*0,25*11</t>
  </si>
  <si>
    <t>(0,9+1,97*2)*0,2*5</t>
  </si>
  <si>
    <t>(0,8+1,97*2)*0,25</t>
  </si>
  <si>
    <t>(0,8+1,97*2)*0,15</t>
  </si>
  <si>
    <t>(0,7+1,97*2)*0,15</t>
  </si>
  <si>
    <t>(0,7+1,97*2)*0,2</t>
  </si>
  <si>
    <t>"ok prístrešku na hl.vstupom" 110,345*0,045</t>
  </si>
  <si>
    <t>"ok prístrešku nad vstupom do kotolne" 143,178*0,045</t>
  </si>
  <si>
    <t>269</t>
  </si>
  <si>
    <t>783271001.S</t>
  </si>
  <si>
    <t>Nátery kov.stav.doplnk.konštr. polyuretánové jednonásobné 2x s emailovaním.- 105μm</t>
  </si>
  <si>
    <t>-340394410</t>
  </si>
  <si>
    <t>"sch" 150*0,045</t>
  </si>
  <si>
    <t>270</t>
  </si>
  <si>
    <t>783271007.S</t>
  </si>
  <si>
    <t>Nátery kov.stav.doplnk.konštr. polyuretánové farby šedej základné - 35µm</t>
  </si>
  <si>
    <t>-153114719</t>
  </si>
  <si>
    <t>271</t>
  </si>
  <si>
    <t>783782404.S</t>
  </si>
  <si>
    <t>Nátery tesárskych konštrukcií, povrchová impregnácia proti drevokaznému hmyzu, hubám a plesniam, jednonásobná</t>
  </si>
  <si>
    <t>-383560497</t>
  </si>
  <si>
    <t>"čs" 8,5*(0,05+0,05)*2</t>
  </si>
  <si>
    <t>"st" 5*2,75*(0,1+0,15)*2</t>
  </si>
  <si>
    <t>"vtx" 2*4,0*(0,15+0,18)*2</t>
  </si>
  <si>
    <t>272</t>
  </si>
  <si>
    <t>783894612.S</t>
  </si>
  <si>
    <t>Náter farbami akrylátovými ekologickými riediteľnými vodou, biely náter sadrokartónových stropov 2x</t>
  </si>
  <si>
    <t>416363576</t>
  </si>
  <si>
    <t>273</t>
  </si>
  <si>
    <t>783894622.S</t>
  </si>
  <si>
    <t>Náter farbami akrylátovými ekologickými riediteľnými vodou, biely náter sadrokartónových stien 2x</t>
  </si>
  <si>
    <t>1229478261</t>
  </si>
  <si>
    <t>"113a" 6,22*3,25</t>
  </si>
  <si>
    <t>"113c" (4,495*2+2,85)*3,25-0,9*1,97</t>
  </si>
  <si>
    <t>"113d" (4,495*2+2,85)*3,25-0,9*1,97</t>
  </si>
  <si>
    <t>"113b" (5,95+6,22)*3,25-0,9*1,97*2</t>
  </si>
  <si>
    <t>"114a" 6,25*3,25</t>
  </si>
  <si>
    <t>"117a" 2,78*3,13-0,9*1,97</t>
  </si>
  <si>
    <t>"117b" 2,78*(3,13-2,0)</t>
  </si>
  <si>
    <t>"118a" 3,03*(2,35-2,0)</t>
  </si>
  <si>
    <t>"118b" 3,03*3,25</t>
  </si>
  <si>
    <t>"210" 2,75*3,38</t>
  </si>
  <si>
    <t>"212" 6,25*3,38</t>
  </si>
  <si>
    <t>"215" 6,25*3,38</t>
  </si>
  <si>
    <t>"211a" 6,22*3,38</t>
  </si>
  <si>
    <t>"211b" 6,22*3,38</t>
  </si>
  <si>
    <t>"213" 3,303*3,3-0,9*1,97</t>
  </si>
  <si>
    <t>"219" 3,303*3,3-0,9*1,97</t>
  </si>
  <si>
    <t>784</t>
  </si>
  <si>
    <t>Maľby</t>
  </si>
  <si>
    <t>274</t>
  </si>
  <si>
    <t>784401801.R</t>
  </si>
  <si>
    <t>Umytie stien a stropov</t>
  </si>
  <si>
    <t>-340577467</t>
  </si>
  <si>
    <t>stropya</t>
  </si>
  <si>
    <t>275</t>
  </si>
  <si>
    <t>784401801.S</t>
  </si>
  <si>
    <t>Odstránenie malieb obrúsením a oprášením, výšky do 3,80 m, -0,0003 t</t>
  </si>
  <si>
    <t>-994251307</t>
  </si>
  <si>
    <t>"úprava A</t>
  </si>
  <si>
    <t>"stropy  pôvodné konštrukcie</t>
  </si>
  <si>
    <t>"121d" 0,95*2</t>
  </si>
  <si>
    <t>"212" 27,45</t>
  </si>
  <si>
    <t>"216" 18,05</t>
  </si>
  <si>
    <t>"220" 15,0</t>
  </si>
  <si>
    <t>"steny pôvodné konštrukcie A,B</t>
  </si>
  <si>
    <t>"113b"  (14,75+6,2+8,8)*3,25-0,9*2,05*2-0,9*1,97*3-2,7*3,25</t>
  </si>
  <si>
    <t>-2,38*2,075-2,075*3,0</t>
  </si>
  <si>
    <t>(2,38+2,075*2)*0,2</t>
  </si>
  <si>
    <t>(2*3,25+1,475)*(3,25+0,435)-0,8*0,87-0,8*1,97</t>
  </si>
  <si>
    <t>"113c" 2,85*3,25-2,38*2,075+(2,38+2,075*2)*0,2</t>
  </si>
  <si>
    <t>"113d" 2,85*3,25-2,38*2,075+(2,38+2,075*2)*0,2</t>
  </si>
  <si>
    <t>"114a" (2*2,83+6,25)*3,25-0,9*2,14-2,38*2,075-0,9*1,97-2,4*1,3</t>
  </si>
  <si>
    <t>(2,4+2,0*2)*0,2</t>
  </si>
  <si>
    <t>"114b" (2*2,85+6,25)*3,25-2,38*2,075-1,25*2,1-0,9*1,97</t>
  </si>
  <si>
    <t>(1,1+2,025*2)*0,2</t>
  </si>
  <si>
    <t>(3,05+2,76)*3,25-1,25*2,1-2,38*2,075</t>
  </si>
  <si>
    <t>"115" (5,865+6,225+8,75+3,075)*3,25-1,0*2,14-1,15*2,0-1,18*2,0</t>
  </si>
  <si>
    <t>-2,38*2,075*2</t>
  </si>
  <si>
    <t>(2,38+2,075*2)*0,2*2</t>
  </si>
  <si>
    <t>"116" 2*(6,22+6,77)*3,25-1,1*2,14-1,0*2,14*2-2,38*1,75*2</t>
  </si>
  <si>
    <t>(2,38+1,75*2)*0,2</t>
  </si>
  <si>
    <t>"117a,b" 2*(6,22+2,78)*(3,25-0,12)-1,6*2,4-1,0*2,0-0,8*1,97-0,7*1,97-2,3*1,2-0,6*2,0-0,8*2,0</t>
  </si>
  <si>
    <t>(2,3+1,2*2)*0,2</t>
  </si>
  <si>
    <t>"118a,b"  2*(6,22+3,03)*3,25-0,9*2,05-0,7*1,97*0,8*1,97-0,9*1,97*0,8*2,0-0,6*2,0-2,4*1,2</t>
  </si>
  <si>
    <t>(2,4+1,2*2)*0,2</t>
  </si>
  <si>
    <t>"119" 2*(6,22+2,65)*3,25-0,9*1,97-1,05*3,0-1,35*1,2</t>
  </si>
  <si>
    <t>(2,4+3,0*2)*0,2</t>
  </si>
  <si>
    <t>"120" 2*(2,75+2,35)*2,33-0,8*1,97*2-0,6*1,84-0,6*1,97-2,75*0,9</t>
  </si>
  <si>
    <t>(2,75+0,9*2)*0,3</t>
  </si>
  <si>
    <t>(1,75+2,1*2)*0,2</t>
  </si>
  <si>
    <t>"121-122"  2*(6,25+2,68)*3,7-0,6*1,97-0,8*1,97-0,88*0,87*3-2,4*(1,2+2,235)</t>
  </si>
  <si>
    <t>(0,88+0,87*2)*0,2*3</t>
  </si>
  <si>
    <t>(3,54+1,5)*2,15-0,6*1,97*3-0,8*1,97</t>
  </si>
  <si>
    <t>(0,8+1,15)*2,15</t>
  </si>
  <si>
    <t>(0,8+2*1,15)*2,15*3-0,6*1,97*3</t>
  </si>
  <si>
    <t>3,25*2,15-0,8*1,97</t>
  </si>
  <si>
    <t>"123" (2*3,4+1,15)*2,33*0,5-0,8*1,84</t>
  </si>
  <si>
    <t>"211b" (2*2,77+6,22)*3,3-0,9*1,97-2,38*2,075</t>
  </si>
  <si>
    <t>"212" (2*5,8+6,25)*3,38-0,9*1,97-2,37*2,075*2</t>
  </si>
  <si>
    <t>(2,35+1,25*2)*0,2</t>
  </si>
  <si>
    <t>"213" (4,495*2+3,03)*3,3-2,38*2,075</t>
  </si>
  <si>
    <t>"214" 2*(2,475+4,47)*3,3-0,8*1,97-2,075*(2,075+0,925)</t>
  </si>
  <si>
    <t>(2,075+2,075*2)*0,2</t>
  </si>
  <si>
    <t>"215" (2,925*2+6,25)*3,38-2,38*2,075-0,9*1,97</t>
  </si>
  <si>
    <t>"216" 2*(2,8+6,25)*3,38-0,9*1,97-2,38*2,075</t>
  </si>
  <si>
    <t>"217" 2*(6,22+8,76)*3,33-0,9*1,97-2,38*2,075*3</t>
  </si>
  <si>
    <t>(2,38+2,075*2)*0,2*3</t>
  </si>
  <si>
    <t>"218a,b,c" 2*(6,22+8,76)*3,33-0,9*1,97-0,6*1,2*2-2,38*2,075*3</t>
  </si>
  <si>
    <t>(2,38-2,075*2)*0,3*3</t>
  </si>
  <si>
    <t>"219" 2*(9,035+6,22)*3,3-2,7*3,3-3,03*2,7-0,9*1,97*6</t>
  </si>
  <si>
    <t>(1,15+2,09*2)*0,2</t>
  </si>
  <si>
    <t>"220" (2*2+2,75)*4,38-2,75*4,4</t>
  </si>
  <si>
    <t>(2,75+4,4*2)*0,15</t>
  </si>
  <si>
    <t>3,0*2*(4,38+3,33)*0,5</t>
  </si>
  <si>
    <t>"odpočet odstránené pôvodné ker.obklady" -a21</t>
  </si>
  <si>
    <t>276</t>
  </si>
  <si>
    <t>784410100.S</t>
  </si>
  <si>
    <t>Penetrovanie jednonásobné jemnozrnných podkladov výšky do 3,80 m</t>
  </si>
  <si>
    <t>199458116</t>
  </si>
  <si>
    <t>"stropy</t>
  </si>
  <si>
    <t>"steny</t>
  </si>
  <si>
    <t>"odpočet obklady" -obkl</t>
  </si>
  <si>
    <t>277</t>
  </si>
  <si>
    <t>784430010.S</t>
  </si>
  <si>
    <t>Maľby akrylátové základné dvojnásobné, ručne nanášané na jemnozrnný podklad výšky do 3,80 m</t>
  </si>
  <si>
    <t>-155401003</t>
  </si>
  <si>
    <t>"umývateľná maľba</t>
  </si>
  <si>
    <t>"113b" 2*(14,75+6,22)*1,5-0,9*1,5*5-1,6*1,5-2,75*1,5-2,075*1,5+0,2*1,5*2</t>
  </si>
  <si>
    <t>"114b" 2*(2,85+6,28)*3,25-0,9*1,97-1,25*2,1-2,38*2,075</t>
  </si>
  <si>
    <t>(1,25+2,1*2)*0,25</t>
  </si>
  <si>
    <t>2*(2,76+3,05)*3,25-1,25*2,1-2,38*2,075</t>
  </si>
  <si>
    <t>"115" 2*(8,75+6,25)*3,25-0,9*1,97*2-2,38*2,075*2</t>
  </si>
  <si>
    <t>(1,18+2,0*2)*0,2</t>
  </si>
  <si>
    <t>"117a" 2*(3,595+2,78)*1,5-1,6*1,5-0,7*1,5-0,8*1,5-0,9*1,5</t>
  </si>
  <si>
    <t>"219" 2*(9,035+6,22)*1,5-0,9*1,5*8-2,75*1,5</t>
  </si>
  <si>
    <t>(1,15+2,06*2)*0,2*2</t>
  </si>
  <si>
    <t>"220" 2*5,0*1,5</t>
  </si>
  <si>
    <t>278</t>
  </si>
  <si>
    <t>784452371</t>
  </si>
  <si>
    <t>Maľby z maliarskych zmesí Primalex Polar, ručne nanášané tónované dvojnásobné na jemnozrnný podklad výšky do 3,80 m</t>
  </si>
  <si>
    <t>1637315212</t>
  </si>
  <si>
    <t>"odpočet umývateľná maľba"  -natumyv</t>
  </si>
  <si>
    <t>Práce a dodávky M</t>
  </si>
  <si>
    <t>25-M</t>
  </si>
  <si>
    <t>Povrchová úprava strojov a zariadení</t>
  </si>
  <si>
    <t>279</t>
  </si>
  <si>
    <t>250040301.S</t>
  </si>
  <si>
    <t>Otryskávanie kremičitým pieskom tr.I. spotreba piesku 138 kg/m2, výška do 1,9 m</t>
  </si>
  <si>
    <t>-217549183</t>
  </si>
  <si>
    <t>280</t>
  </si>
  <si>
    <t>581530000700.S</t>
  </si>
  <si>
    <t>Piesok kremičitý ST 10/40, frakcia 1,0-4,0 mm</t>
  </si>
  <si>
    <t>1731767520</t>
  </si>
  <si>
    <t>6,75*0,138 'Prepočítané koeficientom množstva</t>
  </si>
  <si>
    <t>HZS</t>
  </si>
  <si>
    <t>Hodinové zúčtovacie sadzby</t>
  </si>
  <si>
    <t>281</t>
  </si>
  <si>
    <t>HZS000111</t>
  </si>
  <si>
    <t>Stavebno montážne práce menej náročne, pomocné alebo manupulačné (Tr 1) v rozsahu viac ako 8 hodín</t>
  </si>
  <si>
    <t>512</t>
  </si>
  <si>
    <t>-869061852</t>
  </si>
  <si>
    <t>"stavebné výpomoci pre rozvody inštalácií, prestupy,ryhy...</t>
  </si>
  <si>
    <t>"nepredvídané, nešpecifikované drobné báracie, demontážne, montážne práce</t>
  </si>
  <si>
    <t>32+32</t>
  </si>
  <si>
    <t>VRN</t>
  </si>
  <si>
    <t>Vedľajšie rozpočtové náklady</t>
  </si>
  <si>
    <t>282</t>
  </si>
  <si>
    <t>000600011</t>
  </si>
  <si>
    <t xml:space="preserve">Zariadenie staveniska </t>
  </si>
  <si>
    <t>1024</t>
  </si>
  <si>
    <t>1878444822</t>
  </si>
  <si>
    <t>A2 - Bleskozvod</t>
  </si>
  <si>
    <t>Ing. Ján Figa</t>
  </si>
  <si>
    <t xml:space="preserve">    21-M - Elektromontáže</t>
  </si>
  <si>
    <t xml:space="preserve">    46-M - Zemné práce vykonávané pri externých montážnych prácach</t>
  </si>
  <si>
    <t xml:space="preserve">    95-M - Revízie</t>
  </si>
  <si>
    <t>21-M</t>
  </si>
  <si>
    <t>Elektromontáže</t>
  </si>
  <si>
    <t>210010313.S</t>
  </si>
  <si>
    <t>Krabica odbočná s viečkom, bez zapojenia, štvorcová</t>
  </si>
  <si>
    <t>-1691562545</t>
  </si>
  <si>
    <t>EKR000000615</t>
  </si>
  <si>
    <t>Krabica bleskozvodová PZO 218x168x80-120mm pod omietku</t>
  </si>
  <si>
    <t>-607650648</t>
  </si>
  <si>
    <t>210220021.S</t>
  </si>
  <si>
    <t>Uzemňovacie vedenie v zemi FeZn vrátane izolácie spojov O 10 mm</t>
  </si>
  <si>
    <t>617447483</t>
  </si>
  <si>
    <t>354410054800.S</t>
  </si>
  <si>
    <t>Drôt bleskozvodový FeZn, d 10 mm</t>
  </si>
  <si>
    <t>-961630088</t>
  </si>
  <si>
    <t>210220050.S</t>
  </si>
  <si>
    <t>Označenie zvodov číselnými štítkami</t>
  </si>
  <si>
    <t>-685269399</t>
  </si>
  <si>
    <t>354410064600.S</t>
  </si>
  <si>
    <t>Štítok orientačný nerezový zemniaci na zvody</t>
  </si>
  <si>
    <t>73931375</t>
  </si>
  <si>
    <t>210220094.S</t>
  </si>
  <si>
    <t>Bentonit pre zlepšenie uzemnenia</t>
  </si>
  <si>
    <t>2117255975</t>
  </si>
  <si>
    <t>581280000200.S</t>
  </si>
  <si>
    <t>Bentonit mletý Sabenil 450</t>
  </si>
  <si>
    <t>-1721967185</t>
  </si>
  <si>
    <t>210220095.S</t>
  </si>
  <si>
    <t>Náter zvodového vodiča</t>
  </si>
  <si>
    <t>2140400033</t>
  </si>
  <si>
    <t>246220000400.S</t>
  </si>
  <si>
    <t>Gumoasfalt v spreji</t>
  </si>
  <si>
    <t>-266043771</t>
  </si>
  <si>
    <t>210220101.S</t>
  </si>
  <si>
    <t>Podpery vedenia FeZn na plochú strechu PV21</t>
  </si>
  <si>
    <t>-1873238104</t>
  </si>
  <si>
    <t>354410034900.S</t>
  </si>
  <si>
    <t>Podložka plastová k podpere vedenia FeZn označenie podložka k PV 21</t>
  </si>
  <si>
    <t>-1455435696</t>
  </si>
  <si>
    <t>354410035100.S</t>
  </si>
  <si>
    <t>Podpera vedenia FeZn na ploché strechy označenie PV 21 betonová</t>
  </si>
  <si>
    <t>1006420113</t>
  </si>
  <si>
    <t>354410035200.S</t>
  </si>
  <si>
    <t>Nadstavec FeZn na betónovú podperu pre plochú strechu označenie Nadstavec PV 21 bet.</t>
  </si>
  <si>
    <t>1995475180</t>
  </si>
  <si>
    <t>210220204.S</t>
  </si>
  <si>
    <t>Zachytávacia tyč FeZn bez osadenia JP 10, JP 15, JP 20</t>
  </si>
  <si>
    <t>1982733161</t>
  </si>
  <si>
    <t>354410023200.S</t>
  </si>
  <si>
    <t>Tyč zachytávacia FeZn na upevnenie do muriva označenie JP 20</t>
  </si>
  <si>
    <t>1094415670</t>
  </si>
  <si>
    <t>210220210.S</t>
  </si>
  <si>
    <t>Podstavec betónový FeZn k zachytávacej tyči JP</t>
  </si>
  <si>
    <t>213530658</t>
  </si>
  <si>
    <t>354410024800.S</t>
  </si>
  <si>
    <t>Podstavec betónový k zachytávacej tyči FeZn označenie JP a OB 350x350</t>
  </si>
  <si>
    <t>286271530</t>
  </si>
  <si>
    <t>354410030650.S</t>
  </si>
  <si>
    <t>Podložka ochranná AlMgSi k betónovému podstavcu, d 330 mm</t>
  </si>
  <si>
    <t>-78242095</t>
  </si>
  <si>
    <t>210220230.S</t>
  </si>
  <si>
    <t>Ochranná strieška FeZn</t>
  </si>
  <si>
    <t>-1775500316</t>
  </si>
  <si>
    <t>354410024900.S</t>
  </si>
  <si>
    <t>Strieška FeZn ochranná horná označenie OS 01</t>
  </si>
  <si>
    <t>1315145103</t>
  </si>
  <si>
    <t>210220240.S</t>
  </si>
  <si>
    <t>Svorka FeZn k zachytávacej, uzemňovacej tyči  SJ</t>
  </si>
  <si>
    <t>1677999709</t>
  </si>
  <si>
    <t>354410001500.S</t>
  </si>
  <si>
    <t>Svorka FeZn k uzemňovacej tyči označenie SJ 01</t>
  </si>
  <si>
    <t>768457914</t>
  </si>
  <si>
    <t>354410001700.S</t>
  </si>
  <si>
    <t>Svorka FeZn k uzemňovacej tyči označenie SJ 02</t>
  </si>
  <si>
    <t>765661129</t>
  </si>
  <si>
    <t>210220241.S</t>
  </si>
  <si>
    <t>Svorka FeZn krížová SK a diagonálna krížová DKS</t>
  </si>
  <si>
    <t>-478442995</t>
  </si>
  <si>
    <t>354410002500.S</t>
  </si>
  <si>
    <t>Svorka FeZn krížová označenie SK</t>
  </si>
  <si>
    <t>185484893</t>
  </si>
  <si>
    <t>210220243.S</t>
  </si>
  <si>
    <t>Svorka FeZn spojovacia SS</t>
  </si>
  <si>
    <t>-807353309</t>
  </si>
  <si>
    <t>354410003400.S</t>
  </si>
  <si>
    <t>Svorka FeZn spojovacia označenie SS 2 skrutky s príložkou</t>
  </si>
  <si>
    <t>-687807059</t>
  </si>
  <si>
    <t>210220246.S</t>
  </si>
  <si>
    <t>Svorka FeZn na odkvapový žľab SO</t>
  </si>
  <si>
    <t>-1686937161</t>
  </si>
  <si>
    <t>354410004200.S</t>
  </si>
  <si>
    <t>Svorka FeZn odkvapová označenie SO</t>
  </si>
  <si>
    <t>333431478</t>
  </si>
  <si>
    <t>210220247.S</t>
  </si>
  <si>
    <t>Svorka FeZn skúšobná SZ</t>
  </si>
  <si>
    <t>1460238331</t>
  </si>
  <si>
    <t>354410004300.S</t>
  </si>
  <si>
    <t>Svorka FeZn skúšobná označenie SZ</t>
  </si>
  <si>
    <t>224501839</t>
  </si>
  <si>
    <t>210220280.S</t>
  </si>
  <si>
    <t>Uzemňovacia tyč FeZn ZT</t>
  </si>
  <si>
    <t>-1525439878</t>
  </si>
  <si>
    <t>354410055700.S</t>
  </si>
  <si>
    <t>Tyč uzemňovacia FeZn označenie ZT 2 m</t>
  </si>
  <si>
    <t>-757748300</t>
  </si>
  <si>
    <t>210220800.S</t>
  </si>
  <si>
    <t>Uzemňovacie vedenie na povrchu AlMgSi drôt zvodový Ø 8-10 mm</t>
  </si>
  <si>
    <t>-697865906</t>
  </si>
  <si>
    <t>354410064200.S</t>
  </si>
  <si>
    <t>Drôt bleskozvodový zliatina AlMgSi, d 8 mm, Al</t>
  </si>
  <si>
    <t>1660006212</t>
  </si>
  <si>
    <t>210220803.S</t>
  </si>
  <si>
    <t>Skrytý zvod pri zatepľovacom systéme AlMgSi drôt zvodový Ø 8 mm</t>
  </si>
  <si>
    <t>-1348713247</t>
  </si>
  <si>
    <t>345710009300.S</t>
  </si>
  <si>
    <t>Rúrka ohybná vlnitá pancierová so strednou mechanickou odolnosťou z PVC-U, D 32</t>
  </si>
  <si>
    <t>2074687709</t>
  </si>
  <si>
    <t>345710038300.S</t>
  </si>
  <si>
    <t>Príchytka z PVC pre elektroinštal. rúrky d 32 mm pre povrchovú montáž s 2 skrutkami</t>
  </si>
  <si>
    <t>-1850221567</t>
  </si>
  <si>
    <t>-1589389263</t>
  </si>
  <si>
    <t>210220804.S</t>
  </si>
  <si>
    <t>Dilatačná spojka AlMgSi drôt Ø 8 mm</t>
  </si>
  <si>
    <t>937224875</t>
  </si>
  <si>
    <t>EBL000000925</t>
  </si>
  <si>
    <t>Drôt dilatačný 5218926 8mm Al</t>
  </si>
  <si>
    <t>778672527</t>
  </si>
  <si>
    <t>210964801.S</t>
  </si>
  <si>
    <t>Demontáž - pôvodné uzemňovacie vedenie do sute, s odvozom na skládku a poplatkom za skládkovanie odpadu</t>
  </si>
  <si>
    <t>eur</t>
  </si>
  <si>
    <t>87533631</t>
  </si>
  <si>
    <t>46-M</t>
  </si>
  <si>
    <t>Zemné práce vykonávané pri externých montážnych prácach</t>
  </si>
  <si>
    <t>460200133.S</t>
  </si>
  <si>
    <t>Hĺbenie káblovej ryhy ručne 35 cm širokej a 50 cm hlbokej, v zemine triedy 3</t>
  </si>
  <si>
    <t>1831555534</t>
  </si>
  <si>
    <t>460560133.S</t>
  </si>
  <si>
    <t>Ručný zásyp nezap. káblovej ryhy bez zhutn. zeminy, 35 cm širokej, 50 cm hlbokej v zemine tr. 3</t>
  </si>
  <si>
    <t>883900055</t>
  </si>
  <si>
    <t>460620013.S</t>
  </si>
  <si>
    <t>Proviz. úprava terénu v zemine tr. 3, aby nerovnosti terénu neboli väčšie ako 2 cm od vodor.hladiny</t>
  </si>
  <si>
    <t>2013064477</t>
  </si>
  <si>
    <t>95-M</t>
  </si>
  <si>
    <t>Revízie</t>
  </si>
  <si>
    <t>950105001.S</t>
  </si>
  <si>
    <t>Zistenie stavu zariadenia ochrany pred úderom blesku</t>
  </si>
  <si>
    <t>zvod</t>
  </si>
  <si>
    <t>1392005430</t>
  </si>
  <si>
    <t>275313611.S</t>
  </si>
  <si>
    <t>Oprava betónovej plochy po prekopoch - Betón základových pätiek, prostý tr. C 16/20</t>
  </si>
  <si>
    <t>753044427</t>
  </si>
  <si>
    <t>1640140700</t>
  </si>
  <si>
    <t>Suchá betónová zmes pre ručné spracovanie Weber suchý betón, 25kg</t>
  </si>
  <si>
    <t>bal.</t>
  </si>
  <si>
    <t>-870538602</t>
  </si>
  <si>
    <t>974042538.S</t>
  </si>
  <si>
    <t>Vysekanie rýh v betónovej dlažbe do hĺbky 50 mm a šírky nad 300 mm,  -0,04400t</t>
  </si>
  <si>
    <t>-742970812</t>
  </si>
  <si>
    <t>st1</t>
  </si>
  <si>
    <t>333,4</t>
  </si>
  <si>
    <t>st2</t>
  </si>
  <si>
    <t>1,716</t>
  </si>
  <si>
    <t>st3</t>
  </si>
  <si>
    <t>0,18</t>
  </si>
  <si>
    <t>42,992</t>
  </si>
  <si>
    <t>km</t>
  </si>
  <si>
    <t>8,351</t>
  </si>
  <si>
    <t>a4</t>
  </si>
  <si>
    <t>5,445</t>
  </si>
  <si>
    <t>atkxps</t>
  </si>
  <si>
    <t>41,651</t>
  </si>
  <si>
    <t>B - Zvýšenie  energetickej hospodárnosti objektu</t>
  </si>
  <si>
    <t>atkmin</t>
  </si>
  <si>
    <t>19,723</t>
  </si>
  <si>
    <t>a9</t>
  </si>
  <si>
    <t>110,019</t>
  </si>
  <si>
    <t>B1 - Stavebné práce - Zateplenie strechy</t>
  </si>
  <si>
    <t>ri1</t>
  </si>
  <si>
    <t>4,141</t>
  </si>
  <si>
    <t>ri2</t>
  </si>
  <si>
    <t>4,495</t>
  </si>
  <si>
    <t>atk</t>
  </si>
  <si>
    <t>54,45</t>
  </si>
  <si>
    <t xml:space="preserve">    4 - Vodorovné konštrukcie</t>
  </si>
  <si>
    <t xml:space="preserve">    721 - Zdravotech. vnútorná kanalizácia</t>
  </si>
  <si>
    <t>311271302</t>
  </si>
  <si>
    <t>Murivo nosné (m3) PREMAC 50x25x25 s betónovou výplňou tr.C20/25,hr. 250 mm</t>
  </si>
  <si>
    <t>1577117357</t>
  </si>
  <si>
    <t>"atk</t>
  </si>
  <si>
    <t>(21,79+18,27+9,39+5,0)*0,25*0,25</t>
  </si>
  <si>
    <t>340238265.S</t>
  </si>
  <si>
    <t>Zamurovanie otvorov plochy od 0,25 do 1 m2 z pórobetónových tvárnic hladkých hrúbky 150 mm</t>
  </si>
  <si>
    <t>-1274803428</t>
  </si>
  <si>
    <t>Vodorovné konštrukcie</t>
  </si>
  <si>
    <t>417321414.S</t>
  </si>
  <si>
    <t>Betón stužujúcich pásov a vencov železový tr. C 20/25</t>
  </si>
  <si>
    <t>-461822237</t>
  </si>
  <si>
    <t>(21,79+18,27+9,39+5,0)*0,25*0,05</t>
  </si>
  <si>
    <t>417351115.S</t>
  </si>
  <si>
    <t>Debnenie bočníc stužujúcich pásov a vencov vrátane vzpier zhotovenie</t>
  </si>
  <si>
    <t>-280142790</t>
  </si>
  <si>
    <t>(21,79+18,27+9,39+5,0)*2*0,05</t>
  </si>
  <si>
    <t>417351116.S</t>
  </si>
  <si>
    <t>Debnenie bočníc stužujúcich pásov a vencov vrátane vzpier odstránenie</t>
  </si>
  <si>
    <t>-531359476</t>
  </si>
  <si>
    <t>417361821.S</t>
  </si>
  <si>
    <t>Výstuž stužujúcich pásov a vencov z betonárskej ocele B500 (10505)</t>
  </si>
  <si>
    <t>-1708277432</t>
  </si>
  <si>
    <t>(21,79+17,77+9,39+5,0)*2*0,4*0,001*1,05</t>
  </si>
  <si>
    <t>621422212.S</t>
  </si>
  <si>
    <t>Oprava vonkajších omietok podhľadov zo suchých zmesí, hladkých, členitosť I, opravovaná plocha nad 10% do 20%</t>
  </si>
  <si>
    <t>196100932</t>
  </si>
  <si>
    <t>621460124.S</t>
  </si>
  <si>
    <t>Príprava vonkajšieho podkladu podhľadov penetráciou pod omietky a nátery</t>
  </si>
  <si>
    <t>-1917226510</t>
  </si>
  <si>
    <t>621466025</t>
  </si>
  <si>
    <t>Príprava vonkajšieho podkladu podhľadov WEBER, podkladný náter weber 700</t>
  </si>
  <si>
    <t>696373059</t>
  </si>
  <si>
    <t>74195194</t>
  </si>
  <si>
    <t>st2+st3+ri2</t>
  </si>
  <si>
    <t>622460151.S</t>
  </si>
  <si>
    <t>Príprava vonkajšieho podkladu stien cementovým prednástrekom, hr. 3 mm</t>
  </si>
  <si>
    <t>906314307</t>
  </si>
  <si>
    <t>622460365.S</t>
  </si>
  <si>
    <t>Vonkajšia omietka stien vápennocementová jednovrstvová, hr. 20 mm</t>
  </si>
  <si>
    <t>-483294755</t>
  </si>
  <si>
    <t>-710726676</t>
  </si>
  <si>
    <t>km+ri1+ri2</t>
  </si>
  <si>
    <t>710621315</t>
  </si>
  <si>
    <t>"km</t>
  </si>
  <si>
    <t>2*(0,88+1,98)*(9,2-7,74)</t>
  </si>
  <si>
    <t>"ri1</t>
  </si>
  <si>
    <t>11,83*0,35</t>
  </si>
  <si>
    <t>"ri2</t>
  </si>
  <si>
    <t>11,83*0,38</t>
  </si>
  <si>
    <t>625252301</t>
  </si>
  <si>
    <t>Kontaktný zatepľovací systém hr. 30 mm weber.therm exclusive (minerálna vlna), skrutkovacie kotvy</t>
  </si>
  <si>
    <t>-1079201653</t>
  </si>
  <si>
    <t>ri1+ri2</t>
  </si>
  <si>
    <t>627991006.R</t>
  </si>
  <si>
    <t xml:space="preserve">Škárový tesniaci pás </t>
  </si>
  <si>
    <t>1597461608</t>
  </si>
  <si>
    <t>11,83</t>
  </si>
  <si>
    <t>931961115.S</t>
  </si>
  <si>
    <t>Vložky do dilatačných škár zvislé, z polystyrénovej dosky hr. 20 mm</t>
  </si>
  <si>
    <t>2006145530</t>
  </si>
  <si>
    <t>"Atk</t>
  </si>
  <si>
    <t>((21,79+18,27+9,39+5,0)/10)*0,25*0,25</t>
  </si>
  <si>
    <t>-1796187069</t>
  </si>
  <si>
    <t>941942001.S</t>
  </si>
  <si>
    <t>Montáž lešenia rámového systémového s podlahami šírky do 0,75 m, výšky do 10 m</t>
  </si>
  <si>
    <t>1690938544</t>
  </si>
  <si>
    <t>11,83*(8,3+1,0)</t>
  </si>
  <si>
    <t>941942801.S</t>
  </si>
  <si>
    <t>Demontáž lešenia rámového systémového s podlahami šírky do 0,75 m, výšky do 10 m</t>
  </si>
  <si>
    <t>-144554379</t>
  </si>
  <si>
    <t>941942901.S</t>
  </si>
  <si>
    <t>Príplatok za prvý a každý ďalší i začatý týždeň použitia lešenia rámového systémového šírky do 0,75 m, výšky do 10 m</t>
  </si>
  <si>
    <t>597708378</t>
  </si>
  <si>
    <t>a9*2</t>
  </si>
  <si>
    <t>944941101.S</t>
  </si>
  <si>
    <t>Ochranné zábradlie na vonkajších voľných stranách objektov odklonené od zvislice do 15 st.</t>
  </si>
  <si>
    <t>-1558820061</t>
  </si>
  <si>
    <t>57,5</t>
  </si>
  <si>
    <t>944942101.R</t>
  </si>
  <si>
    <t xml:space="preserve">D+M horizontálneho záchytného systému - nerezové kotviace body, kotvené do podkladu cez zákl.platne chem.kotvami, prestup cez HI prestupovými tvarovkami,nerezové lano, zaškolenie, revízia a dokumentácia, podrobná špecifikácie podľa PD, ozn. U1-4 </t>
  </si>
  <si>
    <t>sbr</t>
  </si>
  <si>
    <t>-2039855054</t>
  </si>
  <si>
    <t>"Výkaz materiálu a návrh viď. príloha Techickej správy</t>
  </si>
  <si>
    <t>949942101.S</t>
  </si>
  <si>
    <t>Hydraulická zdvíhacia plošina vrátane obsluhy inštalovaná na automobilovom podvozku výšky zdvihu do 27 m</t>
  </si>
  <si>
    <t>-1066006646</t>
  </si>
  <si>
    <t>4*8</t>
  </si>
  <si>
    <t>1217401094</t>
  </si>
  <si>
    <t>959941123.S</t>
  </si>
  <si>
    <t>Chemická kotva s kotevným svorníkom tesnená chemickou ampulkou do betónu, ŽB, kameňa, s vyvŕtaním otvoru M12/450 mm</t>
  </si>
  <si>
    <t>-1132473267</t>
  </si>
  <si>
    <t>(21,79+18,27+9,39+5,0)/1,5</t>
  </si>
  <si>
    <t>Otlčenie omietok stropov vnútorných vápenných alebo vápennocementových v rozsahu do 20 %,  -0,01000t</t>
  </si>
  <si>
    <t>-1099567546</t>
  </si>
  <si>
    <t>141427333</t>
  </si>
  <si>
    <t>-2136360723</t>
  </si>
  <si>
    <t>2135037191</t>
  </si>
  <si>
    <t>0,91*14 'Prepočítané koeficientom množstva</t>
  </si>
  <si>
    <t>327405135</t>
  </si>
  <si>
    <t>160965541</t>
  </si>
  <si>
    <t>0,91*8 'Prepočítané koeficientom množstva</t>
  </si>
  <si>
    <t>1320865473</t>
  </si>
  <si>
    <t>1232038186</t>
  </si>
  <si>
    <t>712300841.R</t>
  </si>
  <si>
    <t>Očistenie povlakovej krytiny,vrátane perforácie v miestach so zatekaním  -0,00200t</t>
  </si>
  <si>
    <t>1024526750</t>
  </si>
  <si>
    <t>712331101.R</t>
  </si>
  <si>
    <t>Vyspravenie existujúceho strešného plášťa v mieste preliačín  - vysušením, penetráciou podkladu Emailit BV Extra, násypom Bituverm a plnoplošným natavením pásov VEDABIT V60 S35 minerál - podrobný technol.postup podľa tech.správy</t>
  </si>
  <si>
    <t>407654280</t>
  </si>
  <si>
    <t>st1*0,03</t>
  </si>
  <si>
    <t>-1023923848</t>
  </si>
  <si>
    <t>465053279</t>
  </si>
  <si>
    <t>333,4*1,15 'Prepočítané koeficientom množstva</t>
  </si>
  <si>
    <t>Kotevný prvok EJOT JBS-R-7,5x150mm, tanierová podložka EcoTEk 50x225mm</t>
  </si>
  <si>
    <t>-1705029445</t>
  </si>
  <si>
    <t>843</t>
  </si>
  <si>
    <t>843*1,02 'Prepočítané koeficientom množstva</t>
  </si>
  <si>
    <t>-1022176215</t>
  </si>
  <si>
    <t>"st1-na atiku</t>
  </si>
  <si>
    <t>(21,79+17,77+9,39)*(0,25+0,5)</t>
  </si>
  <si>
    <t>5,0*((0,25+0,575)*0,5+0,5)</t>
  </si>
  <si>
    <t>st1a</t>
  </si>
  <si>
    <t>141488346</t>
  </si>
  <si>
    <t>42,992*1,15 'Prepočítané koeficientom množstva</t>
  </si>
  <si>
    <t>-1160680611</t>
  </si>
  <si>
    <t>343,936*1,02 'Prepočítané koeficientom množstva</t>
  </si>
  <si>
    <t>712310901.S</t>
  </si>
  <si>
    <t>Vykonanie údržby povlak. krytiny striech plochých do 10° za studena náterom penetračným</t>
  </si>
  <si>
    <t>764808246</t>
  </si>
  <si>
    <t>"B4" 4*1,0</t>
  </si>
  <si>
    <t>246170000900.S</t>
  </si>
  <si>
    <t>Lak asfaltový penetračný</t>
  </si>
  <si>
    <t>1134602400</t>
  </si>
  <si>
    <t>4*0,00025 'Prepočítané koeficientom množstva</t>
  </si>
  <si>
    <t>712941963.S</t>
  </si>
  <si>
    <t>Vykonanie údržby prienikov povlakovej krytiny striech pásmi pritavením vpustov, ventilácií alebo komínov NAIP</t>
  </si>
  <si>
    <t>-1361331117</t>
  </si>
  <si>
    <t>"B4" 4</t>
  </si>
  <si>
    <t>628310001000.S</t>
  </si>
  <si>
    <t>Pás asfaltový s posypom hr. 3,5 mm vystužený sklenenou rohožou</t>
  </si>
  <si>
    <t>-186239572</t>
  </si>
  <si>
    <t>4*1,15 'Prepočítané koeficientom množstva</t>
  </si>
  <si>
    <t>712973200.R</t>
  </si>
  <si>
    <t>D+M vetracích komínkov s integrovanou manžetou na báze PVC- výšky 300, priemeru 110mm   vrátane  vyrezania HI a tepelnej izolácie po strešnú konštrukciu a osadenia ochranného prstenca z PVC rúry DN110mm, pol. Vet</t>
  </si>
  <si>
    <t>1377978125</t>
  </si>
  <si>
    <t>Detaily k termoplastom všeobecne, kútový uholník z hrubopoplastovaného plechu RŠ 30+40 mm, ohyb 90-135°, pol.K4</t>
  </si>
  <si>
    <t>343997019</t>
  </si>
  <si>
    <t>Kotviaci prvok do betónu 6,1 mm, oceľový, dĺ.min 80mm</t>
  </si>
  <si>
    <t>-291981403</t>
  </si>
  <si>
    <t>712973540.R</t>
  </si>
  <si>
    <t>Demontáž odvetrávacích komínkov na povlakovú krytinu</t>
  </si>
  <si>
    <t>-1485674946</t>
  </si>
  <si>
    <t>Detaily k termoplastom všeobecne, nárožný uholník z hrubopoplast. plechu RŠ 50+50 mm, ohyb 90 st., pol.K4*</t>
  </si>
  <si>
    <t>2016449677</t>
  </si>
  <si>
    <t>311970001500.S</t>
  </si>
  <si>
    <t>Vrut do dĺžky 150 mm na upevnenie do kombi dosiek</t>
  </si>
  <si>
    <t>-713878555</t>
  </si>
  <si>
    <t>Detaily k termoplastom všeobecne, stenový kotviaci pásik z hrubopoplast. plechu RŠ 70 mm, pol.K3</t>
  </si>
  <si>
    <t>1184916453</t>
  </si>
  <si>
    <t>-1748056572</t>
  </si>
  <si>
    <t>712973850.S</t>
  </si>
  <si>
    <t>Detaily k termoplastom všeobecne, oplechovanie okraja odkvapovou záveternou lištou z hrubopolpast. plechu RŠ 350 mm, pol. K1</t>
  </si>
  <si>
    <t>90571018</t>
  </si>
  <si>
    <t>56,5</t>
  </si>
  <si>
    <t>1557377431</t>
  </si>
  <si>
    <t>Detaily k termoplastom všeobecne, oplechovanie okraja odkvapovou lištou z hrubopolpast. plechu RŠ 250 mm, pol.K2</t>
  </si>
  <si>
    <t>-545001049</t>
  </si>
  <si>
    <t>792474246</t>
  </si>
  <si>
    <t>854007211</t>
  </si>
  <si>
    <t>st1+sv</t>
  </si>
  <si>
    <t>873001242</t>
  </si>
  <si>
    <t>693110001700.1</t>
  </si>
  <si>
    <t xml:space="preserve">Separačná, detekčná, vodivá fólia s nakašírovanou textíliou CONTROFOIL BLUE TEX </t>
  </si>
  <si>
    <t>-1667161724</t>
  </si>
  <si>
    <t>712991040.S</t>
  </si>
  <si>
    <t>Montáž podkladnej konštrukcie z OSB dosiek na atike šírky 411 - 620 mm pod klampiarske konštrukcie</t>
  </si>
  <si>
    <t>792891875</t>
  </si>
  <si>
    <t>21,79+18,27+9,39+5,0</t>
  </si>
  <si>
    <t>311310009130.S</t>
  </si>
  <si>
    <t>Hmoždinka rámová d 8x140 mm, s pozinkovanou skrutkou so zapustenou hlavou</t>
  </si>
  <si>
    <t>12091418</t>
  </si>
  <si>
    <t>atk*6</t>
  </si>
  <si>
    <t>326,7*1,05 'Prepočítané koeficientom množstva</t>
  </si>
  <si>
    <t>607260000450.S</t>
  </si>
  <si>
    <t>Doska OSB nebrúsená hr. 25 mm</t>
  </si>
  <si>
    <t>517936253</t>
  </si>
  <si>
    <t>atk*0,5*1,1</t>
  </si>
  <si>
    <t>1677227589</t>
  </si>
  <si>
    <t>713142230.R</t>
  </si>
  <si>
    <t>Montáž tepelnej izolácie striech plochých do 10° polystyrénom, dvojvrstvová  prilepením každej vrstvy nízkoexpandným PUR lepidkom</t>
  </si>
  <si>
    <t>989667876</t>
  </si>
  <si>
    <t>713142155.R</t>
  </si>
  <si>
    <t>Prikotvenie tepelnej izolácie striech plochých do 10° mechanickými kotvami v rozsahu 2 ks/m2</t>
  </si>
  <si>
    <t>-1620947465</t>
  </si>
  <si>
    <t>283720009100.S</t>
  </si>
  <si>
    <t>Doska EPS hr. 120 mm, pevnosť v tlaku 150 kPa, na zateplenie podláh a plochých striech</t>
  </si>
  <si>
    <t>1846713150</t>
  </si>
  <si>
    <t>st1*2</t>
  </si>
  <si>
    <t>666,8*1,02 'Prepočítané koeficientom množstva</t>
  </si>
  <si>
    <t>713144080.R</t>
  </si>
  <si>
    <t>Montáž tepelnej izolácie na atiku do lepidla, s prikotvením 8ks/m2</t>
  </si>
  <si>
    <t>-227551415</t>
  </si>
  <si>
    <t>"st2</t>
  </si>
  <si>
    <t>2*(0,88+1,98)*0,3</t>
  </si>
  <si>
    <t>"st3</t>
  </si>
  <si>
    <t>0,9*(0,25+0,15)*0,5</t>
  </si>
  <si>
    <t>"atk xps</t>
  </si>
  <si>
    <t>(21,79+18,27+9,39)*(0,25+0,5)</t>
  </si>
  <si>
    <t>"atk min</t>
  </si>
  <si>
    <t>(22,21+18,91+10,23+5,0)*0,35</t>
  </si>
  <si>
    <t>283750000500.S</t>
  </si>
  <si>
    <t>Doska XPS hr. 30 mm, zateplenie soklov, suterénov, podláh</t>
  </si>
  <si>
    <t>-870197839</t>
  </si>
  <si>
    <t>1,716*1,02 'Prepočítané koeficientom množstva</t>
  </si>
  <si>
    <t>283750000700.S</t>
  </si>
  <si>
    <t>Doska XPS hr. 50 mm, zateplenie soklov, suterénov, podláh</t>
  </si>
  <si>
    <t>-1604571975</t>
  </si>
  <si>
    <t>41,651*1,05 'Prepočítané koeficientom množstva</t>
  </si>
  <si>
    <t>283750001300.S</t>
  </si>
  <si>
    <t>Doska XPS hr. 160 mm, zateplenie soklov, suterénov, podláh</t>
  </si>
  <si>
    <t>-2137659423</t>
  </si>
  <si>
    <t>631440010600.S</t>
  </si>
  <si>
    <t>Doska fasádna z minerálnej vlny hr. 160 mm s pozdĺžnou orientáciou vlákna, pre kontakné zatepľovacie systémy</t>
  </si>
  <si>
    <t>-1118043879</t>
  </si>
  <si>
    <t>19,723*1,05 'Prepočítané koeficientom množstva</t>
  </si>
  <si>
    <t>-413901189</t>
  </si>
  <si>
    <t>721</t>
  </si>
  <si>
    <t>Zdravotech. vnútorná kanalizácia</t>
  </si>
  <si>
    <t>721172111.R</t>
  </si>
  <si>
    <t>Odvetranie sanačné kanalizácie  s integrovanou PVC manžetou vrátane dažďovej krytky , napr. TWOP 110 PVC, (DN preveriť na stavbe), ozn. Zt1</t>
  </si>
  <si>
    <t>1511542836</t>
  </si>
  <si>
    <t>721210822.R</t>
  </si>
  <si>
    <t>Demontáž odvetrania kanalizácie DN 110,  -0,01705t</t>
  </si>
  <si>
    <t>492790713</t>
  </si>
  <si>
    <t>"b5" 4</t>
  </si>
  <si>
    <t>762431306.S</t>
  </si>
  <si>
    <t>Obloženie stien z dosiek OSB skrutkovaných na zraz hr. dosky 25 mm</t>
  </si>
  <si>
    <t>626948997</t>
  </si>
  <si>
    <t>11,83*(0,38+0,2)</t>
  </si>
  <si>
    <t>1214830295</t>
  </si>
  <si>
    <t>764323820.S</t>
  </si>
  <si>
    <t>Demontáž odkvapov na strechách s lepenkovou krytinou rš 250 mm,  -0,00260t</t>
  </si>
  <si>
    <t>-1185071630</t>
  </si>
  <si>
    <t>"b2" 20,32/2</t>
  </si>
  <si>
    <t>764334850.R</t>
  </si>
  <si>
    <t>Demontáž lemovania múrov na plochých strechách  rš 100 mm,  -0,00320t</t>
  </si>
  <si>
    <t>1629483391</t>
  </si>
  <si>
    <t>"b1</t>
  </si>
  <si>
    <t>55,46+2*(1,98+0,88)</t>
  </si>
  <si>
    <t>764351810.S</t>
  </si>
  <si>
    <t>Demontáž žľabov pododkvap. štvorhranných rovných, oblúkových, do 30° rš 250 a 330 mm,  -0,00347t</t>
  </si>
  <si>
    <t>1847837099</t>
  </si>
  <si>
    <t>764359820.S</t>
  </si>
  <si>
    <t>Demontáž kotlíka oválneho a štvorhranného, so sklonom žľabu do 30st.,  -0,00320t</t>
  </si>
  <si>
    <t>205802400</t>
  </si>
  <si>
    <t>764430850.S</t>
  </si>
  <si>
    <t>Demontáž oplechovania múrov a nadmuroviek rš 600 mm,  -0,00337t</t>
  </si>
  <si>
    <t>-1350441049</t>
  </si>
  <si>
    <t>55,46</t>
  </si>
  <si>
    <t>764451801.S</t>
  </si>
  <si>
    <t>Demontáž odpadových rúr štvorcových so stranou 75 mm,  -0,00280t</t>
  </si>
  <si>
    <t>813539014</t>
  </si>
  <si>
    <t>"b3" 7,0</t>
  </si>
  <si>
    <t>Krycia lišta pri vyvedení izolácie na zvislé steny, poplastovaný plech, rš. 250 mm, pol.K5</t>
  </si>
  <si>
    <t>-1864609591</t>
  </si>
  <si>
    <t>764721118.R</t>
  </si>
  <si>
    <t>Bočné lemovanie,  poplastovaný plech,  rš. 650 mm, pol. K8</t>
  </si>
  <si>
    <t>2009629736</t>
  </si>
  <si>
    <t>764751113.R</t>
  </si>
  <si>
    <t>Odpadová rúra kruhová D 150 mm,  poplastovaný plech, pol.K7</t>
  </si>
  <si>
    <t>-411645794</t>
  </si>
  <si>
    <t>764761123</t>
  </si>
  <si>
    <t>Žľab pododkvapový polkruhový R 190 mm, vrátane čela, hákov, rohov, kútov , poplastovaný plech, pol.K6</t>
  </si>
  <si>
    <t>-1380544209</t>
  </si>
  <si>
    <t>764761233</t>
  </si>
  <si>
    <t xml:space="preserve">Žľabový kotlík k polkruhovým žľabom D 190 mm </t>
  </si>
  <si>
    <t>-1764938936</t>
  </si>
  <si>
    <t>998764102.S</t>
  </si>
  <si>
    <t>-1913965717</t>
  </si>
  <si>
    <t>-339975671</t>
  </si>
  <si>
    <t>767396101.S</t>
  </si>
  <si>
    <t>Montáž krytiny striech, prestupová tvarovka,plochy do 0,25 m2</t>
  </si>
  <si>
    <t>súb.</t>
  </si>
  <si>
    <t>549997786</t>
  </si>
  <si>
    <t>"U1-4" 4+2</t>
  </si>
  <si>
    <t>273110001500.1</t>
  </si>
  <si>
    <t>Prestupová tvarovka  kruhová otevřená TOPWET TWOT 16</t>
  </si>
  <si>
    <t>1623705637</t>
  </si>
  <si>
    <t>273110001500.2</t>
  </si>
  <si>
    <t>Prestupová tvarovka  kruhová otevřená TOPWET TWOT 25</t>
  </si>
  <si>
    <t>-591721961</t>
  </si>
  <si>
    <t>767995102.S</t>
  </si>
  <si>
    <t>Montáž ostatných atypických kovových stavebných doplnkových konštrukcií nad 5 do 10 kg</t>
  </si>
  <si>
    <t>355533841</t>
  </si>
  <si>
    <t>"Ns"  5,0*13</t>
  </si>
  <si>
    <t>5530000000NS</t>
  </si>
  <si>
    <t>Nosný profil z oceľovej pásoviny, hr.5mm, š.50mm, dl.770mm s oceľovou výstuhou, 1xzákl.naáter, pol. Ns</t>
  </si>
  <si>
    <t>-379102885</t>
  </si>
  <si>
    <t>783222100.S</t>
  </si>
  <si>
    <t>Nátery kov.stav.doplnk.konštr. syntetické farby šedej na vzduchu schnúce dvojnásobné - 70µm</t>
  </si>
  <si>
    <t>-1457300818</t>
  </si>
  <si>
    <t>"ns" 13*5*0,045</t>
  </si>
  <si>
    <t>1154587918</t>
  </si>
  <si>
    <t>000200054.R</t>
  </si>
  <si>
    <t>Iskrová skúška tesnosti</t>
  </si>
  <si>
    <t>1831704212</t>
  </si>
  <si>
    <t>st1+st2+sv</t>
  </si>
  <si>
    <t>-152357933</t>
  </si>
  <si>
    <t>omost</t>
  </si>
  <si>
    <t>42,904</t>
  </si>
  <si>
    <t>f1</t>
  </si>
  <si>
    <t>2,389</t>
  </si>
  <si>
    <t>f2</t>
  </si>
  <si>
    <t>40,774</t>
  </si>
  <si>
    <t>a6</t>
  </si>
  <si>
    <t>214,52</t>
  </si>
  <si>
    <t>B2 - Stavebné práce -Výmena výplní otvorov</t>
  </si>
  <si>
    <t>317661151.S</t>
  </si>
  <si>
    <t>Výplň škár  tmelom silikonovým, š.škáry do 15mm</t>
  </si>
  <si>
    <t>-1873094796</t>
  </si>
  <si>
    <t>"pod oplech.parapetov" 73,4</t>
  </si>
  <si>
    <t>-430663831</t>
  </si>
  <si>
    <t>"dom</t>
  </si>
  <si>
    <t xml:space="preserve">"214" 2,075*0,95 </t>
  </si>
  <si>
    <t>dom</t>
  </si>
  <si>
    <t>342948111.S</t>
  </si>
  <si>
    <t>Ukotvenie priečok k murovaným konštrukciám priklincovaním spojky do ložnej škáry počas murovania</t>
  </si>
  <si>
    <t>198245647</t>
  </si>
  <si>
    <t>"dom" 0,95*2</t>
  </si>
  <si>
    <t>612425931.R</t>
  </si>
  <si>
    <t>Oprava omietky VC vnútorného ostenia okenného alebo dverného štuková</t>
  </si>
  <si>
    <t>207106032</t>
  </si>
  <si>
    <t xml:space="preserve">"vyspravenie vnútorného ostenia a nadpraží  </t>
  </si>
  <si>
    <t>"po1" (0,88+2*0,87)*4</t>
  </si>
  <si>
    <t>"po2"(2,75+2*0,9)</t>
  </si>
  <si>
    <t>"po3" (2,4+2*1,2)</t>
  </si>
  <si>
    <t>"po3*" (2,4+2*1,2)</t>
  </si>
  <si>
    <t>"po4" (2,38+2*1,2)</t>
  </si>
  <si>
    <t>"po5" (2,38+2*1,75)*1</t>
  </si>
  <si>
    <t>"po5" (0,6+2*1,2)*2</t>
  </si>
  <si>
    <t>"po7" (2,38+2*2,075)*20</t>
  </si>
  <si>
    <t>"po8" (2,075+2*2,075)*1</t>
  </si>
  <si>
    <t>"zs1" (2,75+2*4,4)</t>
  </si>
  <si>
    <t>"hd1" (2,075+2*3,0)</t>
  </si>
  <si>
    <t>"hd2" (2,4+2*3,0)</t>
  </si>
  <si>
    <t>"pd1" (2,38+3,0*2)</t>
  </si>
  <si>
    <t>a6*0,2</t>
  </si>
  <si>
    <t>612460124.S</t>
  </si>
  <si>
    <t>Príprava vnútorného podkladu stien penetráciou pod omietky a nátery</t>
  </si>
  <si>
    <t>-260181985</t>
  </si>
  <si>
    <t>1693495037</t>
  </si>
  <si>
    <t>-578422026</t>
  </si>
  <si>
    <t>f1+f2</t>
  </si>
  <si>
    <t>1923873875</t>
  </si>
  <si>
    <t>622463071</t>
  </si>
  <si>
    <t>Vonkajšia omietka stien WEBER, vápennocementová, strojné nanášanie, weberdur jadrová omietka 1 mm EX, hr. 10 mm</t>
  </si>
  <si>
    <t>382241266</t>
  </si>
  <si>
    <t>-1929960355</t>
  </si>
  <si>
    <t>622481119.S</t>
  </si>
  <si>
    <t>Potiahnutie vonkajších stien sklotextilnou mriežkou s celoplošným prilepením</t>
  </si>
  <si>
    <t>-395223715</t>
  </si>
  <si>
    <t>"F1</t>
  </si>
  <si>
    <t>(2,075+0,1*2)*(0,95+0,1)</t>
  </si>
  <si>
    <t>-1888846799</t>
  </si>
  <si>
    <t>966043121.S</t>
  </si>
  <si>
    <t>Vybúranie betónových parapetov okien,  -0,05300t</t>
  </si>
  <si>
    <t>1510812995</t>
  </si>
  <si>
    <t>"C1*</t>
  </si>
  <si>
    <t>2,38*2</t>
  </si>
  <si>
    <t>812880830</t>
  </si>
  <si>
    <t>"c5" 0,42*1,8*2+1,25*0,42*2</t>
  </si>
  <si>
    <t>"c6" (0,4+1,2*2)*0,42*2</t>
  </si>
  <si>
    <t>968061115.S</t>
  </si>
  <si>
    <t>Demontáž okien drevených, 1 bm obvodu - 0,008t</t>
  </si>
  <si>
    <t>-497808610</t>
  </si>
  <si>
    <t>"c1</t>
  </si>
  <si>
    <t>2*(2,38+2,075)*(8+12)</t>
  </si>
  <si>
    <t>2*(2,075+3,0)</t>
  </si>
  <si>
    <t>2*(2,38+1,75)*2</t>
  </si>
  <si>
    <t>2*(0,88+0,87)*4</t>
  </si>
  <si>
    <t>968071115.S</t>
  </si>
  <si>
    <t>Demontáž okien kovových, 1 bm obvodu - 0,005t</t>
  </si>
  <si>
    <t>1572292286</t>
  </si>
  <si>
    <t xml:space="preserve">"c2" </t>
  </si>
  <si>
    <t>2*(2,75+4,4)</t>
  </si>
  <si>
    <t>2*(2,75+0,9)</t>
  </si>
  <si>
    <t>2*(2,4+1,2)*4</t>
  </si>
  <si>
    <t>968072875.R</t>
  </si>
  <si>
    <t>Vybúranie a vybratie  mreží  -0,00600t</t>
  </si>
  <si>
    <t>-1103528587</t>
  </si>
  <si>
    <t xml:space="preserve">"c3" </t>
  </si>
  <si>
    <t>2,4*1,2</t>
  </si>
  <si>
    <t>1,6*1,2</t>
  </si>
  <si>
    <t>0,8*1,2</t>
  </si>
  <si>
    <t>1,2*1,75</t>
  </si>
  <si>
    <t>2,38*2,075*2</t>
  </si>
  <si>
    <t>2,38*2,075-1,2*1,375</t>
  </si>
  <si>
    <t>2,38*0,7</t>
  </si>
  <si>
    <t>332961141</t>
  </si>
  <si>
    <t>"c5</t>
  </si>
  <si>
    <t>0,6*0,42*1,2*2</t>
  </si>
  <si>
    <t>1,1*0,42*0,25*2  "rozš.pre preklad</t>
  </si>
  <si>
    <t>-233035301</t>
  </si>
  <si>
    <t>"c5" 1,02*1,8*0,42</t>
  </si>
  <si>
    <t>1,05*1,25*0,42</t>
  </si>
  <si>
    <t>974083101.R</t>
  </si>
  <si>
    <t>Rezanie vonkajšieho obkladu z obkladačiek keramických</t>
  </si>
  <si>
    <t>63446127</t>
  </si>
  <si>
    <t>"kabrinec" 1,25*2</t>
  </si>
  <si>
    <t>Vybúranie kovových zábradlí,  -0,03700t</t>
  </si>
  <si>
    <t>1187469412</t>
  </si>
  <si>
    <t>"c4" 2,6+0,15*2</t>
  </si>
  <si>
    <t>978015291.S</t>
  </si>
  <si>
    <t>Otlčenie omietok vonkajších priečelí jednoduchých, s vyškriabaním škár, očistením muriva, v rozsahu do 100 %,  -0,05900t</t>
  </si>
  <si>
    <t>-314098063</t>
  </si>
  <si>
    <t>"f2</t>
  </si>
  <si>
    <t>2,0*1,6-0,6*1,2*2</t>
  </si>
  <si>
    <t>(0,6+1,2*2)*0,2*2</t>
  </si>
  <si>
    <t>"ostenia vymenených okien</t>
  </si>
  <si>
    <t>(2,38+2*2,075)*0,2*(7+13)</t>
  </si>
  <si>
    <t>(2,75+0,9*2)*0,2</t>
  </si>
  <si>
    <t>(2,35+3,0*2)*0,2</t>
  </si>
  <si>
    <t>(2,4+1,2*2)*0,2*2</t>
  </si>
  <si>
    <t>(2,38+1,75*2)*0,2*2</t>
  </si>
  <si>
    <t>(2,75+4,4*2)*0,2</t>
  </si>
  <si>
    <t>978059611.S</t>
  </si>
  <si>
    <t>Odsekanie a odobratie obkladov stien z obkladačiek vonkajších vrátane podkladovej omietky do 2 m2,  -0,08900t</t>
  </si>
  <si>
    <t>836311982</t>
  </si>
  <si>
    <t>"kabrinec"  1,05*1,25</t>
  </si>
  <si>
    <t>-1939856277</t>
  </si>
  <si>
    <t>-1474944666</t>
  </si>
  <si>
    <t>-1482084531</t>
  </si>
  <si>
    <t>9,591*14 'Prepočítané koeficientom množstva</t>
  </si>
  <si>
    <t>1499282626</t>
  </si>
  <si>
    <t>9,591*8 'Prepočítané koeficientom množstva</t>
  </si>
  <si>
    <t>-450954475</t>
  </si>
  <si>
    <t>-1092666530</t>
  </si>
  <si>
    <t>764410340.R</t>
  </si>
  <si>
    <t>Oplechovanie parapetov z hliníkového Al plechu, vrátane rohov  hr.1,0mm, povrch.úprava práškovou farbou, r.š. 220 mm, pol. Kf1</t>
  </si>
  <si>
    <t>-816836747</t>
  </si>
  <si>
    <t>764410360.R</t>
  </si>
  <si>
    <t>Oplechovanie parapetov z hliníkového Al plechu, vrátane rohov  hr.1,0mm, povrch.úprava práškovou farbou, r.š. 400 mm, pol. Kf2</t>
  </si>
  <si>
    <t>-862122712</t>
  </si>
  <si>
    <t>764410850.S</t>
  </si>
  <si>
    <t>Demontáž oplechovania parapetov rš od 100 do 330 mm,  -0,00135t</t>
  </si>
  <si>
    <t>1223304829</t>
  </si>
  <si>
    <t>2,38*(8+13)</t>
  </si>
  <si>
    <t>0,88*4</t>
  </si>
  <si>
    <t>2,75*2</t>
  </si>
  <si>
    <t>2,4*4</t>
  </si>
  <si>
    <t>-2038341155</t>
  </si>
  <si>
    <t>766621400.S</t>
  </si>
  <si>
    <t>Montáž okien plastových s hydroizolačnými ISO páskami (exteriérová a interiérová)</t>
  </si>
  <si>
    <t>-520093523</t>
  </si>
  <si>
    <t>"po1" 2*(0,88+0,87)*4</t>
  </si>
  <si>
    <t>"po2" 2*(2,75+0,9)</t>
  </si>
  <si>
    <t>"po3" 2*(2,4+1,2)</t>
  </si>
  <si>
    <t>"po3*" 2*(2,4+1,2)</t>
  </si>
  <si>
    <t>"po4" 2*(2,38+1,2)</t>
  </si>
  <si>
    <t>"po5" 2*(2,38+1,75)*1</t>
  </si>
  <si>
    <t>"po5" 2*(0,6+1,2)*2</t>
  </si>
  <si>
    <t>"po7" 2*(2,38+2,075)*20</t>
  </si>
  <si>
    <t>"po8" 2*(2,075+2,075)*1</t>
  </si>
  <si>
    <t>"zs1" 2*(2,75+4,4)</t>
  </si>
  <si>
    <t>"pd1" 2*(2,38+3,0)</t>
  </si>
  <si>
    <t>283290006100.S</t>
  </si>
  <si>
    <t>Tesniaca paropriepustná fólia polymér-flísová, š. 290 mm, dĺ. 30 m, pre tesnenie pripájacej škáry okenného rámu a muriva z exteriéru</t>
  </si>
  <si>
    <t>873232361</t>
  </si>
  <si>
    <t>283290006200.S</t>
  </si>
  <si>
    <t>Tesniaca paronepriepustná fólia polymér-flísová, š. 70 mm, dĺ. 30 m, pre tesnenie pripájacej škáry okenného rámu a muriva z interiéru</t>
  </si>
  <si>
    <t>-1457099948</t>
  </si>
  <si>
    <t>Okno plastové, 1krídlové, OS, zasklené nepriehľad.izolačným bezpečnostným 3sklom, 880x870mm, podrobná špecifikácia podľa PD, pol ,Po1</t>
  </si>
  <si>
    <t>-117344261</t>
  </si>
  <si>
    <t>611000000002</t>
  </si>
  <si>
    <t>Okno plastové, 3krídlové,2x pevné+1x OS, zasklené nepriehľad.izolačným bezpečnostným 3sklom, 2750x900mm, podrobná špecifikácia podľa PD, pol.Po2</t>
  </si>
  <si>
    <t>-555263959</t>
  </si>
  <si>
    <t>611000000003</t>
  </si>
  <si>
    <t>Okno plastové, 3krídlové,2x pevné+1x OS, zasklené izolačným 3sklom, 2400x1200mm, podrobná špecifikácia podľa PD, pol.Po3</t>
  </si>
  <si>
    <t>1258444143</t>
  </si>
  <si>
    <t>611000000003.1</t>
  </si>
  <si>
    <t>Okno plastové, 3krídlové,2x pevné+1x S, zasklené izolačným 3sklom, pák.mechanizmus, 2400x1200mm, podrobná špecifikácia podľa PD, pol.Po3*</t>
  </si>
  <si>
    <t>-2101311260</t>
  </si>
  <si>
    <t>611000000004</t>
  </si>
  <si>
    <t>Okno plastové, 3krídlové,2x pevné+1x S, zasklené izolačným 3sklom, pák.mechanizmus, 2380x1200mm, podrobná špecifikácia podľa PD, pol.Po4</t>
  </si>
  <si>
    <t>1992513553</t>
  </si>
  <si>
    <t>611000000005</t>
  </si>
  <si>
    <t>Okno plastové, 2krídlové, 2xOS, zasklené izolačným 3sklom, 2380x1750mm, podrobná špecifikácia podľa PD, pol.Po5</t>
  </si>
  <si>
    <t>-1653886555</t>
  </si>
  <si>
    <t>611000000006</t>
  </si>
  <si>
    <t>Okno plastové, 1krídlové, OS, zasklené izolačným 3sklom, 600x1200mm, podrobná špecifikácia podľa PD, pol.Po6</t>
  </si>
  <si>
    <t>-2125087560</t>
  </si>
  <si>
    <t>611000000007</t>
  </si>
  <si>
    <t>Okno plastové, 4dielne,2x O+2x S, zasklené izolačným 3sklom, 2380x2075mm, podrobná špecifikácia podľa PD, pol.Po7</t>
  </si>
  <si>
    <t>-1983925995</t>
  </si>
  <si>
    <t>611000000008</t>
  </si>
  <si>
    <t>Okno plastové, 4dielne,2x O+2x S, zasklené izolačným 3sklom, 2075x2075mm, podrobná špecifikácia podľa PD, pol.Po8</t>
  </si>
  <si>
    <t>-410610287</t>
  </si>
  <si>
    <t>611000000zs1</t>
  </si>
  <si>
    <t>Stena plastová, celozasklená, 15dielna, 3x OS+ 4x S+ 8x pevné, zasklené izolačným 3sklom, 4xpákový mechanizlus 2750x4400mm, podrobná špecifikácia podľa PD, pol.Zs1</t>
  </si>
  <si>
    <t>-2085786755</t>
  </si>
  <si>
    <t>611000000pd1</t>
  </si>
  <si>
    <t>Dvere so sklopným nadsvetlíkom  združeným oknom plastové, 1 krídlové, otváravé, okno OS, zasklenie  okna izolačným 3sklom, výplň dverí do 2/3 tepelnoizolačným panelom , 1050x3000+1330x1750mm, 1xpákový mechanizmus podrobná špecifikácia podľa PD, pol Pd1</t>
  </si>
  <si>
    <t>1157317390</t>
  </si>
  <si>
    <t>766669117.S</t>
  </si>
  <si>
    <t>Montáž samozatvárača pre dverné krídla s hmotnosťou do 50 kg</t>
  </si>
  <si>
    <t>-1360659944</t>
  </si>
  <si>
    <t>"Hd1,Hd2" 2</t>
  </si>
  <si>
    <t>549170000600.1</t>
  </si>
  <si>
    <t>Samozatvárač dverí vstupných s aretáciou</t>
  </si>
  <si>
    <t>14371560</t>
  </si>
  <si>
    <t>766694142.R</t>
  </si>
  <si>
    <t>Montáž parapetnej dosky plastovej šírky do 300 mm</t>
  </si>
  <si>
    <t>532947304</t>
  </si>
  <si>
    <t>"po1" 0,88</t>
  </si>
  <si>
    <t>"po3*" 2,4</t>
  </si>
  <si>
    <t>"po4" 2,38</t>
  </si>
  <si>
    <t>"p05" 2,38*2</t>
  </si>
  <si>
    <t>"po6" 0,62</t>
  </si>
  <si>
    <t>"po7" 2,38*20</t>
  </si>
  <si>
    <t>"po8" 2,075</t>
  </si>
  <si>
    <t>"zs1" 2,75</t>
  </si>
  <si>
    <t>611560000100.S</t>
  </si>
  <si>
    <t>Parapetná doska plastová, šírka 150 mm</t>
  </si>
  <si>
    <t>-238651741</t>
  </si>
  <si>
    <t>2,075*1,05 'Prepočítané koeficientom množstva</t>
  </si>
  <si>
    <t>611560000100.1</t>
  </si>
  <si>
    <t>Parapetná doska plastová, šírka 125 mm</t>
  </si>
  <si>
    <t>1529957172</t>
  </si>
  <si>
    <t>52,36*1,05 'Prepočítané koeficientom množstva</t>
  </si>
  <si>
    <t>611560000100.2</t>
  </si>
  <si>
    <t>Parapetná doska plastová, šírka 175 mm</t>
  </si>
  <si>
    <t>-735268638</t>
  </si>
  <si>
    <t>"zas1" 2,75</t>
  </si>
  <si>
    <t>2,75*1,05 'Prepočítané koeficientom množstva</t>
  </si>
  <si>
    <t>611560000400.S</t>
  </si>
  <si>
    <t>Parapetná doska plastová, šírka 300 mm</t>
  </si>
  <si>
    <t>1432569157</t>
  </si>
  <si>
    <t>6,28*1,05 'Prepočítané koeficientom množstva</t>
  </si>
  <si>
    <t>611560000800.S</t>
  </si>
  <si>
    <t>Plastové krytky k vnútorným parapetom plastovým, pár</t>
  </si>
  <si>
    <t>783465829</t>
  </si>
  <si>
    <t>28*1,05 'Prepočítané koeficientom množstva</t>
  </si>
  <si>
    <t>766694981.S</t>
  </si>
  <si>
    <t>Demontáž parapetnej dosky drevenej šírky do 300 mm, dĺžky nad 1600 mm, -0,006t</t>
  </si>
  <si>
    <t>-1053790254</t>
  </si>
  <si>
    <t>-1201100862</t>
  </si>
  <si>
    <t>767612100.S</t>
  </si>
  <si>
    <t>Montáž okien, dverí, stien hliníkových s hydroizolačnými ISO páskami (exteriérová a interiérová)</t>
  </si>
  <si>
    <t>-680559546</t>
  </si>
  <si>
    <t>"hd1" 2*(2,075+3,0)</t>
  </si>
  <si>
    <t>"hd2" 2*(2,4+3,0)</t>
  </si>
  <si>
    <t>992587980</t>
  </si>
  <si>
    <t>962684958</t>
  </si>
  <si>
    <t>553000000Hd1</t>
  </si>
  <si>
    <t>Stena hliníková, zasklená, s 1 krídlovými otváravými dverami, 2xbočný+ 2x horný svetlík pevný, 1x horný svetlík sklopný, 1x pákový mechanizmus, zasklenie nepriehľadným izolačným bezpečnostným 3sklom, 2075x3000mm, podrobná špecifikácia podľa PD .pol Hd1</t>
  </si>
  <si>
    <t>486331505</t>
  </si>
  <si>
    <t>553000000Hd2</t>
  </si>
  <si>
    <t>Dvere so združeným oknom hliníkové, 1 krídlové, otváravé, okno OS, zasklenie  okna izolačným 3sklom, výplň dverí tepelnoizolačným panelom , 1500x3000+1350x1200mm, podrobná špecifikácia podľa PD, pol Hd2</t>
  </si>
  <si>
    <t>524685660</t>
  </si>
  <si>
    <t>767660005.S</t>
  </si>
  <si>
    <t>Montáž siete proti hmyzu na okno, pevnej úchytkami na tesnenie</t>
  </si>
  <si>
    <t>332287192</t>
  </si>
  <si>
    <t>"po1" 0,88*0,87*4</t>
  </si>
  <si>
    <t>"po2" 0,9*0,9</t>
  </si>
  <si>
    <t>"po3" 0,79*01,2</t>
  </si>
  <si>
    <t>"po3*" 0,79*1,2</t>
  </si>
  <si>
    <t>"po4" 0,77*1,2</t>
  </si>
  <si>
    <t>"po5" (2,38*1,75)*2</t>
  </si>
  <si>
    <t>"po6" (0,6*1,2)*2</t>
  </si>
  <si>
    <t>"po7" (2,38*2,075)*20</t>
  </si>
  <si>
    <t>"po8" (2,075*2,075)*1</t>
  </si>
  <si>
    <t>"zs1" 0,925*0,85*7</t>
  </si>
  <si>
    <t>"hd1" 1,175*0,865</t>
  </si>
  <si>
    <t>"hd1" 1,35*1,2</t>
  </si>
  <si>
    <t>553420000005.S</t>
  </si>
  <si>
    <t>Okenná sieť proti hmyzu pevná s vnútorným lemom na rám okna, reverzibilná z interiéru, farba biela</t>
  </si>
  <si>
    <t>-2109935140</t>
  </si>
  <si>
    <t>767661500.S</t>
  </si>
  <si>
    <t>Montáž interierovej žalúzie hliníkovej lamelovej štandardnej</t>
  </si>
  <si>
    <t>-946791127</t>
  </si>
  <si>
    <t>"po3" 2,38*1,2</t>
  </si>
  <si>
    <t>"zs1" 2,75*4,4</t>
  </si>
  <si>
    <t>611530061300.S</t>
  </si>
  <si>
    <t>Žalúzie interiérové hliníkové, lamela šírky 18/25 mm, biela, bez vedenia</t>
  </si>
  <si>
    <t>-1242848431</t>
  </si>
  <si>
    <t>611530061500.S</t>
  </si>
  <si>
    <t>Bočné vedenie pre žalúzie, silikónové lanko</t>
  </si>
  <si>
    <t>-679678090</t>
  </si>
  <si>
    <t>-1149418382</t>
  </si>
  <si>
    <t>781675102.S</t>
  </si>
  <si>
    <t>Montáž obkladov parapetov z dlaždíc keramických do tmelu, akákoľvek veľkosť</t>
  </si>
  <si>
    <t>205547601</t>
  </si>
  <si>
    <t>"po1" 0,88*3</t>
  </si>
  <si>
    <t>"po2" 2,75</t>
  </si>
  <si>
    <t>597640001510.S</t>
  </si>
  <si>
    <t>Obkládačky keramické</t>
  </si>
  <si>
    <t>133971683</t>
  </si>
  <si>
    <t>0,88*0,3*3</t>
  </si>
  <si>
    <t>2,75*0,3</t>
  </si>
  <si>
    <t>1,617*1,05 'Prepočítané koeficientom množstva</t>
  </si>
  <si>
    <t>-385211310</t>
  </si>
  <si>
    <t>-1803818884</t>
  </si>
  <si>
    <t>omost*1,1</t>
  </si>
  <si>
    <t>784422271.S</t>
  </si>
  <si>
    <t>Maľby vápenné základné dvojnásobné, ručne nanášané na jemnozrnný podklad výšky do 3,80 m</t>
  </si>
  <si>
    <t>1366808415</t>
  </si>
  <si>
    <t>701161118</t>
  </si>
  <si>
    <t>-624318256</t>
  </si>
  <si>
    <t>B3 - Elektroinštalácie</t>
  </si>
  <si>
    <t xml:space="preserve">    22-M - Montáže oznamovacích a zabezpečovacích zariadení</t>
  </si>
  <si>
    <t>210010025.S</t>
  </si>
  <si>
    <t>Rúrka ohybná elektroinštalačná z PVC typ FXP 20, uložená pevne</t>
  </si>
  <si>
    <t>-1264906757</t>
  </si>
  <si>
    <t>345710005000.S</t>
  </si>
  <si>
    <t>Rúrka ohybná 1220 so strednou mechanickou odolnosťou z PP, bezhalogénová samozhášavá, D 20 mm</t>
  </si>
  <si>
    <t>-351618277</t>
  </si>
  <si>
    <t>210010027.S</t>
  </si>
  <si>
    <t>Rúrka ohybná elektroinštalačná z PVC typ FXP 32, uložená pevne</t>
  </si>
  <si>
    <t>1276548478</t>
  </si>
  <si>
    <t>345710005200.S</t>
  </si>
  <si>
    <t>Rúrka ohybná 1232 so strednou mechanickou odolnosťou z PP, bezhalogénová samozhášavá, D 32 mm</t>
  </si>
  <si>
    <t>-350670232</t>
  </si>
  <si>
    <t>210010028.S</t>
  </si>
  <si>
    <t>Rúrka ohybná elektroinštalačná z PVC typ FXP 40, uložená pevne</t>
  </si>
  <si>
    <t>-1595614452</t>
  </si>
  <si>
    <t>345710005300.S</t>
  </si>
  <si>
    <t>Rúrka ohybná 1240 so strednou mechanickou odolnosťou z PP, bezhalogénová samozhášavá, D 40 mm</t>
  </si>
  <si>
    <t>1774144039</t>
  </si>
  <si>
    <t>210010301.S</t>
  </si>
  <si>
    <t>Krabica prístrojová bez zapojenia (1901, KP 68, KZ 3)</t>
  </si>
  <si>
    <t>2087961996</t>
  </si>
  <si>
    <t>345410008700.S</t>
  </si>
  <si>
    <t>Krabica univerzálna bezhalogénová KU 68-1901HF</t>
  </si>
  <si>
    <t>-595335471</t>
  </si>
  <si>
    <t>210110006.S</t>
  </si>
  <si>
    <t>Spínač nástenný stláčací, vrátane zapojenie</t>
  </si>
  <si>
    <t>984638178</t>
  </si>
  <si>
    <t>OA1-W01-A-11-230VAC</t>
  </si>
  <si>
    <t>Bezpečnostné ručné havarijné stop tlačítko OA1</t>
  </si>
  <si>
    <t>1412545995</t>
  </si>
  <si>
    <t>210110021.S</t>
  </si>
  <si>
    <t>Jednopólový spínač - radenie 1, zapustená montáž IP 44, vrátane zapojenia</t>
  </si>
  <si>
    <t>691668807</t>
  </si>
  <si>
    <t>ESP000000321</t>
  </si>
  <si>
    <t>Spínač R1 IP44 biely</t>
  </si>
  <si>
    <t>-170759956</t>
  </si>
  <si>
    <t>210110024.S</t>
  </si>
  <si>
    <t>Striedavý prepínač - radenie 6, zapustená montáž IP 44, vrátane zapojenia</t>
  </si>
  <si>
    <t>1344302213</t>
  </si>
  <si>
    <t>345330002970.S</t>
  </si>
  <si>
    <t>Prepínač komplet pre zapustenú montáž, radenie 6, IP44</t>
  </si>
  <si>
    <t>-333172060</t>
  </si>
  <si>
    <t>210110041.S</t>
  </si>
  <si>
    <t>Spínač polozapustený a zapustený vrátane zapojenia jednopólový - radenie 1</t>
  </si>
  <si>
    <t>1589449336</t>
  </si>
  <si>
    <t>345340004500.S</t>
  </si>
  <si>
    <t>Prístroj spínača, radenie 1,1So</t>
  </si>
  <si>
    <t>-1810226384</t>
  </si>
  <si>
    <t>345350001500.S</t>
  </si>
  <si>
    <t>Kryt spínača</t>
  </si>
  <si>
    <t>669270550</t>
  </si>
  <si>
    <t>345350002300.S</t>
  </si>
  <si>
    <t>Rámček 1-násobný</t>
  </si>
  <si>
    <t>1008100285</t>
  </si>
  <si>
    <t>210110043.S</t>
  </si>
  <si>
    <t>Spínač polozapustený a zapustený vrátane zapojenia sériový - radenie 5</t>
  </si>
  <si>
    <t>-1016022545</t>
  </si>
  <si>
    <t>345340007955.S</t>
  </si>
  <si>
    <t>Spínač sériový polozapustený a zapustený, radenie č.5</t>
  </si>
  <si>
    <t>-99551613</t>
  </si>
  <si>
    <t>345350004320.S</t>
  </si>
  <si>
    <t>Rámik jednoduchý pre spínače a zásuvky</t>
  </si>
  <si>
    <t>1695263257</t>
  </si>
  <si>
    <t>210110044.S</t>
  </si>
  <si>
    <t>Spínač polozapustený a zapustený vrátane zapojenia dvojitý prep.stried. - radenie 5 B</t>
  </si>
  <si>
    <t>1886702172</t>
  </si>
  <si>
    <t>345330003470.S</t>
  </si>
  <si>
    <t>Prepínač dvojitý striedavý polozapustený a zapustený, radenie 6+6</t>
  </si>
  <si>
    <t>-138963237</t>
  </si>
  <si>
    <t>-1302986991</t>
  </si>
  <si>
    <t>210110045.S</t>
  </si>
  <si>
    <t>Spínač polozapustený a zapustený vrátane zapojenia stried.prep.- radenie 6</t>
  </si>
  <si>
    <t>1667828939</t>
  </si>
  <si>
    <t>345330003510.S</t>
  </si>
  <si>
    <t>Prepínač striedavý polozapustený a zapustený, radenie č.6</t>
  </si>
  <si>
    <t>1666639233</t>
  </si>
  <si>
    <t>1638878353</t>
  </si>
  <si>
    <t>345350002600.S</t>
  </si>
  <si>
    <t>Rámček 2-násobný vodorovný</t>
  </si>
  <si>
    <t>-1147518775</t>
  </si>
  <si>
    <t>210110046.S</t>
  </si>
  <si>
    <t>Spínač polozapustený a zapustený vrátane zapojenia krížový prep.- radenie 7</t>
  </si>
  <si>
    <t>-1971997613</t>
  </si>
  <si>
    <t>345330003530.S</t>
  </si>
  <si>
    <t>Prepínač krížový polozapustený a zapustený, radenie č.7</t>
  </si>
  <si>
    <t>-964792111</t>
  </si>
  <si>
    <t>-1614193940</t>
  </si>
  <si>
    <t>210110082.S</t>
  </si>
  <si>
    <t>Sporáková prípojka pre zapustenú montáž vrátane tlejivky</t>
  </si>
  <si>
    <t>1648916358</t>
  </si>
  <si>
    <t>345320003610.S</t>
  </si>
  <si>
    <t>Sporáková prípojka 400V/20A nástenná, biela</t>
  </si>
  <si>
    <t>-683641171</t>
  </si>
  <si>
    <t>210110095.S</t>
  </si>
  <si>
    <t>Spínače snímač pohybu do stropu</t>
  </si>
  <si>
    <t>-1120815619</t>
  </si>
  <si>
    <t>404610002800.S</t>
  </si>
  <si>
    <t>Pohybový snímač alebo čidlo pre ovládanie osvetlenia</t>
  </si>
  <si>
    <t>1154643383</t>
  </si>
  <si>
    <t>210111011.S</t>
  </si>
  <si>
    <t>Domová zásuvka polozapustená alebo zapustená 250 V / 16A, vrátane zapojenia 2P + PE</t>
  </si>
  <si>
    <t>635639210</t>
  </si>
  <si>
    <t>345520000430.S</t>
  </si>
  <si>
    <t>Zásuvka jednonásobná polozapustená, radenie 2P+PE, komplet</t>
  </si>
  <si>
    <t>1762518264</t>
  </si>
  <si>
    <t>-688688535</t>
  </si>
  <si>
    <t>-2135488033</t>
  </si>
  <si>
    <t>345350003000.S</t>
  </si>
  <si>
    <t>Rámček 3-násobný vodorovný</t>
  </si>
  <si>
    <t>1120799843</t>
  </si>
  <si>
    <t>345350003400.S</t>
  </si>
  <si>
    <t>Rámček 4-násobný vodorovný</t>
  </si>
  <si>
    <t>-319131310</t>
  </si>
  <si>
    <t>210111021.S</t>
  </si>
  <si>
    <t>Domová zásuvka pre zapustenú montáž IP 44, vrátane zapojenia 250 V / 16A,  2P + PE</t>
  </si>
  <si>
    <t>1864011690</t>
  </si>
  <si>
    <t>345520000500.S</t>
  </si>
  <si>
    <t>Zásuvka jednonásobná zapustená, radenie 2P+T, s detskou ochranou IP44</t>
  </si>
  <si>
    <t>-2057227743</t>
  </si>
  <si>
    <t>210193271.S</t>
  </si>
  <si>
    <t>Rozvádzač RH, osadenie, zapojenie a označenie</t>
  </si>
  <si>
    <t>1710052050</t>
  </si>
  <si>
    <t>357RH</t>
  </si>
  <si>
    <t>Rozvodnicová skriňa RH, vrátane výzbroje, istiacih a spínacích prvkov</t>
  </si>
  <si>
    <t>726037665</t>
  </si>
  <si>
    <t>210193271.S2</t>
  </si>
  <si>
    <t>Rozvádzač RP, osadenie, zapojenie a označenie</t>
  </si>
  <si>
    <t>-2015591480</t>
  </si>
  <si>
    <t>357RP</t>
  </si>
  <si>
    <t>Rozvodnicová skriňa RP, vrátane výzbroje, istiacih a spínacích prvkov</t>
  </si>
  <si>
    <t>-516847308</t>
  </si>
  <si>
    <t>210201901.S</t>
  </si>
  <si>
    <t>Montáž svietidla interiérového na stenu do 1,0 kg</t>
  </si>
  <si>
    <t>-1222009748</t>
  </si>
  <si>
    <t>210201082.S</t>
  </si>
  <si>
    <t>Zapojenie LED svietidla IP54, stropného - nástenného</t>
  </si>
  <si>
    <t>-1156947841</t>
  </si>
  <si>
    <t>8GXPS041</t>
  </si>
  <si>
    <t>LED svietidlo DITA ROUND W 14W NW 1000lm, s PIR čidlom pohybu, IP54</t>
  </si>
  <si>
    <t>79013438</t>
  </si>
  <si>
    <t>210201921.S</t>
  </si>
  <si>
    <t>Montáž svietidla exterierového na stenu do 1,0 kg</t>
  </si>
  <si>
    <t>1756915710</t>
  </si>
  <si>
    <t>-553534778</t>
  </si>
  <si>
    <t>GXPS051</t>
  </si>
  <si>
    <t>LED svietidlo exteriérové DITA CLASSIC ROUND W 14W NW 1000lm, IP54</t>
  </si>
  <si>
    <t>-1062234077</t>
  </si>
  <si>
    <t>210201911.S</t>
  </si>
  <si>
    <t>Montáž svietidla interiérového na strop do 1,0 kg</t>
  </si>
  <si>
    <t>269891916</t>
  </si>
  <si>
    <t>210201081.S</t>
  </si>
  <si>
    <t>Zapojenie LED svietidla IP40, stropného - nástenného</t>
  </si>
  <si>
    <t>642788112</t>
  </si>
  <si>
    <t>GXLS216</t>
  </si>
  <si>
    <t>LED svietidlo interiérové stropné LED SMART-R White 24W NW 1700lm, IP44</t>
  </si>
  <si>
    <t>-1103490555</t>
  </si>
  <si>
    <t>210201912.S</t>
  </si>
  <si>
    <t>Montáž svietidla interiérového na strop do 2 kg</t>
  </si>
  <si>
    <t>2115652636</t>
  </si>
  <si>
    <t>210201080.S</t>
  </si>
  <si>
    <t>Zapojenie LED svietidla IP20, stropného - nástenného</t>
  </si>
  <si>
    <t>-1654950004</t>
  </si>
  <si>
    <t>GXDS229</t>
  </si>
  <si>
    <t>LED svietidlo interiérové stropné DAISY ILLY 42W NW 4000/5400lm, IP20</t>
  </si>
  <si>
    <t>1855011731</t>
  </si>
  <si>
    <t>-978966391</t>
  </si>
  <si>
    <t>210201345.S</t>
  </si>
  <si>
    <t>Zapojenie LED svietidla IP66, priemyselné stropné - nástenné</t>
  </si>
  <si>
    <t>-1179021324</t>
  </si>
  <si>
    <t>GXWP280</t>
  </si>
  <si>
    <t>Svietidlo prachotesné LED s PCB LED modulom, TRUST LED PCB 120 PS 37W NW</t>
  </si>
  <si>
    <t>20928913</t>
  </si>
  <si>
    <t>-393974694</t>
  </si>
  <si>
    <t>210201514.S</t>
  </si>
  <si>
    <t>Zapojenie núdzového svietidla IP65, 1x svetelný LED zdroj - núdzový režim</t>
  </si>
  <si>
    <t>758432883</t>
  </si>
  <si>
    <t>GXNO055</t>
  </si>
  <si>
    <t>LED svietidlo núdzové LAROS LED Emergency 3H, 2W, IP65</t>
  </si>
  <si>
    <t>796832046</t>
  </si>
  <si>
    <t>GXNO059</t>
  </si>
  <si>
    <t xml:space="preserve">Piktogram pre LED svietidlo núdzové </t>
  </si>
  <si>
    <t>-1792446987</t>
  </si>
  <si>
    <t>210201520.S</t>
  </si>
  <si>
    <t>Zapojenie svietidla 1x svetelný zdroj, núdzového, podhľadového, LED - núdzový režim</t>
  </si>
  <si>
    <t>-1778304501</t>
  </si>
  <si>
    <t>21066</t>
  </si>
  <si>
    <t>LED núdzové svietidlo Unixit L+P (šípka do strany), 3,8W IP44, 3h</t>
  </si>
  <si>
    <t>-1436619879</t>
  </si>
  <si>
    <t>210290751.S</t>
  </si>
  <si>
    <t>Montáž motorického spotrebiča, ventilátora do 1.5 kW, vrátane zapojenia</t>
  </si>
  <si>
    <t>-1846000846</t>
  </si>
  <si>
    <t>E00034943</t>
  </si>
  <si>
    <t>Ventilator-Vents d=100 100MAL Ventilátor axiálny</t>
  </si>
  <si>
    <t>KS</t>
  </si>
  <si>
    <t>-742499457</t>
  </si>
  <si>
    <t>210220031.S</t>
  </si>
  <si>
    <t>Ekvipotenciálna svorkovnica EPS 2 v krabici KO 125 E</t>
  </si>
  <si>
    <t>-263885711</t>
  </si>
  <si>
    <t>345410000400.S</t>
  </si>
  <si>
    <t>Krabica odbočná z PVC s viečkom pod omietku KO 125 E</t>
  </si>
  <si>
    <t>-871085049</t>
  </si>
  <si>
    <t>345610005100.S</t>
  </si>
  <si>
    <t>Svorkovnica ekvipotencionálna EPS 2, z PP</t>
  </si>
  <si>
    <t>471971241</t>
  </si>
  <si>
    <t>210220040.S</t>
  </si>
  <si>
    <t>Svorka na potrubie Bernard vrátane pásika Cu</t>
  </si>
  <si>
    <t>1371773840</t>
  </si>
  <si>
    <t>354410006200.S</t>
  </si>
  <si>
    <t>Svorka uzemňovacia Bernard ZSA 16</t>
  </si>
  <si>
    <t>-990819126</t>
  </si>
  <si>
    <t>354410066900.S</t>
  </si>
  <si>
    <t>Páska CU, bleskozvodný a uzemňovací materiál, dĺžka 0,5 m</t>
  </si>
  <si>
    <t>-1205559304</t>
  </si>
  <si>
    <t>Krabica (KO 125) odbočná s viečkom, bez zapojenia, štvorcová</t>
  </si>
  <si>
    <t>-510881980</t>
  </si>
  <si>
    <t>EKR000001427</t>
  </si>
  <si>
    <t>Krabica bleskozvodová R.8145 218x168x80mm pod omietku</t>
  </si>
  <si>
    <t>-1920841654</t>
  </si>
  <si>
    <t>-979830777</t>
  </si>
  <si>
    <t>42429582</t>
  </si>
  <si>
    <t>210800628.S</t>
  </si>
  <si>
    <t>Vodič medený uložený pevne H07V-K (CYA)  450/750 V 6</t>
  </si>
  <si>
    <t>-1909990681</t>
  </si>
  <si>
    <t>341310009100.S</t>
  </si>
  <si>
    <t>Vodič medený flexibilný H07V-K 6 mm2</t>
  </si>
  <si>
    <t>-390617733</t>
  </si>
  <si>
    <t>210800630.S</t>
  </si>
  <si>
    <t>Vodič medený uložený pevne H07V-K (CYA)  450/750 V 16</t>
  </si>
  <si>
    <t>-1508075682</t>
  </si>
  <si>
    <t>341310009300.S</t>
  </si>
  <si>
    <t>Vodič medený flexibilný H07V-K 16 mm2</t>
  </si>
  <si>
    <t>-561554188</t>
  </si>
  <si>
    <t>210800631.S</t>
  </si>
  <si>
    <t>Vodič medený uložený pevne H07V-K (CYA)  450/750 V 25</t>
  </si>
  <si>
    <t>-1748292092</t>
  </si>
  <si>
    <t>341310009400.S</t>
  </si>
  <si>
    <t>Vodič medený flexibilný H07V-K 25 mm2</t>
  </si>
  <si>
    <t>141639799</t>
  </si>
  <si>
    <t>210881212.S</t>
  </si>
  <si>
    <t>Kábel bezhalogénový, medený uložený pevne 1-CHKE-V 0,6/1,0 kV  2x1,5</t>
  </si>
  <si>
    <t>-1486469293</t>
  </si>
  <si>
    <t>341610020400.S</t>
  </si>
  <si>
    <t>Kábel medený bezhalogenový 1-CHKE-V 2x1,5 mm2</t>
  </si>
  <si>
    <t>874865212</t>
  </si>
  <si>
    <t>210881216.S</t>
  </si>
  <si>
    <t>Kábel bezhalogénový, medený uložený pevne 1-CHKE-V 0,6/1,0 kV  3x1,5</t>
  </si>
  <si>
    <t>118744944</t>
  </si>
  <si>
    <t>341610020900.S</t>
  </si>
  <si>
    <t>Kábel medený bezhalogenový 1-CHKE-V 3x1,5 mm2</t>
  </si>
  <si>
    <t>2063011293</t>
  </si>
  <si>
    <t>210881216.SO</t>
  </si>
  <si>
    <t>Kábel bezhalogénový, medený uložený pevne 1-CHKE-O 0,6/1,0 kV  3x1,5</t>
  </si>
  <si>
    <t>839865450</t>
  </si>
  <si>
    <t>341610020900.SO</t>
  </si>
  <si>
    <t>Kábel medený bezhalogenový 1-CHKE-O 3x1,5 mm2</t>
  </si>
  <si>
    <t>-1970211595</t>
  </si>
  <si>
    <t>210881217.S</t>
  </si>
  <si>
    <t>Kábel bezhalogénový, medený uložený pevne 1-CHKE-V 0,6/1,0 kV  3x2,5</t>
  </si>
  <si>
    <t>1372119444</t>
  </si>
  <si>
    <t>341610021000.S</t>
  </si>
  <si>
    <t>Kábel medený bezhalogenový 1-CHKE-V 3x2,5 mm2</t>
  </si>
  <si>
    <t>-2000936533</t>
  </si>
  <si>
    <t>210881228.S</t>
  </si>
  <si>
    <t>Kábel bezhalogénový, medený uložený pevne 1-CHKE-V 0,6/1,0 kV  4x10</t>
  </si>
  <si>
    <t>658382191</t>
  </si>
  <si>
    <t>341610022100.S</t>
  </si>
  <si>
    <t>Kábel medený bezhalogenový 1-CHKE-V 4x10 mm2</t>
  </si>
  <si>
    <t>489482034</t>
  </si>
  <si>
    <t>210881233.S</t>
  </si>
  <si>
    <t>Kábel bezhalogénový, medený uložený pevne 1-CHKE-V 0,6/1,0 kV  5x2,5</t>
  </si>
  <si>
    <t>1133778170</t>
  </si>
  <si>
    <t>341610022600.S</t>
  </si>
  <si>
    <t>Kábel medený bezhalogenový 1-CHKE-V 5x2,5 mm2</t>
  </si>
  <si>
    <t>-740093267</t>
  </si>
  <si>
    <t>210960001.S</t>
  </si>
  <si>
    <t>Demontáž - pôvodná elektroinštalácia do sute, s odvozom na skládku odpadu a polatkom za skládkovanie</t>
  </si>
  <si>
    <t>118556697</t>
  </si>
  <si>
    <t>RE_UPR</t>
  </si>
  <si>
    <t>Úprava jestvujúceho rozvádzača RE s doplnením podružného merania a rozdelenie elektroinštalácie na 2 časti, s pripojením riešenej časti objektu</t>
  </si>
  <si>
    <t>-1063494154</t>
  </si>
  <si>
    <t>22-M</t>
  </si>
  <si>
    <t>Montáže oznamovacích a zabezpečovacích zariadení</t>
  </si>
  <si>
    <t>210010026.S</t>
  </si>
  <si>
    <t>Rúrka ohybná elektroinštalačná z PVC typ FXP 25, uložená pevne</t>
  </si>
  <si>
    <t>-2098199841</t>
  </si>
  <si>
    <t>345710005100.S</t>
  </si>
  <si>
    <t>Rúrka ohybná 1225 so strednou mechanickou odolnosťou z PP, bezhalogénová samozhášavá, D 25 mm</t>
  </si>
  <si>
    <t>-1297484760</t>
  </si>
  <si>
    <t>664549202</t>
  </si>
  <si>
    <t>2090679235</t>
  </si>
  <si>
    <t>220320321.S</t>
  </si>
  <si>
    <t>Montáž a zapojenie tlačidlového zvonkového tabla do steny (4 tlačidiel, elektrický vrátnik) a príslušenstva</t>
  </si>
  <si>
    <t>-1920589656</t>
  </si>
  <si>
    <t>EV3-4FN 230 13</t>
  </si>
  <si>
    <t>Modul elektrického vrátnika EV3 - 4FN 230 13, 4FN 230 13</t>
  </si>
  <si>
    <t>-1109394959</t>
  </si>
  <si>
    <t>4FF 062 11</t>
  </si>
  <si>
    <t xml:space="preserve">Montážna doska pre 1 modul - 4FF 062 11 </t>
  </si>
  <si>
    <t>-1600395624</t>
  </si>
  <si>
    <t>4FF 692 31</t>
  </si>
  <si>
    <t>Strieška nad omietku pre 1 modul - 4FF 692 31</t>
  </si>
  <si>
    <t>-15954512</t>
  </si>
  <si>
    <t>4FK 203 08</t>
  </si>
  <si>
    <t>Lišta zámková - 4FK 203 08, 4FK 203 08</t>
  </si>
  <si>
    <t>560401099</t>
  </si>
  <si>
    <t>4FN 877 02</t>
  </si>
  <si>
    <t xml:space="preserve">Elektrický zámok - 4FN 877 02 </t>
  </si>
  <si>
    <t>1694134803</t>
  </si>
  <si>
    <t>220490043.S</t>
  </si>
  <si>
    <t>Montáž telefónneho bytového zariadenia-hlasitá, zapojenie,vyskúš.a vysvetlenie manipuláci</t>
  </si>
  <si>
    <t>-833545762</t>
  </si>
  <si>
    <t>4FP 211 02</t>
  </si>
  <si>
    <t xml:space="preserve">Domáci telefón DT ELEGANT s 1 tlačidlom protistanice - 4FP 211 02 </t>
  </si>
  <si>
    <t>-644762682</t>
  </si>
  <si>
    <t>210802326.S</t>
  </si>
  <si>
    <t>Kábel medený uložený pevne H05VV-F (CYSY) 300/500 V  4x1,5</t>
  </si>
  <si>
    <t>845825964</t>
  </si>
  <si>
    <t>341310011800.S</t>
  </si>
  <si>
    <t>Vodič medený flexibilný H05VV-F 4x1,5 mm2</t>
  </si>
  <si>
    <t>-1552423323</t>
  </si>
  <si>
    <t>220732306.S</t>
  </si>
  <si>
    <t>Montáž dátového káblu kombinovaného UTP Cat5E+2x0.88mm uložený v omietke</t>
  </si>
  <si>
    <t>1523481035</t>
  </si>
  <si>
    <t>341230001000.S</t>
  </si>
  <si>
    <t>Kombinovaný kábel UTP Cat5E + 2x0,88 mm2</t>
  </si>
  <si>
    <t>-976129425</t>
  </si>
  <si>
    <t>220511002.S</t>
  </si>
  <si>
    <t>Montáž zásuvky 2xRJ45 pod omietku</t>
  </si>
  <si>
    <t>1652901462</t>
  </si>
  <si>
    <t>383150002100.S</t>
  </si>
  <si>
    <t>Zásuvkový modul 2xRJ45/s, Cat.5e</t>
  </si>
  <si>
    <t>1057953643</t>
  </si>
  <si>
    <t>220511021.S</t>
  </si>
  <si>
    <t>Zapojenie zásuvky 2xRJ45</t>
  </si>
  <si>
    <t>1557800199</t>
  </si>
  <si>
    <t>220512130.S</t>
  </si>
  <si>
    <t>Značenie zásuviek</t>
  </si>
  <si>
    <t>886442978</t>
  </si>
  <si>
    <t>220512001.S</t>
  </si>
  <si>
    <t>Montáž a zapojenie závesného rozvadzača jednodielneho na stenu</t>
  </si>
  <si>
    <t>689146524</t>
  </si>
  <si>
    <t>383180000100.S</t>
  </si>
  <si>
    <t>Rozvádzač jednodielny 19", vrátane príslušenstva a výzbroje</t>
  </si>
  <si>
    <t>1649281477</t>
  </si>
  <si>
    <t>220512014.S</t>
  </si>
  <si>
    <t>Montáž prístupového bodu WiFi (Access point)</t>
  </si>
  <si>
    <t>-1825441506</t>
  </si>
  <si>
    <t>PW085o1</t>
  </si>
  <si>
    <t>Access Point, PoE, WLAN, Ubiquiti UniFi UAP-AC-PRO</t>
  </si>
  <si>
    <t>-2116752535</t>
  </si>
  <si>
    <t>220511031.S</t>
  </si>
  <si>
    <t>Kábel v rúrkach</t>
  </si>
  <si>
    <t>-1839479231</t>
  </si>
  <si>
    <t>341230001800.S</t>
  </si>
  <si>
    <t>Kábel medený dátový FTP-AWG Patch 4x2x24 mm2</t>
  </si>
  <si>
    <t>1736053193</t>
  </si>
  <si>
    <t>950103001.S</t>
  </si>
  <si>
    <t>El. inšt. kontrola stavu el. okruhu vrátane inštal., ovládacích a istiacich prvkov, ale bez pripoj. spotrebičov v priestore bezp. vrátane vypracovanie správy o OPaOS</t>
  </si>
  <si>
    <t>442533208</t>
  </si>
  <si>
    <t>612443541.S</t>
  </si>
  <si>
    <t>Omietka rýh v stenách maltou sadrovou, šírky do 150 mm</t>
  </si>
  <si>
    <t>-308636325</t>
  </si>
  <si>
    <t>002925</t>
  </si>
  <si>
    <t>SADRA  30kg-balenie sivá</t>
  </si>
  <si>
    <t>bal</t>
  </si>
  <si>
    <t>-969214366</t>
  </si>
  <si>
    <t>971033131.S</t>
  </si>
  <si>
    <t>Vybúranie otvoru v murive tehl. priemeru profilu do 60 mm hr. do 150 mm,  -0,00100t</t>
  </si>
  <si>
    <t>367045085</t>
  </si>
  <si>
    <t>971033141.S</t>
  </si>
  <si>
    <t>Vybúranie otvoru v murive tehl. priemeru profilu do 60 mm hr. do 300 mm,  -0,00100t</t>
  </si>
  <si>
    <t>336030129</t>
  </si>
  <si>
    <t>973031616.S</t>
  </si>
  <si>
    <t>Vysekanie kapsy pre klátiky a krabice, veľkosti do 100x100x50 mm,  -0,00100t</t>
  </si>
  <si>
    <t>1057054369</t>
  </si>
  <si>
    <t>974031121.S</t>
  </si>
  <si>
    <t>Vysekanie rýh v akomkoľvek murive tehlovom na akúkoľvek maltu do hĺbky 30 mm a š. do 30 mm,  -0,00200 t</t>
  </si>
  <si>
    <t>-591531186</t>
  </si>
  <si>
    <t>974031132.S</t>
  </si>
  <si>
    <t>Vysekanie rýh v akomkoľvek murive tehlovom na akúkoľvek maltu do hĺbky 50 mm a š. do 70 mm,  -0,00600t</t>
  </si>
  <si>
    <t>-1036228042</t>
  </si>
  <si>
    <t>B4 - Vykurovanie</t>
  </si>
  <si>
    <t xml:space="preserve"> Ing. Roman Čupka</t>
  </si>
  <si>
    <t xml:space="preserve">HSV - Práce a dodávky HSV   </t>
  </si>
  <si>
    <t xml:space="preserve">    3 - Zvislé a kompletné konštrukcie   </t>
  </si>
  <si>
    <t xml:space="preserve">    6 - Úpravy povrchov, podlahy, osadenie   </t>
  </si>
  <si>
    <t xml:space="preserve">    9 - Ostatné konštrukcie a práce-búranie   </t>
  </si>
  <si>
    <t xml:space="preserve">PSV - Práce a dodávky PSV   </t>
  </si>
  <si>
    <t xml:space="preserve">    713 - Izolácie tepelné   </t>
  </si>
  <si>
    <t xml:space="preserve">    731 - Ústredné kúrenie, kotolne   </t>
  </si>
  <si>
    <t xml:space="preserve">    732 - Ústredné kúrenie - strojovne   </t>
  </si>
  <si>
    <t xml:space="preserve">    733 - Ústredné kúrenie, rozvodné potrubie   </t>
  </si>
  <si>
    <t xml:space="preserve">    734 - Ústredné kúrenie, armatúry.   </t>
  </si>
  <si>
    <t xml:space="preserve">    735 - Ústredné kúrenie, vykurov. telesá   </t>
  </si>
  <si>
    <t xml:space="preserve">    767 - Konštrukcie doplnkové kovové   </t>
  </si>
  <si>
    <t xml:space="preserve">    769 - Montáže vzduchotechnických zariadení   </t>
  </si>
  <si>
    <t xml:space="preserve">HZS - Hodinové zúčtovacie sadzby   </t>
  </si>
  <si>
    <t xml:space="preserve">OST - Ostatné   </t>
  </si>
  <si>
    <t xml:space="preserve">Práce a dodávky HSV   </t>
  </si>
  <si>
    <t xml:space="preserve">Zvislé a kompletné konštrukcie   </t>
  </si>
  <si>
    <t>340235211.S</t>
  </si>
  <si>
    <t>Zamurovanie otvoru s plochou do 0,0225 m2 tehlami pálenými v stenách hr. do 100 mm</t>
  </si>
  <si>
    <t xml:space="preserve">Úpravy povrchov, podlahy, osadenie   </t>
  </si>
  <si>
    <t>611451131.S</t>
  </si>
  <si>
    <t>Oprava vnútorných cementových štukových omietok stropov, oceľou hladených,opravovaná plocha do 5 %</t>
  </si>
  <si>
    <t>612401191</t>
  </si>
  <si>
    <t>Omietka jednotlivých malých plôch vnútorných stien akoukoľvek maltou do 0, 09 m2</t>
  </si>
  <si>
    <t>632452219.S</t>
  </si>
  <si>
    <t>Cementový poter, pevnosti v tlaku 20 MPa, hr. 50 mm</t>
  </si>
  <si>
    <t xml:space="preserve">Ostatné konštrukcie a práce-búranie   </t>
  </si>
  <si>
    <t>971035821</t>
  </si>
  <si>
    <t>Vrty príklepovým prerážacím vrtákom do D 45 mm do stien alebo smerom dole do tehál -0.00003t</t>
  </si>
  <si>
    <t>cm</t>
  </si>
  <si>
    <t>971045809</t>
  </si>
  <si>
    <t>Vrty príklepovým vrtákom do D 52 mm do stien alebo smerom dole do betónu -0.00004t</t>
  </si>
  <si>
    <t>974049133.S</t>
  </si>
  <si>
    <t>Vysekanie rýh v betónových stenách do hĺbky 50 mm a š. do 100 mm,  -0,01100t</t>
  </si>
  <si>
    <t xml:space="preserve">Práce a dodávky PSV   </t>
  </si>
  <si>
    <t xml:space="preserve">Izolácie tepelné   </t>
  </si>
  <si>
    <t>713482131.S</t>
  </si>
  <si>
    <t>Montáž trubíc z PE, hr.30 mm,vnút.priemer do 38 mm</t>
  </si>
  <si>
    <t>283310006300.S</t>
  </si>
  <si>
    <t>Izolačná PE trubica dxhr. 28x30 mm, rozrezaná, na izolovanie rozvodov vody, kúrenia, zdravotechniky</t>
  </si>
  <si>
    <t>713482132.S</t>
  </si>
  <si>
    <t>Montáž trubíc z PE, hr.30 mm,vnút.priemer 39-70 mm</t>
  </si>
  <si>
    <t>283310006500.S</t>
  </si>
  <si>
    <t>Izolačná PE trubica dxhr. 42x30 mm, rozrezaná, na izolovanie rozvodov vody, kúrenia, zdravotechniky</t>
  </si>
  <si>
    <t>998713201.S</t>
  </si>
  <si>
    <t>Presun hmôt pre izolácie tepelné v objektoch výšky do 6 m</t>
  </si>
  <si>
    <t>731</t>
  </si>
  <si>
    <t xml:space="preserve">Ústredné kúrenie, kotolne   </t>
  </si>
  <si>
    <t>731161010.S</t>
  </si>
  <si>
    <t>Montáž plynového kotla stacionárneho kondenzačného 41-120 kW</t>
  </si>
  <si>
    <t>0010019518</t>
  </si>
  <si>
    <t>Plynový kondenzačný kotol  ecoVIT pro VKK 486/5 (H-EU)</t>
  </si>
  <si>
    <t>731200826.S</t>
  </si>
  <si>
    <t>Demontáž kotla oceľového na kvapalné alebo plynné palivá s výkonom nad 40 do 60 kW,  -0,35625t</t>
  </si>
  <si>
    <t>0020171316</t>
  </si>
  <si>
    <t>Regulácia multiMATIC 700 + 1x termostat VR91 + kabeláž</t>
  </si>
  <si>
    <t>81610110</t>
  </si>
  <si>
    <t>poistná skupina 3 bar</t>
  </si>
  <si>
    <t>731391812.S</t>
  </si>
  <si>
    <t>Vypúšťanie vody z kotla do kanalizácie samospádom o v. pl.kotla nad 5 do 10 m2</t>
  </si>
  <si>
    <t>731890801.S</t>
  </si>
  <si>
    <t>Vnútrostaveniskové premiestnenie vybúraných hmôt kotolní vodorovne do 6 m</t>
  </si>
  <si>
    <t>998731201.S</t>
  </si>
  <si>
    <t>Presun hmôt pre kotolne umiestnené vo výške (hĺbke) do 6 m</t>
  </si>
  <si>
    <t>732</t>
  </si>
  <si>
    <t xml:space="preserve">Ústredné kúrenie - strojovne   </t>
  </si>
  <si>
    <t>732331012.S</t>
  </si>
  <si>
    <t>Montáž expanznej nádoby tlak do 6 bar s membránou 35 l</t>
  </si>
  <si>
    <t>484630006400.S</t>
  </si>
  <si>
    <t>Nádoba expanzná s membránou, objem 35 l, 3/1,5 bar, 6/1,5 bar</t>
  </si>
  <si>
    <t>732422055.S</t>
  </si>
  <si>
    <t>Montáž obehového čerpadla teplovodného DN 25 výtlak do 6 m rozpon 180 mm</t>
  </si>
  <si>
    <t>426110003300</t>
  </si>
  <si>
    <t>Čerpadlo obehové ALPHA2 25-60 180, GRUNDFOS</t>
  </si>
  <si>
    <t>I032102</t>
  </si>
  <si>
    <t>HERZ Plniaca stanica pre úpravu vody na vykurovanie, na demineralizáciu vody a úpravu pH, DN 20, vrátane GK, vodomeru, oddeľovača systému, manometra, redukčného ventilu</t>
  </si>
  <si>
    <t>733</t>
  </si>
  <si>
    <t xml:space="preserve">Ústredné kúrenie, rozvodné potrubie   </t>
  </si>
  <si>
    <t>733110806</t>
  </si>
  <si>
    <t>Demontáž potrubia z oceľových rúrok závitových nad 15 do DN 32,  -0,00320t</t>
  </si>
  <si>
    <t>733110808</t>
  </si>
  <si>
    <t>Demontáž potrubia z oceľových rúrok závitových nad 32 do DN 50,  -0,00532t</t>
  </si>
  <si>
    <t>733110810</t>
  </si>
  <si>
    <t>Demontáž potrubia z oceľových rúrok závitových nad 50 do DN 80,  -0,00858t</t>
  </si>
  <si>
    <t>733125003</t>
  </si>
  <si>
    <t>Potrubie z uhlíkovej ocele spájané lisovaním 15x1,2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</si>
  <si>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</si>
  <si>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</si>
  <si>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</si>
  <si>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</si>
  <si>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</si>
  <si>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</si>
  <si>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733125015</t>
  </si>
  <si>
    <t>Potrubie z uhlíkovej ocele spájané lisovaním 35x1,5</t>
  </si>
  <si>
    <t>733125018</t>
  </si>
  <si>
    <t>Potrubie z uhlíkovej ocele spájané lisovaním 42x1,5</t>
  </si>
  <si>
    <t>733190107</t>
  </si>
  <si>
    <t>Tlaková skúška potrubia z oceľových rúrok závitových</t>
  </si>
  <si>
    <t>733191914.S</t>
  </si>
  <si>
    <t>Oprava rozvodov potrubí z oceľových rúrok zaslepenie kovaním a zavarením DN 20</t>
  </si>
  <si>
    <t>733191915.S</t>
  </si>
  <si>
    <t>Oprava rozvodov potrubí z oceľových rúrok zaslepenie kovaním a zavarením DN 25</t>
  </si>
  <si>
    <t>733890803.S</t>
  </si>
  <si>
    <t>Vnútrostav. premiestnenie vybúraných hmôt rozvodov potrubia vodorovne do 100 m z obj. výš. do 24m</t>
  </si>
  <si>
    <t>998733203.S</t>
  </si>
  <si>
    <t>Presun hmôt pre rozvody potrubia v objektoch výšky nad 6 do 24 m</t>
  </si>
  <si>
    <t>734</t>
  </si>
  <si>
    <t xml:space="preserve">Ústredné kúrenie, armatúry.   </t>
  </si>
  <si>
    <t>734209101</t>
  </si>
  <si>
    <t>Montáž závitovej armatúry s 1 závitom do G 1/2</t>
  </si>
  <si>
    <t>5517400260</t>
  </si>
  <si>
    <t>Automatický odvzdušňovací ventil  1/2"</t>
  </si>
  <si>
    <t>4223050300</t>
  </si>
  <si>
    <t>Kohút plniaci a vypúšťací K 310, PN 10, D 15 mm</t>
  </si>
  <si>
    <t>734209112</t>
  </si>
  <si>
    <t>Montáž závitovej armatúry s 2 závitmi do G 1/2</t>
  </si>
  <si>
    <t>1773381</t>
  </si>
  <si>
    <t>HERZ Ventil TS-90 DN 15, G 3/4", termostatický, priamy, prípojka na vykurovacie teleso s kužeľovým tesnením, pripojenie na rúru vonkajším závitom G 3/4" s kužeľovým tesnením</t>
  </si>
  <si>
    <t>1393711</t>
  </si>
  <si>
    <t>HERZ Ventil do spiatočky RL-5 DN 15, priamy, vo.z. G 3/4" s prednastavením, s možnosťou napúšťania, vypúšťania a uzavretia, prípojka na vykurovacie teleso s kužeľovým tesnením, pripojenie na rúru vonkajším závitom G 3/4" s kužeľovým tesnením</t>
  </si>
  <si>
    <t>1376602</t>
  </si>
  <si>
    <t>HERZ 3000 Diel pripájací , Rp 1/2"x G 3/4" priamy, pre 2-rúrkové sústavy, obojstranne uzatvárateľné, pripojenie vykurovacie telesa Rp 1/2" , pripojenie na rúru vonkajším závitom G 3/4" s kužeľ. tesnením</t>
  </si>
  <si>
    <t>1627615</t>
  </si>
  <si>
    <t>HERZ Prechodka na oceľovú a medenú rúru DN 15 s mäkkým tesnením, matica so svorkovým krúžkom G 3/4</t>
  </si>
  <si>
    <t>734209114.S</t>
  </si>
  <si>
    <t>Montáž závitovej armatúry s 2 závitmi G 3/4</t>
  </si>
  <si>
    <t>1219002</t>
  </si>
  <si>
    <t>HERZ Kohút guľový s pákovým ovládačom DN 20, odolné voči vypl.zinku, PN 50,</t>
  </si>
  <si>
    <t>1262242</t>
  </si>
  <si>
    <t>HERZ Ventil spätný pružinový DN 20, teleso z mosadze, NBR tesnenie</t>
  </si>
  <si>
    <t>734209115.S</t>
  </si>
  <si>
    <t>Montáž závitovej armatúry s 2 závitmi G 1</t>
  </si>
  <si>
    <t>1219003</t>
  </si>
  <si>
    <t>HERZ Kohút guľový s pákovým ovládačom DN 25, odolné voči vypl.zinku</t>
  </si>
  <si>
    <t>1266203</t>
  </si>
  <si>
    <t>HERZ Filter na úžitkovú vodu, DN 25, PN 16</t>
  </si>
  <si>
    <t>1262243</t>
  </si>
  <si>
    <t>HERZ Ventil spätný pružinový DN 25, teleso z mosadze, NBR tesnenie</t>
  </si>
  <si>
    <t>734209116</t>
  </si>
  <si>
    <t>Montáž závitovej armatúry s 2 závitmi G 5/4</t>
  </si>
  <si>
    <t>1219004</t>
  </si>
  <si>
    <t>HERZ Kohút guľový s pákovým ovládačom DN 32, odolné voči vypl.zinku, PN 50,</t>
  </si>
  <si>
    <t>734209117</t>
  </si>
  <si>
    <t>Montáž závitovej armatúry s 2 závitmi G 6/4</t>
  </si>
  <si>
    <t>30045</t>
  </si>
  <si>
    <t>Flamcovent Clean Smart 1 1/2</t>
  </si>
  <si>
    <t>734211111</t>
  </si>
  <si>
    <t>Ventil odvzdušňovací závitový vykurovacích telies do G 3/8</t>
  </si>
  <si>
    <t>734223154.S</t>
  </si>
  <si>
    <t>Montáž vyvažovacieho ventilu priameho pre kúrenie DN 25</t>
  </si>
  <si>
    <t>1421733</t>
  </si>
  <si>
    <t>HERZ Ventil STRÖMAX-GM 2013 DN 25, priamy, vyvažovací, s meracími ventilčekmi pre meranie tlakovej diferencie, s lineárnou charakteristikou, hrdlo x hrdlo,</t>
  </si>
  <si>
    <t>734223156</t>
  </si>
  <si>
    <t>Montáž vyvažovacieho ventilu priameho pre kúrenie DN 32</t>
  </si>
  <si>
    <t>1421734</t>
  </si>
  <si>
    <t>HERZ Ventil STRÖMAX-GM 2013 DN 32, priamy, vyvažovací, s meracími ventilčekmi pre meranie tlakovej diferencie, s lineárnou charakteristikou, hrdlo x hrdlo,</t>
  </si>
  <si>
    <t>734223208</t>
  </si>
  <si>
    <t>Montáž termostatickej hlavice kvapalinovej jednoduchej</t>
  </si>
  <si>
    <t>1986098</t>
  </si>
  <si>
    <t>HERZ Hlavica termostatická "H" "HERZCULES" závit M 30 x 1,5, v masívnom vyhotovení proti vandalizmu, teplotný rozsah 8 - 26°C</t>
  </si>
  <si>
    <t>1986010</t>
  </si>
  <si>
    <t>HERZ Hlavica termostatická "HERZCULES" závit M 28 x 1,5, v masívnom vyhotovení proti vandalizmu, teplotný rozsah 8 - 26°C</t>
  </si>
  <si>
    <t>734252130</t>
  </si>
  <si>
    <t>Montáž ventilu poistného rohového G 1</t>
  </si>
  <si>
    <t>4849210150</t>
  </si>
  <si>
    <t>Poistný ventil pre vykurovanie, 1" x 5/4", KDDN 25, mosadz OT 58 IVAR</t>
  </si>
  <si>
    <t>734411130</t>
  </si>
  <si>
    <t>Teplomer technický dvojkovový príložný DTP II</t>
  </si>
  <si>
    <t>734421130</t>
  </si>
  <si>
    <t>Tlakomer deformačný kruhový B 0-10 MPa č.03313 priem. 160</t>
  </si>
  <si>
    <t>998734201.S</t>
  </si>
  <si>
    <t>Presun hmôt pre armatúry v objektoch výšky do 6 m</t>
  </si>
  <si>
    <t>735</t>
  </si>
  <si>
    <t xml:space="preserve">Ústredné kúrenie, vykurov. telesá   </t>
  </si>
  <si>
    <t>735000911</t>
  </si>
  <si>
    <t>Vyregulovanie dvojregulačného ventilu a kohútika s ručným ovládaním</t>
  </si>
  <si>
    <t>735000912</t>
  </si>
  <si>
    <t>Vyregulovanie dvojregulačného ventilu s termostatickým ovládaním</t>
  </si>
  <si>
    <t>735111810.S</t>
  </si>
  <si>
    <t>Demontáž vykurovacích telies liatinových článkových,  -0,02380t</t>
  </si>
  <si>
    <t>735154043.S</t>
  </si>
  <si>
    <t>Montáž vykurovacieho telesa panelového jednoradového 600 mm/ dĺžky 1400-1800 mm</t>
  </si>
  <si>
    <t>484530014000.S</t>
  </si>
  <si>
    <t>Teleso vykurovacie doskové jednoradové oceľové, vxlxh 21 VKL 600x1800x63 mm, pripojenie pravé spodné</t>
  </si>
  <si>
    <t>735154044.S</t>
  </si>
  <si>
    <t>Montáž vykurovacieho telesa panelového jednoradového 600 mm/ dĺžky 2000-2600 mm</t>
  </si>
  <si>
    <t>484530014100.S</t>
  </si>
  <si>
    <t>Teleso vykurovacie doskové jednoradové oceľové, vxlxhĺ 600x2000x63 mm, pripojenie pravé spodné</t>
  </si>
  <si>
    <t>484530022100.S</t>
  </si>
  <si>
    <t>Teleso vykurovacie doskové dvojradové oceľové, vxlxhĺ 21 VK 600x2000x100 mm, pripojenie pravé spodné</t>
  </si>
  <si>
    <t>484530015983</t>
  </si>
  <si>
    <t>Teleso vykurovacie doskové dvojradové oceľové  21, vxlxhĺ 600x2000x66 mm, s bočným pripojením, závit G 1/2" vnútorný,</t>
  </si>
  <si>
    <t>735154140.S</t>
  </si>
  <si>
    <t>Montáž vykurovacieho telesa panelového dvojradového výšky 600 mm/ dĺžky 400-600 mm</t>
  </si>
  <si>
    <t>484530021100</t>
  </si>
  <si>
    <t>Teleso vykurovacie doskové dvojradové oceľové VK 22, vxlxhĺ 600x600x100 mm, pripojenie pravé spodné, závit G 1/2" vnútorný,</t>
  </si>
  <si>
    <t>484530065700</t>
  </si>
  <si>
    <t>Teleso vykurovacie doskové dvojpanelové oceľové  22K, vxl 600x600 mm s bočným pripojením a dvoma konvektormi,</t>
  </si>
  <si>
    <t>735154142.S</t>
  </si>
  <si>
    <t>Montáž vykurovacieho telesa panelového dvojradového výšky 600 mm/ dĺžky 1000-1200 mm</t>
  </si>
  <si>
    <t>484530015975</t>
  </si>
  <si>
    <t>Teleso vykurovacie doskové dvojradové oceľové  21, vxlxhĺ 600x1200x66 mm, s bočným pripojením, závit G 1/2" vnútorný</t>
  </si>
  <si>
    <t>735154144.S</t>
  </si>
  <si>
    <t>Montáž vykurovacieho telesa panelového dvojradového výšky 600 mm/ dĺžky 2000-2600 mm</t>
  </si>
  <si>
    <t>484530067100</t>
  </si>
  <si>
    <t>Teleso vykurovacie doskové dvojpanelové oceľové  22K, vxl 600x2000 mm s bočným pripojením a dvoma konvektormi,</t>
  </si>
  <si>
    <t>735154150.S</t>
  </si>
  <si>
    <t>Montáž vykurovacieho telesa panelového dvojradového výšky 900 mm/ dĺžky 400-600 mm</t>
  </si>
  <si>
    <t>484530022700</t>
  </si>
  <si>
    <t>Teleso vykurovacie doskové dvojradové oceľové VK 22, vxlxhĺ 900x600x100 mm, pripojenie pravé spodné, závit G 1/2" vnútorný</t>
  </si>
  <si>
    <t>484530068000.S</t>
  </si>
  <si>
    <t>Teleso vykurovacie doskové dvojradové oceľové, vxlxhĺ 900x600x100 mm, s bočným pripojením a dvoma konvektormi</t>
  </si>
  <si>
    <t>735154152.S</t>
  </si>
  <si>
    <t>Montáž vykurovacieho telesa panelového dvojradového výšky 900 mm/ dĺžky 1000-1200 mm</t>
  </si>
  <si>
    <t>484530068400</t>
  </si>
  <si>
    <t>Teleso vykurovacie doskové dvojpanelové oceľové 22K, vxl 900x1000 mm s bočným pripojením a dvoma konvektormi</t>
  </si>
  <si>
    <t>735154154.S</t>
  </si>
  <si>
    <t>Montáž vykurovacieho telesa panelového dvojradového výšky 900 mm/ dĺžky 2000-2600 mm</t>
  </si>
  <si>
    <t>484530069000</t>
  </si>
  <si>
    <t>Teleso vykurovacie doskové dvojpanelové oceľové 22K, vxl 900x2000 mm s bočným pripojením a dvoma konvektormi,</t>
  </si>
  <si>
    <t>735154251.S</t>
  </si>
  <si>
    <t>Montáž vykurovacieho telesa panelového trojradového výšky 900 mm/ dĺžky 700-900 mm</t>
  </si>
  <si>
    <t>484530077300</t>
  </si>
  <si>
    <t>Teleso vykurovacie doskové trojpanelové oceľové 33K, vxl 900x900 mm s bočným pripojením a troma konvektormi</t>
  </si>
  <si>
    <t>735154254.S</t>
  </si>
  <si>
    <t>Montáž vykurovacieho telesa panelového trojradového výšky 900 mm/ dĺžky 2000-2600 mm</t>
  </si>
  <si>
    <t>484530078000</t>
  </si>
  <si>
    <t>Teleso vykurovacie doskové trojpanelové oceľové  33K, vxl 900x2000 mm s bočným pripojením a troma konvektormi</t>
  </si>
  <si>
    <t>735158120.S</t>
  </si>
  <si>
    <t>Vykurovacie telesá panelové dvojradové, tlaková skúška telesa vodou</t>
  </si>
  <si>
    <t>735291800.S</t>
  </si>
  <si>
    <t>Demontáž konzol alebo držiakov vykurovacieho telesa, registra, konvektora do odpadu,  0,00075t</t>
  </si>
  <si>
    <t>735494811</t>
  </si>
  <si>
    <t>Vypúšťanie vody z vykurovacích sústav o v. pl. vykurovacích telies</t>
  </si>
  <si>
    <t>735890801.S</t>
  </si>
  <si>
    <t>Vnútrostaveniskové premiestnenie vybúraných hmôt vykurovacích telies do 6m</t>
  </si>
  <si>
    <t>998735201.S</t>
  </si>
  <si>
    <t>Presun hmôt pre vykurovacie telesá v objektoch výšky do 6 m</t>
  </si>
  <si>
    <t xml:space="preserve">Konštrukcie doplnkové kovové   </t>
  </si>
  <si>
    <t>767995101</t>
  </si>
  <si>
    <t>Montáž ostatných atypických kovových stavebných doplnkových konštrukcií do 5 kg</t>
  </si>
  <si>
    <t>4848522000</t>
  </si>
  <si>
    <t>Objímka na rúrky</t>
  </si>
  <si>
    <t>769</t>
  </si>
  <si>
    <t xml:space="preserve">Montáže vzduchotechnických zariadení   </t>
  </si>
  <si>
    <t>769036003.S</t>
  </si>
  <si>
    <t>Montáž protidažďovej žalúzie prierezu 0.110-0.158 m2</t>
  </si>
  <si>
    <t>429720047500.S</t>
  </si>
  <si>
    <t>Žalúzia protidažďová hliniková s 25 mm rámom, šxv 355x355 mm</t>
  </si>
  <si>
    <t>769036006.S</t>
  </si>
  <si>
    <t>Montáž protidažďovej žalúzie prierezu 0.160-0.200 m2</t>
  </si>
  <si>
    <t>429720049300.S</t>
  </si>
  <si>
    <t>Žalúzia protidažďová hliniková s 25 mm rámom, šxv 400x400 mm</t>
  </si>
  <si>
    <t>769082835.S</t>
  </si>
  <si>
    <t>Demontáž protidažďovej žalúzie prierezu 0.110-0.158 m2,  -0,0043 t</t>
  </si>
  <si>
    <t>769082840.S</t>
  </si>
  <si>
    <t>Demontáž protidažďovej žalúzie prierezu 0.160-0.200 m2,  -0,0072 t</t>
  </si>
  <si>
    <t xml:space="preserve">Hodinové zúčtovacie sadzby   </t>
  </si>
  <si>
    <t>HZS000112</t>
  </si>
  <si>
    <t>Stavebno montážne práce náročnejšie, ucelené, obtiažne, rutinné (Tr.2) v rozsahu viac ako 8 hodín náročnejšie -vykurovacia skuška</t>
  </si>
  <si>
    <t>262144</t>
  </si>
  <si>
    <t>OST</t>
  </si>
  <si>
    <t xml:space="preserve">Ostatné   </t>
  </si>
  <si>
    <t>HZS000214</t>
  </si>
  <si>
    <t>Stavebno montážne práce najnáročnejšie na odbornosť - prehliadky pracoviska a revízie (Tr 4) v rozsahu viac ako 4 a menej ako 8 hodín</t>
  </si>
  <si>
    <t>B5 - Zdravotechnika</t>
  </si>
  <si>
    <t>Ing. Róbert Nagy - Projekovanie TZB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</si>
  <si>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</si>
  <si>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</si>
  <si>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</si>
  <si>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</si>
  <si>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    711 - Izolácie proti vode a vlhkosti   </t>
  </si>
  <si>
    <t xml:space="preserve">    712 - Izolácie striech, povlakové krytiny   </t>
  </si>
  <si>
    <t xml:space="preserve">    721 - Zdravotechnika -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</si>
  <si>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</si>
  <si>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</si>
  <si>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zariaďovacie predmety   </t>
  </si>
  <si>
    <t xml:space="preserve">    783 - Nátery   </t>
  </si>
  <si>
    <t xml:space="preserve">Zemné práce   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</si>
  <si>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</si>
  <si>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</si>
  <si>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</si>
  <si>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</si>
  <si>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139711101</t>
  </si>
  <si>
    <t>Výkop v uzavretých priestoroch s naložením výkopu na dopravný prostriedok v hornine 1 až 4</t>
  </si>
  <si>
    <t>162201101</t>
  </si>
  <si>
    <t>Vodorovné premiestnenie výkopku z horniny 1-4 do 20m</t>
  </si>
  <si>
    <t>167101101</t>
  </si>
  <si>
    <t>Nakladanie neuľahnutého výkopku z hornín tr.1-4 do 100 m3</t>
  </si>
  <si>
    <t>171201201</t>
  </si>
  <si>
    <t>Uloženie sypaniny na skládky do 100 m3</t>
  </si>
  <si>
    <t>171209002</t>
  </si>
  <si>
    <t>174101001</t>
  </si>
  <si>
    <t>Zásyp sypaninou so zhutnením jám, šachiet, rýh, zárezov alebo okolo objektov do 100 m3</t>
  </si>
  <si>
    <t>174101102</t>
  </si>
  <si>
    <t>Zásyp sypaninou v uzavretých priestoroch s urovnaním povrchu zásypu</t>
  </si>
  <si>
    <t>583310001200</t>
  </si>
  <si>
    <t>Kamenivo ťažené hrubé frakcia 8-16 mm, STN EN 12620 + A1</t>
  </si>
  <si>
    <t>583310001900</t>
  </si>
  <si>
    <t>Kamenivo ťažené hrubé frakcia 22-63 mm, STN EN 13242 + A1</t>
  </si>
  <si>
    <t>175101102</t>
  </si>
  <si>
    <t>Obsyp potrubia sypaninou z vhodných hornín 1 až 4 s prehodením sypaniny</t>
  </si>
  <si>
    <t>583310000500</t>
  </si>
  <si>
    <t>Kamenivo ťažené drobné frakcia 0-2 mm, STN EN 13 043</t>
  </si>
  <si>
    <t>310236241</t>
  </si>
  <si>
    <t>Zamurovanie otvoru s plochou do 0,09 m2 v murive nadzákladného tehlami do 300 mm</t>
  </si>
  <si>
    <t>311102012</t>
  </si>
  <si>
    <t>Prestup v múroch z vláknocem. rúr PFR-Permur dĺžky do 300 mm, vn. pr. 100 mm, potrubie vonk.pr. 20-65 mm (bez sady PDE-Permur)</t>
  </si>
  <si>
    <t>311102042</t>
  </si>
  <si>
    <t>Prestup v múroch z vláknocem. rúr PFR-Permur dĺžky do 300 mm, vn. pr. 200 mm, potrubie vonk.pr. 108-144 mm (bez sady PDE-Permur)</t>
  </si>
  <si>
    <t>311102052</t>
  </si>
  <si>
    <t>Prestup v múroch z vláknocem. rúr PFR-Permur dĺžky do 300 mm, vn. pr. 250 mm, potrubie vonk.pr. 142-187 mm (bez sady PDE-Permur)</t>
  </si>
  <si>
    <t xml:space="preserve">Vodorovné konštrukcie   </t>
  </si>
  <si>
    <t>411387531</t>
  </si>
  <si>
    <t>Zabetónov. otvoru s plochou do 0, 25 m2, v stropoch zo železobetónu a tvárnicových a v klenbách</t>
  </si>
  <si>
    <t>411387531.001</t>
  </si>
  <si>
    <t>Zriadenie prestupu cez strešnú konštrukciu - komplet  (dodávka a montáž)</t>
  </si>
  <si>
    <t>kpl</t>
  </si>
  <si>
    <t>451573111</t>
  </si>
  <si>
    <t>Lôžko pod potrubie, stoky a drobné objekty, v otvorenom výkope z piesku a štrkopiesku do 63 mm</t>
  </si>
  <si>
    <t>611401111</t>
  </si>
  <si>
    <t>Omietka jednotlivých malých plôch na stropoch akoukoľvek maltou s plochou jednotlivo do 0, 09 m2</t>
  </si>
  <si>
    <t>612403399</t>
  </si>
  <si>
    <t>Hrubá výplň rýh na stenách akoukoľvek maltou, akejkoľvek šírky ryhy</t>
  </si>
  <si>
    <t>631312141</t>
  </si>
  <si>
    <t>631571111</t>
  </si>
  <si>
    <t>Doplnenie násypu pieskom s ubitím a urovnaním povrchu násypu</t>
  </si>
  <si>
    <t>632451411</t>
  </si>
  <si>
    <t>Doplnenie cementového poteru s plochou jednotlivo (s dodaním hmôt) do 4 m2 a hr. do 10 mm</t>
  </si>
  <si>
    <t xml:space="preserve">Rúrové vedenie   </t>
  </si>
  <si>
    <t>871221062</t>
  </si>
  <si>
    <t>Montáž vodovodného potrubia z dvojvsrtvového PE 100 SDR17/PN10 zváraných natupo D 63x3,8 mm</t>
  </si>
  <si>
    <t>286130031000</t>
  </si>
  <si>
    <t>Rúra HDPE na vodu PE100 PN10 SDR17 63x3,8x100 m, WAVIN</t>
  </si>
  <si>
    <t>286530020400</t>
  </si>
  <si>
    <t>Koleno 90° na tupo PE 100, na vodu, plyn a kanalizáciu, SDR 11 L D 63 mm, WAVIN</t>
  </si>
  <si>
    <t>894431131</t>
  </si>
  <si>
    <t>Montáž revíznej šachty z PVC, DN 400/160 (DN šachty/DN potr. ved.), tlak 12,5 t, hl. 850 do 1200 mm</t>
  </si>
  <si>
    <t>894431133</t>
  </si>
  <si>
    <t>Montáž revíznej šachty z PVC, DN 400/160 (DN šachty/DN potr. ved.), tlak 12,5 t, hl. 1400 do 1700mm</t>
  </si>
  <si>
    <t>286610032600</t>
  </si>
  <si>
    <t>Šachtové dno prietočné DN 160x30°, ku kanalizačnej revíznej šachte TEGRA 425, PP, WAVIN</t>
  </si>
  <si>
    <t>286610033200</t>
  </si>
  <si>
    <t>Šachtové dno s prítokom DN 160-T, ku kanalizačnej revíznej šachte TEGRA 425, PP, WAVIN</t>
  </si>
  <si>
    <t>286610044700</t>
  </si>
  <si>
    <t>Vlnovcová šachtová rúra kanalizačná TEGRA 425, dĺžka 3 m, PP, WAVIN</t>
  </si>
  <si>
    <t>286610045800</t>
  </si>
  <si>
    <t>Spojka šachtovej rúry ku kanalizačnej revíznej šachte TEGRA 425, PP, WAVIN</t>
  </si>
  <si>
    <t>286610045900</t>
  </si>
  <si>
    <t>Teleskopický adaptér DN 400 ku kanalizačnej revíznej šachte TEGRA 600, PVC-U, WAVIN</t>
  </si>
  <si>
    <t>552410001100</t>
  </si>
  <si>
    <t>Poklop liatinový okrúhly D 400 na teleskopickú rúru DN 425, WAVIN</t>
  </si>
  <si>
    <t>965042141</t>
  </si>
  <si>
    <t>Búranie podkladov pod dlažby, liatych dlažieb a mazanín,betón alebo liaty asfalt hr.do 100 mm, plochy nad 4 m2 -2,20000t</t>
  </si>
  <si>
    <t>965081812</t>
  </si>
  <si>
    <t>Búranie dlažieb, z kamen., cement., terazzových, čadičových alebo keramických, hr. nad 10 mm,  -0,06500t</t>
  </si>
  <si>
    <t>969011121</t>
  </si>
  <si>
    <t>Vybúranie vodovodného vedenia DN do 52 mm,  -0,01300t</t>
  </si>
  <si>
    <t>969021111</t>
  </si>
  <si>
    <t>Vybúranie kanalizačného potrubia DN do 100 mm,  -0,03700t</t>
  </si>
  <si>
    <t>971024451</t>
  </si>
  <si>
    <t>Vybúranie otvoru v murive kamennom alebo zmiešanom plochy do 0,25 m2, hr. do 450 mm,  -0,24800t</t>
  </si>
  <si>
    <t>971033231</t>
  </si>
  <si>
    <t>Vybúranie otvoru v murive tehl. plochy do 0,0225 m2 hr. do 150 mm,  -0,00400t</t>
  </si>
  <si>
    <t>971033251</t>
  </si>
  <si>
    <t>Vybúranie otvoru v murive tehl. plochy do 0,0225 m2 hr. do 450 mm,  -0,01200t</t>
  </si>
  <si>
    <t>971033331</t>
  </si>
  <si>
    <t>Vybúranie otvoru v murive tehl. plochy do 0,09 m2 hr. do 150 mm,  -0,02600t</t>
  </si>
  <si>
    <t>971033351</t>
  </si>
  <si>
    <t>Vybúranie otvoru v murive tehl. plochy do 0,09 m2 hr. do 450 mm,  -0,08000t</t>
  </si>
  <si>
    <t>972054241</t>
  </si>
  <si>
    <t>Vybúranie otvoru v stropoch a klenbách železob. plochy do 0,09 m2, hr. nad 120 mm,  -0,03200t</t>
  </si>
  <si>
    <t>972056013</t>
  </si>
  <si>
    <t>Jadrové vrty diamantovými korunkami do D 140 mm do stropov - železobetónových -0,00037t</t>
  </si>
  <si>
    <t>974031142</t>
  </si>
  <si>
    <t>Vysekávanie rýh v akomkoľvek murive tehlovom na akúkoľvek maltu do hĺbky 70 mm a š. do 70 mm,  -0,00900t</t>
  </si>
  <si>
    <t>974031153</t>
  </si>
  <si>
    <t>Vysekávanie rýh v akomkoľvek murive tehlovom na akúkoľvek maltu do hĺbky 100 mm a š. do 100 mm,  -0,01800t</t>
  </si>
  <si>
    <t>974031154</t>
  </si>
  <si>
    <t>Vysekávanie rýh v akomkoľvek murive tehlovom na akúkoľvek maltu do hĺbky 100 mm a š. do 150 mm,  -0,02700t</t>
  </si>
  <si>
    <t>974031157</t>
  </si>
  <si>
    <t>Vysekávanie rýh v akomkoľvek murive tehlovom na akúkoľvek maltu do hĺbky 100 mm a š. nad 200 mm,  -0,05400t</t>
  </si>
  <si>
    <t>974031164</t>
  </si>
  <si>
    <t>Vysekávanie rýh v akomkoľvek murive tehlovom na akúkoľvek maltu do hĺbky 150 mm a š. do 150 mm,  -0,04000t</t>
  </si>
  <si>
    <t>974083102</t>
  </si>
  <si>
    <t>Rezanie betónových mazanín existujúcich nevystužených hĺbky nad 50 do 100 mm</t>
  </si>
  <si>
    <t>979081111</t>
  </si>
  <si>
    <t>979081121</t>
  </si>
  <si>
    <t>Odvoz sutiny a vybúraných hmôt na skládku za každý ďalší 1 km</t>
  </si>
  <si>
    <t>979082111</t>
  </si>
  <si>
    <t>979089012</t>
  </si>
  <si>
    <t>Poplatok za skladovanie - betón, tehly, dlaždice (17 01 ), ostatné</t>
  </si>
  <si>
    <t xml:space="preserve">Presun hmôt HSV   </t>
  </si>
  <si>
    <t>998276101</t>
  </si>
  <si>
    <t>Presun hmôt pre rúrové vedenie hĺbené z rúr z plast., hmôt alebo sklolamin. v otvorenom výkope</t>
  </si>
  <si>
    <t>999281111</t>
  </si>
  <si>
    <t xml:space="preserve">Izolácie proti vode a vlhkosti   </t>
  </si>
  <si>
    <t>711133005</t>
  </si>
  <si>
    <t>Zhotovenie izolácie proti zemnej vlhkosti PVC fóliou položenou voľne na vodorovnej ploche s naleptaním spoju</t>
  </si>
  <si>
    <t>283220000300</t>
  </si>
  <si>
    <t>Hydroizolačná fólia PVC-P FATRAFOL 803, hr. 1,5 mm, š. 1,3 m, izolácia základov proti zemnej vlhkosti, tlakovej vode, radónu, hnedá, FATRA IZOLFA</t>
  </si>
  <si>
    <t>998711201</t>
  </si>
  <si>
    <t xml:space="preserve">Izolácie striech, povlakové krytiny   </t>
  </si>
  <si>
    <t>712300831</t>
  </si>
  <si>
    <t>Odstránenie povlakovej krytiny na strechách plochých 10° jednovrstvovej,  -0,00600t</t>
  </si>
  <si>
    <t>712370110</t>
  </si>
  <si>
    <t>Zhotovenie povlakovej krytiny striech plochých do 10° PVC-P fóliou natavením do asfaltového podkladu so zváraním spoju</t>
  </si>
  <si>
    <t>283220001900</t>
  </si>
  <si>
    <t>Hydroizolačná fólia PVC-P FATRAFOL 807, hr. 2,6 mm, š. 1,3 m, s podkladnou vrstvou z netkanej textílie PES, izolácia pre lepené systémy, farba sivá, FATRA IZOLFA</t>
  </si>
  <si>
    <t>998712202</t>
  </si>
  <si>
    <t>713482111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</si>
  <si>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</si>
  <si>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</si>
  <si>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</si>
  <si>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</si>
  <si>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</si>
  <si>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</si>
  <si>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</si>
  <si>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</si>
  <si>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</si>
  <si>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</t>
  </si>
  <si>
    <t>Montáž trubíc z PE, hr.do 10 mm,vnút.priemer 39-70 mm</t>
  </si>
  <si>
    <t>283310001800</t>
  </si>
  <si>
    <t>Izolačná PE trubica TUBOLIT DG 42x9 mm (d potrubia x hr. izolácie), nadrezaná, AZ FLEX</t>
  </si>
  <si>
    <t>283310002100</t>
  </si>
  <si>
    <t>Izolačná PE trubica TUBOLIT DG 54x9 mm (d potrubia x hr. izolácie), nadrezaná, AZ FLEX</t>
  </si>
  <si>
    <t>713482121</t>
  </si>
  <si>
    <t>Montáž trubíc z PE, hr.15-20 mm,vnút.priemer do 38 mm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</si>
  <si>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</si>
  <si>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</si>
  <si>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</si>
  <si>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</si>
  <si>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713530045</t>
  </si>
  <si>
    <t>Tmelenie š/h 20x20 mm v požiarnych deliacich konštrukciách silikónovým protipožiarnym tmelom El90-180, výplň TI</t>
  </si>
  <si>
    <t>449410002700</t>
  </si>
  <si>
    <t>Požiarny silikónový tmel HILTI CP 601S, objem 310 ml</t>
  </si>
  <si>
    <t>631470000100</t>
  </si>
  <si>
    <t>Doska ProRox SL 960, 60x600x1000 mm, technická izolácia z kamennej vlny pre izolovanie nádrží, ROCKWOOL</t>
  </si>
  <si>
    <t>713530810</t>
  </si>
  <si>
    <t>Montáž protipožiarnej manžety na prestup potrubia d 92-125 mm, EI120, z jednej strany</t>
  </si>
  <si>
    <t>449410001200</t>
  </si>
  <si>
    <t>Protipožiarna manžeta HILTI CP 644-110/4", D 110 mm</t>
  </si>
  <si>
    <t>998713202</t>
  </si>
  <si>
    <t xml:space="preserve">Zdravotechnika - vnútorná kanalizácia   </t>
  </si>
  <si>
    <t>721140802</t>
  </si>
  <si>
    <t>Demontáž potrubia z liatinových rúr odpadového alebo dažďového do DN 100,  -0,01492t</t>
  </si>
  <si>
    <t>721171107</t>
  </si>
  <si>
    <t>Potrubie z PVC - U odpadové ležaté hrdlové D 75x1, 8</t>
  </si>
  <si>
    <t>721171109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</si>
  <si>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</si>
  <si>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</si>
  <si>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</si>
  <si>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</si>
  <si>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</si>
  <si>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721173203</t>
  </si>
  <si>
    <t>Potrubie z PVC - U odpadné pripájacie D 32x1, 8</t>
  </si>
  <si>
    <t>721173204</t>
  </si>
  <si>
    <t>Potrubie z PVC - U odpadné pripájacie D 40x1, 8</t>
  </si>
  <si>
    <t>721173205</t>
  </si>
  <si>
    <t>Potrubie z PVC - U odpadné pripájacie D 50x1, 8</t>
  </si>
  <si>
    <t>721175015</t>
  </si>
  <si>
    <t>Montáž zápachového uzáveru (sifónu) pre klimatizačné zariadenia</t>
  </si>
  <si>
    <t>721194103</t>
  </si>
  <si>
    <t>Zriadenie prípojky na potrubí vyvedenie a upevnenie odpadových výpustiek D 32x1, 8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</si>
  <si>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</si>
  <si>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</si>
  <si>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</si>
  <si>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</si>
  <si>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721194107</t>
  </si>
  <si>
    <t>Zriadenie prípojky na potrubí vyvedenie a upevnenie odpadových výpustiek D 75x1, 9</t>
  </si>
  <si>
    <t>721194109</t>
  </si>
  <si>
    <t>Zriadenie prípojky na potrubí vyvedenie a upevnenie odpadových výpustiek D 110x2, 3</t>
  </si>
  <si>
    <t>721225205002</t>
  </si>
  <si>
    <t>Montáž zápachovej uzávierky z PVC do DN100</t>
  </si>
  <si>
    <t>551620015600</t>
  </si>
  <si>
    <t>Zápachová uzávierka podomietková UP HL138, DN32, krytka 100x100 mm, prídavná zápachová uzávierka, vetranie a klimatizácia, PP/ABS</t>
  </si>
  <si>
    <t>551620013600</t>
  </si>
  <si>
    <t>Zápachová uzávierka podomietková HL440, DN 40, pračkový sifón, s protizápachovou klapkou, pripojenie hadice 3/4", krytka nerez 160x110 mm, PE</t>
  </si>
  <si>
    <t>551620013200</t>
  </si>
  <si>
    <t>Zápachová uzávierka podomietková HL406, DN 40/50, umývačkový UP sifón, výtokový ventil 1/2", prítok/odtok vody R 1/2" vnútorný závit, spätná klapka a privzdušňovač, krytka nerez 180x100 mm, PE</t>
  </si>
  <si>
    <t>286630024800</t>
  </si>
  <si>
    <t>Podlahový vpust HL310N-3000, (0,67 l/s), vertikálny odtok DN 50/75/110, izolačná príruba, Klick-Klack, rám 121x121 mm, mriežka 115x115 mm, PP/PE/nerez</t>
  </si>
  <si>
    <t>551620019700</t>
  </si>
  <si>
    <t>Pripojovacia manžeta HL201/1, na WC, DN 110, s viacerými tesniacimi manžetami, PE</t>
  </si>
  <si>
    <t>551620020600</t>
  </si>
  <si>
    <t>Koleno pripojovacie k WC HL210.WE, DN 110, s otočným kĺbom nastaviteľným 0 - 90°, manžetové tesnenie, pre keramiku, biele, PP</t>
  </si>
  <si>
    <t>5516682000001</t>
  </si>
  <si>
    <t>Lievik so zápachovým uzáverom HL21 DN32</t>
  </si>
  <si>
    <t>286630047600</t>
  </si>
  <si>
    <t>Pivničný podlahový vpust, HL72N, (1,67 l/s), horizontálny odtok DN 110, rám 147x147 mm, mriežkou nerezová 139x139? mm, PP</t>
  </si>
  <si>
    <t>721242125</t>
  </si>
  <si>
    <t>Lapač strešných splavenín plastový univerzálny bočný 300x155/110</t>
  </si>
  <si>
    <t>721274103</t>
  </si>
  <si>
    <t>Ventilačné hlavice strešná - plastové DN 100 HL 810</t>
  </si>
  <si>
    <t>429720000600</t>
  </si>
  <si>
    <t>Hlavica vetracia HL810.0, DN 110, materiál PP</t>
  </si>
  <si>
    <t>721290009</t>
  </si>
  <si>
    <t>Montáž privzdušňovacieho ventilu pre odpadové potrubia DN 75</t>
  </si>
  <si>
    <t>551610001100</t>
  </si>
  <si>
    <t>Privzdušňovacia hlavica podomietková HL905, DN 50/75, (13 l/s), 0°až + 60°C, tr. A I, s krytkou, vnútorná kanalizácia, ABS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</si>
  <si>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</si>
  <si>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</si>
  <si>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</si>
  <si>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</si>
  <si>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721290822</t>
  </si>
  <si>
    <t>Vnútrostav. premiestnenie vybúraných hmôt vnútor. kanal. vodorovne do 100 m z budov vysokých do 12 m</t>
  </si>
  <si>
    <t>998721202</t>
  </si>
  <si>
    <t>Presun hmôt pre vnútornú kanalizáciu v objektoch výšky nad 6 do 12 m</t>
  </si>
  <si>
    <t xml:space="preserve">Zdravotechnika - vnútorný vodovod   </t>
  </si>
  <si>
    <t>722130801</t>
  </si>
  <si>
    <t>Demontáž potrubia z oceľových rúrok závitových do DN 25,  -0,00213t</t>
  </si>
  <si>
    <t>722130803</t>
  </si>
  <si>
    <t>Demontáž potrubia z oceľových rúrok závitových nad 40 do DN 50,  -0,00670t</t>
  </si>
  <si>
    <t>722130916</t>
  </si>
  <si>
    <t>Oprava vodovodného potrubia závitového prerezanie oceľovej rúrky nad 25 do DN 50</t>
  </si>
  <si>
    <t>722161003</t>
  </si>
  <si>
    <t>Vodovodné potrubie z nerezových rúrok spájaných lisovaním D 18 mm</t>
  </si>
  <si>
    <t>722161006</t>
  </si>
  <si>
    <t>Vodovodné potrubie z nerezových rúrok spájaných lisovaním d 22 mm</t>
  </si>
  <si>
    <t>722161009</t>
  </si>
  <si>
    <t>Vodovodné potrubie z nerezových rúrok spájaných lisovaním D 28 mm</t>
  </si>
  <si>
    <t>722161012</t>
  </si>
  <si>
    <t>Vodovodné potrubie z nerezových rúrok spájaných lisovaním D 35 mm</t>
  </si>
  <si>
    <t>722161015</t>
  </si>
  <si>
    <t>Vodovodné potrubie z nerezových rúrok spájaných lisovaním D 42 mm</t>
  </si>
  <si>
    <t>722161018</t>
  </si>
  <si>
    <t>Vodovodné potrubie z nerezových rúrok spájaných lisovaním D 54 mm</t>
  </si>
  <si>
    <t>722172115</t>
  </si>
  <si>
    <t>Potrubie z plastických rúr PP-R D50/6.9 - PN16, polyfúznym zváraním</t>
  </si>
  <si>
    <t>722190401</t>
  </si>
  <si>
    <t>Vyvedenie a upevnenie výpustky DN 15</t>
  </si>
  <si>
    <t>722190402</t>
  </si>
  <si>
    <t>Vyvedenie a upevnenie výpustky DN 20</t>
  </si>
  <si>
    <t>722220121</t>
  </si>
  <si>
    <t>Montáž armatúry závitovej s jedným závitom, nástenka pre batériu G 1/2</t>
  </si>
  <si>
    <t>pár</t>
  </si>
  <si>
    <t>197730078700</t>
  </si>
  <si>
    <t>Nástenka, 1/2"x1/2"FF, PN 10, T = +120 °C, vhodná pre pitnú vodu, mosadz, IVAR</t>
  </si>
  <si>
    <t>722220851</t>
  </si>
  <si>
    <t>Demontáž armatúry závitovej s jedným závitom do G 3/4,  -0,00069t</t>
  </si>
  <si>
    <t>722220861</t>
  </si>
  <si>
    <t>Demontáž armatúry závitovej s dvomi závitmi do G 3/4,  -0,00053t</t>
  </si>
  <si>
    <t>722220862</t>
  </si>
  <si>
    <t>Demontáž armatúry závitovej s dvomi závitmi nad 3/4 do G 5/4,  -0,00123t</t>
  </si>
  <si>
    <t>722221015</t>
  </si>
  <si>
    <t>Montáž guľového kohúta závitového priameho pre vodu G 3/4</t>
  </si>
  <si>
    <t>722221030</t>
  </si>
  <si>
    <t>Montáž guľového kohúta závitového priameho pre vodu G 6/4</t>
  </si>
  <si>
    <t>551110013800</t>
  </si>
  <si>
    <t>Guľový uzáver pre vodu Perfecta, 3/4" FF, páčka, niklovaná mosadz, IVAR</t>
  </si>
  <si>
    <t>551110014100</t>
  </si>
  <si>
    <t>Guľový uzáver pre vodu Perfecta, 6/4" FF, páčka, niklovaná mosadz, IVAR</t>
  </si>
  <si>
    <t>722221082</t>
  </si>
  <si>
    <t>Montáž guľového kohúta vypúšťacieho závitového G 1/2</t>
  </si>
  <si>
    <t>551110011200</t>
  </si>
  <si>
    <t>Guľový uzáver vypúšťací s páčkou, 1/2" M, mosadz, IVAR</t>
  </si>
  <si>
    <t>722221112</t>
  </si>
  <si>
    <t>Montáž guľového kohúta záhradného závitového G 1/2</t>
  </si>
  <si>
    <t>551110011600</t>
  </si>
  <si>
    <t>Guľový uzáver záhradný, 1/2" - 3/4" M, d 15 mm, páčka, niklovaná mosadz, IVAR</t>
  </si>
  <si>
    <t>722221175</t>
  </si>
  <si>
    <t>Montáž poistného ventilu závitového pre vodu G 3/4</t>
  </si>
  <si>
    <t>284</t>
  </si>
  <si>
    <t>5514083001</t>
  </si>
  <si>
    <t>Ventil poistný k elektric. ohrievaču TE 1847 DN20</t>
  </si>
  <si>
    <t>286</t>
  </si>
  <si>
    <t>722221270</t>
  </si>
  <si>
    <t>Montáž spätného ventilu závitového G 3/4</t>
  </si>
  <si>
    <t>288</t>
  </si>
  <si>
    <t>722221275</t>
  </si>
  <si>
    <t>Montáž spätného ventilu závitového G 1</t>
  </si>
  <si>
    <t>290</t>
  </si>
  <si>
    <t>722221285</t>
  </si>
  <si>
    <t>Montáž spätného ventilu závitového G 6/4</t>
  </si>
  <si>
    <t>292</t>
  </si>
  <si>
    <t>551110016800</t>
  </si>
  <si>
    <t>Spätný ventil kontrolovateľný, 6/4" FF, PN 16, mosadz, disk plast IVAR</t>
  </si>
  <si>
    <t>294</t>
  </si>
  <si>
    <t>722221380</t>
  </si>
  <si>
    <t>Montáž vodovodného filtra závitového G 6/4</t>
  </si>
  <si>
    <t>296</t>
  </si>
  <si>
    <t>422010003300</t>
  </si>
  <si>
    <t>Filter závitový, 6/4", PN 20, mosadz OT 58, IVAR</t>
  </si>
  <si>
    <t>298</t>
  </si>
  <si>
    <t>722221425</t>
  </si>
  <si>
    <t>Montáž pripojovacej sanitárnej flexi hadice G 3/8</t>
  </si>
  <si>
    <t>300</t>
  </si>
  <si>
    <t>552270003700</t>
  </si>
  <si>
    <t>Hadica FLEXI nerezová sanitárna ohybná 3/8" FF, dĺ. 400 mm, pripojovacia do sanitárnych rozvodov, IVAR</t>
  </si>
  <si>
    <t>302</t>
  </si>
  <si>
    <t>552270003900</t>
  </si>
  <si>
    <t>Hadica FLEXI nerezová sanitárna ohybná 3/8" FF, dĺ. 600 mm, pripojovacia do sanitárnych rozvodov, IVAR</t>
  </si>
  <si>
    <t>304</t>
  </si>
  <si>
    <t>722263417</t>
  </si>
  <si>
    <t>Montáž vodomeru závit. jednovtokového suchobežného G 1 (7 m3.h-1)</t>
  </si>
  <si>
    <t>306</t>
  </si>
  <si>
    <t>38821228000106</t>
  </si>
  <si>
    <t>Vodomer Sensus 420 Qn - 6,3 m3/h</t>
  </si>
  <si>
    <t>308</t>
  </si>
  <si>
    <t>722290226</t>
  </si>
  <si>
    <t>Tlaková skúška vodovodného potrubia závitového do DN 50</t>
  </si>
  <si>
    <t>310</t>
  </si>
  <si>
    <t>722290234</t>
  </si>
  <si>
    <t>Prepláchnutie a dezinfekcia vodovodného potrubia do DN 80</t>
  </si>
  <si>
    <t>312</t>
  </si>
  <si>
    <t>722290822</t>
  </si>
  <si>
    <t>Vnútrostav. premiestnenie vybúraných hmôt vnútorný vodovod vodorovne do 100 m z budov vys. do 12 m</t>
  </si>
  <si>
    <t>314</t>
  </si>
  <si>
    <t>998722202</t>
  </si>
  <si>
    <t>316</t>
  </si>
  <si>
    <t>724</t>
  </si>
  <si>
    <t xml:space="preserve">Zdravotechnika - strojné vybavenie   </t>
  </si>
  <si>
    <t>724149101</t>
  </si>
  <si>
    <t>Montáž čerpadla vodovodného ponorného na pitnu vodu, bez potrubia a príslušenstva</t>
  </si>
  <si>
    <t>318</t>
  </si>
  <si>
    <t>4260400021</t>
  </si>
  <si>
    <t>Ponorné kalové čerpadlo s plavákovým spínaním  MAKITA PF0300; Hmax= 7,0m; Qmax= 2,3l/s</t>
  </si>
  <si>
    <t>320</t>
  </si>
  <si>
    <t>998724201</t>
  </si>
  <si>
    <t>Presun hmôt pre strojné vybavenie v objektoch výšky do 6 m</t>
  </si>
  <si>
    <t>322</t>
  </si>
  <si>
    <t xml:space="preserve">Zdravotechnika - zariaďovacie predmety   </t>
  </si>
  <si>
    <t>725110811</t>
  </si>
  <si>
    <t>Demontáž záchoda splachovacieho s nádržou alebo s tlakovým splachovačom,  -0,01933t</t>
  </si>
  <si>
    <t>324</t>
  </si>
  <si>
    <t>725119307</t>
  </si>
  <si>
    <t>Montáž záchodovej misy kombinovanej s rovným odpadom</t>
  </si>
  <si>
    <t>326</t>
  </si>
  <si>
    <t>725119308</t>
  </si>
  <si>
    <t>Montáž záchodovej misy kombinovanej s zvislým odpadom</t>
  </si>
  <si>
    <t>328</t>
  </si>
  <si>
    <t>642340000600.01</t>
  </si>
  <si>
    <t>Kombinované WC keramické s hlbokým splachovaním, rozmer 360x625 mm, 3/6 l, odpad vodorovný</t>
  </si>
  <si>
    <t>330</t>
  </si>
  <si>
    <t>642340000700.01</t>
  </si>
  <si>
    <t>Kombinované WC keramické s hlbokým splachovaním, rozmer 360x625 mm, 3/6 l, odpad zvislý</t>
  </si>
  <si>
    <t>332</t>
  </si>
  <si>
    <t>725122813</t>
  </si>
  <si>
    <t>Demontáž pisoára s nádržkou a 1 záchodom,  -0,01720t</t>
  </si>
  <si>
    <t>334</t>
  </si>
  <si>
    <t>725129210</t>
  </si>
  <si>
    <t>Montáž pisoáru keramického s automatickým splachovaním</t>
  </si>
  <si>
    <t>336</t>
  </si>
  <si>
    <t>642510000500</t>
  </si>
  <si>
    <t>Pisoár KORINT, rozmer 360x305x470 mm, keramika, JIKA</t>
  </si>
  <si>
    <t>338</t>
  </si>
  <si>
    <t>642710000200</t>
  </si>
  <si>
    <t>Výlevka stojatá keramická MIRA; vodorovný odpad, rozmer 425x500x450 mm, plastová mreža, JIKA</t>
  </si>
  <si>
    <t>340</t>
  </si>
  <si>
    <t>725210821</t>
  </si>
  <si>
    <t>Demontáž umývadiel alebo umývadielok bez výtokovej armatúry,  -0,01946t</t>
  </si>
  <si>
    <t>342</t>
  </si>
  <si>
    <t>725219401</t>
  </si>
  <si>
    <t>Montáž umývadla na skrutky do muriva, bez výtokovej armatúry</t>
  </si>
  <si>
    <t>344</t>
  </si>
  <si>
    <t>642110002500</t>
  </si>
  <si>
    <t>Umývadlo keramické LYRA PLUS-60, rozmer 600x490x195 mm, biela, JIKA</t>
  </si>
  <si>
    <t>346</t>
  </si>
  <si>
    <t>642110002700</t>
  </si>
  <si>
    <t>Umývadlo keramické MIO-64 zdravotné, rozmer 640x550x165 mm, biela, JIKA</t>
  </si>
  <si>
    <t>348</t>
  </si>
  <si>
    <t>725240811</t>
  </si>
  <si>
    <t>Demontáž sprchovej kabíny a misy bez výtokových armatúr kabín,  -0,08800t</t>
  </si>
  <si>
    <t>350</t>
  </si>
  <si>
    <t>725310828</t>
  </si>
  <si>
    <t>Demontáž drezu jednodielneho bez výtokovej armatúry veľkokuchynskej,  -0,04050t</t>
  </si>
  <si>
    <t>352</t>
  </si>
  <si>
    <t>725319112</t>
  </si>
  <si>
    <t>Montáž kuchynských drezov jednoduchých, hranatých, s rozmerom  do 600 x 600 mm, bez výtokových armatúr</t>
  </si>
  <si>
    <t>354</t>
  </si>
  <si>
    <t>552310000300</t>
  </si>
  <si>
    <t>Kuchynský drez nerezový BASIC 30 na zapustenie do dosky, 420x510 mm, hĺbka 155 mm, sifón, DEXTRADE</t>
  </si>
  <si>
    <t>356</t>
  </si>
  <si>
    <t>725330820</t>
  </si>
  <si>
    <t>Demontáž výlevky bez výtok. armatúry, bez nádrže a splachovacieho potrubia,diturvitovej,  -0,03470t</t>
  </si>
  <si>
    <t>358</t>
  </si>
  <si>
    <t>725530823</t>
  </si>
  <si>
    <t>Demontáž elektrického zásobníkového ohrievača vody tlakového od 50 l do 200 l,  -0,15500t</t>
  </si>
  <si>
    <t>360</t>
  </si>
  <si>
    <t>725539104</t>
  </si>
  <si>
    <t>Montáž elektrického zásobníka akumulačného stojatého do 150 L</t>
  </si>
  <si>
    <t>362</t>
  </si>
  <si>
    <t>541320005700</t>
  </si>
  <si>
    <t>Ohrievač vody EOV 150 elektrický tlakový závesný zvislý akumulačný, objem 150 l, TATRAMAT</t>
  </si>
  <si>
    <t>364</t>
  </si>
  <si>
    <t>725539141</t>
  </si>
  <si>
    <t>Montáž elektrického zásobníka malolitrážneho do 10 L</t>
  </si>
  <si>
    <t>366</t>
  </si>
  <si>
    <t>541320005801</t>
  </si>
  <si>
    <t>Ohrievač vody malolitrážny beztlakový Dražice BTO 10IN</t>
  </si>
  <si>
    <t>368</t>
  </si>
  <si>
    <t>725819401</t>
  </si>
  <si>
    <t>Montáž ventilu rohového s pripojovacou rúrkou G 1/2</t>
  </si>
  <si>
    <t>370</t>
  </si>
  <si>
    <t>551110020500</t>
  </si>
  <si>
    <t>Ventil rohový, 1/2" - 3/8" Parsek, bez matice, chrómovaná mosadz, IVAR</t>
  </si>
  <si>
    <t>372</t>
  </si>
  <si>
    <t>725820810</t>
  </si>
  <si>
    <t>Demontáž batérie drezovej, umývadlovej nástennej,  -0,0026t</t>
  </si>
  <si>
    <t>374</t>
  </si>
  <si>
    <t>725840870</t>
  </si>
  <si>
    <t>Demontáž batérie vaňovej, sprchovej nástennej,  -0,00225t</t>
  </si>
  <si>
    <t>376</t>
  </si>
  <si>
    <t>725829206</t>
  </si>
  <si>
    <t>Montáž batérie umývadlovej a drezovej stojankovej s mechanickým ovládaním odpadového ventilu</t>
  </si>
  <si>
    <t>378</t>
  </si>
  <si>
    <t>551450003600</t>
  </si>
  <si>
    <t>Batéria umývadlová stojanková páková Cubito, rozmer 166x116 mm, s click-clack odpadom, chróm, JIKA</t>
  </si>
  <si>
    <t>380</t>
  </si>
  <si>
    <t>551450000500</t>
  </si>
  <si>
    <t>Batéria drezová stojanková páková Mio s výsuvnou sprchou a otočným výtokovým ramienkom, rozmer 417x340 mm, chróm, JIKA</t>
  </si>
  <si>
    <t>382</t>
  </si>
  <si>
    <t>551450004201</t>
  </si>
  <si>
    <t>Batéria umývadlová stojanková (len studená voda) Typ: ZY12034</t>
  </si>
  <si>
    <t>384</t>
  </si>
  <si>
    <t>5514500034011</t>
  </si>
  <si>
    <t>Batéria umývadlová/výlevková  nástenná páková JIKA TALAS, rozteč 150 mm, chróm</t>
  </si>
  <si>
    <t>386</t>
  </si>
  <si>
    <t>551450010801</t>
  </si>
  <si>
    <t>Batéria samozatváracia pisoárová Typ: ZY12022, 1/2"</t>
  </si>
  <si>
    <t>388</t>
  </si>
  <si>
    <t>725840873</t>
  </si>
  <si>
    <t>Demontáž príslušenstva pre sprchové batérie, držiak na sprchu,  -0,00113t</t>
  </si>
  <si>
    <t>390</t>
  </si>
  <si>
    <t>725849201</t>
  </si>
  <si>
    <t>Montáž batérie sprchovej nástennej pákovej, klasickej</t>
  </si>
  <si>
    <t>392</t>
  </si>
  <si>
    <t>551450002500</t>
  </si>
  <si>
    <t>Batéria sprchová nástenná páková Lyra, rozteč 150 mm, bez sprchovej sady, chróm, JIKA</t>
  </si>
  <si>
    <t>394</t>
  </si>
  <si>
    <t>552260002500</t>
  </si>
  <si>
    <t>Sprchová sada MIO 360711 (ručná sprcha, 5 funkcií, držiak sprchy, sprchová hadica 1,7 m), chróm, JIKA</t>
  </si>
  <si>
    <t>396</t>
  </si>
  <si>
    <t>725860820</t>
  </si>
  <si>
    <t>Demontáž jednoduchej  zápachovej uzávierky pre zariaďovacie predmety, umývadlá, drezy, práčky  -0,00085t</t>
  </si>
  <si>
    <t>398</t>
  </si>
  <si>
    <t>554420002200.3030</t>
  </si>
  <si>
    <t>Krycie dvierka nerezové  300x300mm (+ kotviaci rám)</t>
  </si>
  <si>
    <t>400</t>
  </si>
  <si>
    <t>725590812</t>
  </si>
  <si>
    <t>Vnútrostav. premiestnenie vybúr. hmôt zariaď. predmetov vodorovne do 100 m z budov s výš. do 12 m</t>
  </si>
  <si>
    <t>402</t>
  </si>
  <si>
    <t>998725202</t>
  </si>
  <si>
    <t>Presun hmôt pre zariaďovacie predmety v objektoch výšky nad 6 do 12 m</t>
  </si>
  <si>
    <t>404</t>
  </si>
  <si>
    <t>7679951080010</t>
  </si>
  <si>
    <t>Montáž ostatných typických kovových doplnkových konštrukcií do 5 kg</t>
  </si>
  <si>
    <t>406</t>
  </si>
  <si>
    <t>55381500000010</t>
  </si>
  <si>
    <t>Typizované kov. prvky pre uloženie potrubí: tyče, objímky, príchytky</t>
  </si>
  <si>
    <t>408</t>
  </si>
  <si>
    <t>998767201</t>
  </si>
  <si>
    <t>Presun hmôt pre kovové stavebné doplnkové konštrukcie v objektoch výšky do 6 m</t>
  </si>
  <si>
    <t>410</t>
  </si>
  <si>
    <t xml:space="preserve">Nátery   </t>
  </si>
  <si>
    <t>783222100</t>
  </si>
  <si>
    <t>412</t>
  </si>
  <si>
    <t>783226100</t>
  </si>
  <si>
    <t>414</t>
  </si>
  <si>
    <t>HZS000133</t>
  </si>
  <si>
    <t>Revízie nástenných hadicových zariadení, Revízna správa</t>
  </si>
  <si>
    <t>416</t>
  </si>
  <si>
    <t>B6 - VZT-vetranie</t>
  </si>
  <si>
    <t xml:space="preserve">Ing. Róbert Nagy - Projekovanie TZB  </t>
  </si>
  <si>
    <t xml:space="preserve">    769 - Montáž vzduchotechnických zariadení   </t>
  </si>
  <si>
    <t>340235212</t>
  </si>
  <si>
    <t>Zamurovanie otvoru s plochou do 0, 0225 m2 tehlami pálenými v stenách hr. nad 100 mm</t>
  </si>
  <si>
    <t>340236212</t>
  </si>
  <si>
    <t>Zamurovanie otvoru s plochou do 0, 09 m2 tehlami pálenými v stenách hr. nad 100 mm</t>
  </si>
  <si>
    <t>622423121</t>
  </si>
  <si>
    <t>Oprava vonkajších omietok vápenných a vápenocem. stupeň členitosti III - 10 % opravovanej plochy</t>
  </si>
  <si>
    <t>971036013</t>
  </si>
  <si>
    <t>Jadrové vrty diamantovými korunkami do D 140 mm do stien - murivo tehlové -0,00025t</t>
  </si>
  <si>
    <t>971038808</t>
  </si>
  <si>
    <t>Vyrovnanie povrchu prieduchu komína frézovaním, tehla, otvor priemeru do 200 mm, výška komína 15 m  -0,04500t</t>
  </si>
  <si>
    <t>979011131</t>
  </si>
  <si>
    <t>Zvislá doprava sutiny po schodoch ručne do 3.5 m</t>
  </si>
  <si>
    <t>712370360</t>
  </si>
  <si>
    <t>Zhotovenie povlakovej krytiny striech plochých do 10° fóliou EPDM celoplošne lepenou</t>
  </si>
  <si>
    <t>628510001000</t>
  </si>
  <si>
    <t>Fólia strešná hydroizolačná EPDM Rubbergard - vystužená strešná membrána hr. 1,14 mm, MEDIDERMA</t>
  </si>
  <si>
    <t>713411121</t>
  </si>
  <si>
    <t>Montáž izolácie tepelnej potrubia a ohybov pásmi LSP pripevnenými oceľovým drôtom jednovrstvová</t>
  </si>
  <si>
    <t>631470000500</t>
  </si>
  <si>
    <t>Lamelovo skružovaný pás KNAUF NOBASIL LMF AluR (LSP 35), 20x1000x10000 mm, technická čadičová minerálna izolácia s AluR fóliou, do 600°C</t>
  </si>
  <si>
    <t>713530815</t>
  </si>
  <si>
    <t>Montáž protipožiarnej manžety na prestup potrubia d 126-170 mm, EI120, z jednej strany</t>
  </si>
  <si>
    <t>449410001400</t>
  </si>
  <si>
    <t>Protipožiarna manžeta HILTI CP 644-160/6", D 160 mm</t>
  </si>
  <si>
    <t>721175006</t>
  </si>
  <si>
    <t>Montáž PVC potrubia na odvod kondenzátu D 20 mm</t>
  </si>
  <si>
    <t>551620015700.20</t>
  </si>
  <si>
    <t>Gumová hadica záhradná d20</t>
  </si>
  <si>
    <t>998767202</t>
  </si>
  <si>
    <t xml:space="preserve">Montáž vzduchotechnických zariadení   </t>
  </si>
  <si>
    <t>769011030</t>
  </si>
  <si>
    <t>Montáž ventilátora malého axiálneho nástenného do stropu veľkosť: 100</t>
  </si>
  <si>
    <t>4290013027.001</t>
  </si>
  <si>
    <t>DALAP 100 LVZW  EAN: 4250622614079  Malý axiálny ventilátor, G= 128 m3/h</t>
  </si>
  <si>
    <t>769021003</t>
  </si>
  <si>
    <t>Montáž spiro potrubia DN 125-140</t>
  </si>
  <si>
    <t>429810000300</t>
  </si>
  <si>
    <t>Potrubie kruhové spiro DN 125, dĺžka 1000 mm, TZB GLOBAL</t>
  </si>
  <si>
    <t>429810000400</t>
  </si>
  <si>
    <t>Potrubie kruhové spiro DN 140, dĺžka 1000 mm, TZB GLOBAL</t>
  </si>
  <si>
    <t>769021178</t>
  </si>
  <si>
    <t>Montáž ohybnej Al hadice s tepelnou a hlukovou izoláciou priemeru 100-130 mm</t>
  </si>
  <si>
    <t>429840014500</t>
  </si>
  <si>
    <t>Hadica ohybná tepelne a zvukovo izolovaná, hliníková SONOFLEX MI 102, ELEKTRODESIGN</t>
  </si>
  <si>
    <t>429840014600</t>
  </si>
  <si>
    <t>Hadica ohybná tepelne a zvukovo izolovaná, hliníková SONOFLEX MI 127, ELEKTRODESIGN</t>
  </si>
  <si>
    <t>769021178.01</t>
  </si>
  <si>
    <t>Montáž ohybnej Al hadice s tepelnou a hlukovou izoláciou priemeru 100-130 mm  - príplatok za tvarovky</t>
  </si>
  <si>
    <t>769021529</t>
  </si>
  <si>
    <t>Montáž samoťahovej hlavice do priemeru 140 mm</t>
  </si>
  <si>
    <t>429720023800.R1</t>
  </si>
  <si>
    <t>Hlavica samoťahová s nástavcom  DALAP DORN d125mm</t>
  </si>
  <si>
    <t>429720023900.R1</t>
  </si>
  <si>
    <t>Hlavica samoťahová s nástavcom  DALAP DORN d140mm</t>
  </si>
  <si>
    <t>769025420</t>
  </si>
  <si>
    <t>Montáž protipožiarnej klapky kruhovej do priemeru 225 mm</t>
  </si>
  <si>
    <t>429710131900.R1</t>
  </si>
  <si>
    <t>Klapka protipožiarna, kruhová  F-C2   d125</t>
  </si>
  <si>
    <t>769031159</t>
  </si>
  <si>
    <t>Montáž hliníkovej výustky na štvorhranné potrubie prierezu 0.060-0.090 m2</t>
  </si>
  <si>
    <t>429720297600</t>
  </si>
  <si>
    <t>Výustka hliníková do štvorhranného potrubia so skrutkami, dvojradová NOVA-A-2, rozmery šxv 400x150 mm s horizontálnymi lamelami</t>
  </si>
  <si>
    <t>769035045</t>
  </si>
  <si>
    <t>Montáž nepriehľadnej mriežky na odvod vzduchu do prierezu 0.045 m2</t>
  </si>
  <si>
    <t>429720211200</t>
  </si>
  <si>
    <t>Mriežka hliníková, nepriehľadná so skrutkami NOVA-R1, rozmery šxv 325x125 mm</t>
  </si>
  <si>
    <t>769035081</t>
  </si>
  <si>
    <t>Montáž krycej mriežky hranatej prierezu 0.125-0.355 m2</t>
  </si>
  <si>
    <t>429720295900</t>
  </si>
  <si>
    <t>Výustka hliníková, dvojradová NOVA-A-2-3-300x100-R1-H-AN,</t>
  </si>
  <si>
    <t>769035093</t>
  </si>
  <si>
    <t>Montáž krycej mriežky kruhovej do priemeru 160 mm</t>
  </si>
  <si>
    <t>429720209100.r1</t>
  </si>
  <si>
    <t>Mriežka krycia kruhová hliníková KWO 125; d125</t>
  </si>
  <si>
    <t>769038000</t>
  </si>
  <si>
    <t>Montáž malého kuchynského digestora veľkosť 600</t>
  </si>
  <si>
    <t>429730000101</t>
  </si>
  <si>
    <t>Digestor výsuvný ELICA ELITE 14 LUX GRIX/A/60</t>
  </si>
  <si>
    <t>998769203</t>
  </si>
  <si>
    <t>Presun hmôt pre montáž vzduchotechnických zariadení v stavbe (objekte) výšky nad 7 do 24 m</t>
  </si>
  <si>
    <t>B7 - Vnútorný plynovod</t>
  </si>
  <si>
    <t xml:space="preserve">Dezider Telek  </t>
  </si>
  <si>
    <t xml:space="preserve">    723 - Zdravotechnika - vnútorný plynovod   </t>
  </si>
  <si>
    <t xml:space="preserve">    731 - Ústredné kúrenie - kotolne   </t>
  </si>
  <si>
    <t>Vnútrostavenisková doprava sutiny a vybúraných hmôt za každých ďalších 5 m</t>
  </si>
  <si>
    <t>979087212.S</t>
  </si>
  <si>
    <t>Nakladanie na dopravné prostriedky pre vodorovnú dopravu sutiny</t>
  </si>
  <si>
    <t>979089312.S</t>
  </si>
  <si>
    <t>Poplatok za skladovanie - kovy (meď, bronz, mosadz atď.) (17 04 ), ostatné</t>
  </si>
  <si>
    <t>723</t>
  </si>
  <si>
    <t xml:space="preserve">Zdravotechnika - vnútorný plynovod   </t>
  </si>
  <si>
    <t>723120204.S</t>
  </si>
  <si>
    <t>Potrubie z oceľových rúrok závitových čiernych spájaných zvarovaním - akosť 11 353.0 DN 25</t>
  </si>
  <si>
    <t>723120804.S</t>
  </si>
  <si>
    <t>Demontáž potrubia zvarovaného z oceľových rúrok závitových do DN 25,  -0,00215t</t>
  </si>
  <si>
    <t>197730062300.S</t>
  </si>
  <si>
    <t>Zátka, 3/4" (na koniec demontovanej rúry)</t>
  </si>
  <si>
    <t>734200821.S</t>
  </si>
  <si>
    <t>Demontáž armatúry závitovej s dvomi závitmi do G 1/2 -0,00045t</t>
  </si>
  <si>
    <t>734200822.S</t>
  </si>
  <si>
    <t>Demontáž armatúry závitovej s dvomi závitmi nad 1/2 do G 1,  -0,00110t</t>
  </si>
  <si>
    <t>723190901.S</t>
  </si>
  <si>
    <t>Oprava plynovodného potrubia uzatvorenie alebo otvorenie plynovodného potrubia pri opravách</t>
  </si>
  <si>
    <t>723190907.S</t>
  </si>
  <si>
    <t>Oprava plynovodného potrubia odvzdušnenie a napustenie potrubia</t>
  </si>
  <si>
    <t>723190909.S</t>
  </si>
  <si>
    <t>Oprava plynovodného potrubia neúradná tlaková skúška doterajšieho potrubia</t>
  </si>
  <si>
    <t>723190914.S</t>
  </si>
  <si>
    <t>Oprava plynovodného potrubia napojenie na potrubie DN 25</t>
  </si>
  <si>
    <t>723230301.S</t>
  </si>
  <si>
    <t>Montáž flexibilnej hadice pre plyn</t>
  </si>
  <si>
    <t>552270009520.S</t>
  </si>
  <si>
    <t>Hadica flexibilná plyn DN 20</t>
  </si>
  <si>
    <t>723231012.S</t>
  </si>
  <si>
    <t>Montáž guľového uzáveru plynu priameho G 1</t>
  </si>
  <si>
    <t>551340006100.S</t>
  </si>
  <si>
    <t>Guľový uzáver na plyn 1", FF, páčka, plnoprietokový, niklovaná mosadz</t>
  </si>
  <si>
    <t>723232123.S</t>
  </si>
  <si>
    <t>Montáž armatúry závitovej s dvoma závitmi, podružného plynomera</t>
  </si>
  <si>
    <t>551340010600.R</t>
  </si>
  <si>
    <t>Podružný plynomer BK-G4 T</t>
  </si>
  <si>
    <t>734261225.S</t>
  </si>
  <si>
    <t>Závitový medzikus Ve 4300 - priamy G 1</t>
  </si>
  <si>
    <t>723290821.S</t>
  </si>
  <si>
    <t>Vnútrostaveniskové premiestnenie vybúraných hmôt vnútorný plynovod vodorovne do 100 m z budov vys. do 6 m</t>
  </si>
  <si>
    <t>998723101.S</t>
  </si>
  <si>
    <t>Presun hmôt pre vnútorný plynovod v objektoch výšky do 6 m</t>
  </si>
  <si>
    <t>725590811.S</t>
  </si>
  <si>
    <t>Vnútrostaveniskové premiestnenie vybúraných hmôt zariaďovacích predmetov vodorovne do 100 m z budov s výš. do 6 m</t>
  </si>
  <si>
    <t>725610810.S</t>
  </si>
  <si>
    <t>Demontáž plynoveho sporáka -0,06700t</t>
  </si>
  <si>
    <t xml:space="preserve">Ústredné kúrenie - kotolne   </t>
  </si>
  <si>
    <t>731200826.R</t>
  </si>
  <si>
    <t>Demontáž spalinovodu D180</t>
  </si>
  <si>
    <t>731261070.R</t>
  </si>
  <si>
    <t>Montáž spalinovodu</t>
  </si>
  <si>
    <t>4840020147469</t>
  </si>
  <si>
    <t>Pripojovací adaptér na spalinovod   D 80/125</t>
  </si>
  <si>
    <t>484303252</t>
  </si>
  <si>
    <t>Predĺženie dymovodu D80 - 0,5 m</t>
  </si>
  <si>
    <t>484303253</t>
  </si>
  <si>
    <t>Predĺženie dymovodu D80 - 1,0 m</t>
  </si>
  <si>
    <t>484303255</t>
  </si>
  <si>
    <t>Predĺženie dymovodu D80 - 2,0 m</t>
  </si>
  <si>
    <t>484303259</t>
  </si>
  <si>
    <t>Koleno D80 45 st.</t>
  </si>
  <si>
    <t>484303263</t>
  </si>
  <si>
    <t>Koleno D80 87 st.</t>
  </si>
  <si>
    <t>484303963</t>
  </si>
  <si>
    <t>Štvorcový kryt šachty, 400x400 mm</t>
  </si>
  <si>
    <t>484303265</t>
  </si>
  <si>
    <t>Koleno D80 87 st. - oporné s nosnou konzolou do šachty</t>
  </si>
  <si>
    <t>484303256</t>
  </si>
  <si>
    <t>Predĺženie dymovodu D80 0,25 m s revíznym otvorom</t>
  </si>
  <si>
    <t>998731101.S</t>
  </si>
  <si>
    <t>783424140.S</t>
  </si>
  <si>
    <t>Nátery kov.potr.a armatúr syntetické potrubie do DN 50 mm dvojnás. so základným náterom - 105µm</t>
  </si>
  <si>
    <t>HZS000211.S</t>
  </si>
  <si>
    <t>Stavebno montážne práce menej náročne, pomocné alebo manipulačné (Tr. 1) v rozsahu viac 4 a menej ako 8 hodín - búracie a iné pomocné práce</t>
  </si>
  <si>
    <t>HZS000214.S</t>
  </si>
  <si>
    <t>Stavebno montážne práce najnáročnejšie na odbornosť - prehliadky pracoviska a revízie (Tr. 4) v rozsahu viac ako 4 a menej ako 8 hodín - odborná prehliadka a skúška PZ</t>
  </si>
  <si>
    <t>5,117</t>
  </si>
  <si>
    <t>3,396</t>
  </si>
  <si>
    <t>3,226</t>
  </si>
  <si>
    <t>78,957</t>
  </si>
  <si>
    <t>C - Neoprávnené náklady</t>
  </si>
  <si>
    <t>289,3</t>
  </si>
  <si>
    <t>38,816</t>
  </si>
  <si>
    <t>C1 - Stavebné práce - Zateplenie strechy</t>
  </si>
  <si>
    <t>51,17</t>
  </si>
  <si>
    <t>39,191</t>
  </si>
  <si>
    <t>18,575</t>
  </si>
  <si>
    <t>-1675024222</t>
  </si>
  <si>
    <t>(18,48+17,77+9,42+5,0)*0,25*0,25</t>
  </si>
  <si>
    <t>1695570176</t>
  </si>
  <si>
    <t>389381001.S</t>
  </si>
  <si>
    <t>Dobetónovanie prefabrikovaných konštrukcií</t>
  </si>
  <si>
    <t>851928277</t>
  </si>
  <si>
    <t>"vlz" 0,25</t>
  </si>
  <si>
    <t>-388904878</t>
  </si>
  <si>
    <t>(18,48+18,27+9,42+5,0)*0,25*0,05</t>
  </si>
  <si>
    <t>167806658</t>
  </si>
  <si>
    <t>(18,48+18,27+9,42+5,0)*2*0,05</t>
  </si>
  <si>
    <t>-2104162863</t>
  </si>
  <si>
    <t>1238443090</t>
  </si>
  <si>
    <t>(18,48+18,27+9,42+5,0)*2*0,4*0,001*1,05</t>
  </si>
  <si>
    <t>612421321.S</t>
  </si>
  <si>
    <t>Oprava vnútorných vápenných omietok stien, v množstve opravenej plochy nad 10 do 20 % hladkých</t>
  </si>
  <si>
    <t>1484761201</t>
  </si>
  <si>
    <t>"vlz" 2*(0,7+1,0)*0,7</t>
  </si>
  <si>
    <t>-1482616393</t>
  </si>
  <si>
    <t>1512928328</t>
  </si>
  <si>
    <t>1003687098</t>
  </si>
  <si>
    <t>1665486111</t>
  </si>
  <si>
    <t>1244838001</t>
  </si>
  <si>
    <t>-586494491</t>
  </si>
  <si>
    <t>8,49*(0,45+0,35)*0,5</t>
  </si>
  <si>
    <t>8,49*0,38</t>
  </si>
  <si>
    <t>378018867</t>
  </si>
  <si>
    <t>1978075693</t>
  </si>
  <si>
    <t>-1031906881</t>
  </si>
  <si>
    <t>((18,48+17,77+9,42+5,0)/10)*0,25*0,25</t>
  </si>
  <si>
    <t>-598503857</t>
  </si>
  <si>
    <t>629220219</t>
  </si>
  <si>
    <t>8,49*(8,3+1,0)</t>
  </si>
  <si>
    <t>983819740</t>
  </si>
  <si>
    <t>382084863</t>
  </si>
  <si>
    <t>-1587841843</t>
  </si>
  <si>
    <t>-1702462528</t>
  </si>
  <si>
    <t>" Výkaz materiálu a návrh viď. príloha Techickej správy</t>
  </si>
  <si>
    <t>1092137380</t>
  </si>
  <si>
    <t>2009141753</t>
  </si>
  <si>
    <t>-1943348976</t>
  </si>
  <si>
    <t>(18,48+18,27+9,42+5,0)/1,5</t>
  </si>
  <si>
    <t>968072355.S</t>
  </si>
  <si>
    <t>Vybúranie strešného výlezu,  -0,06100t</t>
  </si>
  <si>
    <t>1237482712</t>
  </si>
  <si>
    <t>"b6" 1,25*1,05</t>
  </si>
  <si>
    <t>765746163</t>
  </si>
  <si>
    <t>-778410612</t>
  </si>
  <si>
    <t>-1902481852</t>
  </si>
  <si>
    <t>-944112341</t>
  </si>
  <si>
    <t>0,937*14 'Prepočítané koeficientom množstva</t>
  </si>
  <si>
    <t>-503843354</t>
  </si>
  <si>
    <t>1338782453</t>
  </si>
  <si>
    <t>0,937*8 'Prepočítané koeficientom množstva</t>
  </si>
  <si>
    <t>303825296</t>
  </si>
  <si>
    <t>-693174849</t>
  </si>
  <si>
    <t>124055451</t>
  </si>
  <si>
    <t>-1070403437</t>
  </si>
  <si>
    <t>-1811605434</t>
  </si>
  <si>
    <t>-831502919</t>
  </si>
  <si>
    <t>289,3*1,15 'Prepočítané koeficientom množstva</t>
  </si>
  <si>
    <t>982328136</t>
  </si>
  <si>
    <t>744</t>
  </si>
  <si>
    <t>744*1,02 'Prepočítané koeficientom množstva</t>
  </si>
  <si>
    <t>712510901.S</t>
  </si>
  <si>
    <t>Vykonanie údržby povlakovej krytiny striech oblých za studena náterom penetračným</t>
  </si>
  <si>
    <t>-1775439756</t>
  </si>
  <si>
    <t>"B4" 2*1,0</t>
  </si>
  <si>
    <t>-1157686227</t>
  </si>
  <si>
    <t>2*0,00025 'Prepočítané koeficientom množstva</t>
  </si>
  <si>
    <t>214439788</t>
  </si>
  <si>
    <t>(18,48+17,77+9,42)*(0,25+0,5)</t>
  </si>
  <si>
    <t>388340146</t>
  </si>
  <si>
    <t>38,816*1,15 'Prepočítané koeficientom množstva</t>
  </si>
  <si>
    <t>1127740318</t>
  </si>
  <si>
    <t>310,528*1,02 'Prepočítané koeficientom množstva</t>
  </si>
  <si>
    <t>2124999436</t>
  </si>
  <si>
    <t>"B4" 2</t>
  </si>
  <si>
    <t>1825962407</t>
  </si>
  <si>
    <t>2*1,15 'Prepočítané koeficientom množstva</t>
  </si>
  <si>
    <t>-2043540648</t>
  </si>
  <si>
    <t>-1366488806</t>
  </si>
  <si>
    <t>Kotviaci prvok do betónu 6,1 mm, oceľový, min.dĺ.80mm</t>
  </si>
  <si>
    <t>-1888682248</t>
  </si>
  <si>
    <t>454409804</t>
  </si>
  <si>
    <t>1904380872</t>
  </si>
  <si>
    <t>-1652383334</t>
  </si>
  <si>
    <t>913931706</t>
  </si>
  <si>
    <t>-1492462506</t>
  </si>
  <si>
    <t>Detaily k termoplastom všeobecne, oplechovanie okraja odkvapovou záveternou lištou z hrubopolpast. plechu RŠ 350 mm, pol.K1</t>
  </si>
  <si>
    <t>197440889</t>
  </si>
  <si>
    <t>53,5</t>
  </si>
  <si>
    <t>1592110069</t>
  </si>
  <si>
    <t>-178044090</t>
  </si>
  <si>
    <t>-1024195786</t>
  </si>
  <si>
    <t>-636576103</t>
  </si>
  <si>
    <t>37735094</t>
  </si>
  <si>
    <t>-968898785</t>
  </si>
  <si>
    <t>484992769</t>
  </si>
  <si>
    <t>18,48+18,27+9,42+5,0</t>
  </si>
  <si>
    <t>242243952</t>
  </si>
  <si>
    <t>307,02*1,05 'Prepočítané koeficientom množstva</t>
  </si>
  <si>
    <t>-533059096</t>
  </si>
  <si>
    <t>-1149572612</t>
  </si>
  <si>
    <t>550236239</t>
  </si>
  <si>
    <t>1874223210</t>
  </si>
  <si>
    <t>1220985941</t>
  </si>
  <si>
    <t>578,6*1,02 'Prepočítané koeficientom množstva</t>
  </si>
  <si>
    <t>-531264696</t>
  </si>
  <si>
    <t>(18,48+18,27+9,42)*(0,25+0,5)</t>
  </si>
  <si>
    <t>(18,9+18,91+10,26+5,0)*0,35</t>
  </si>
  <si>
    <t>-1031842647</t>
  </si>
  <si>
    <t>39,191*1,05 'Prepočítané koeficientom množstva</t>
  </si>
  <si>
    <t>-1653638174</t>
  </si>
  <si>
    <t>2029308521</t>
  </si>
  <si>
    <t>18,575*1,05 'Prepočítané koeficientom množstva</t>
  </si>
  <si>
    <t>-2125239651</t>
  </si>
  <si>
    <t>1075287352</t>
  </si>
  <si>
    <t>-1617344212</t>
  </si>
  <si>
    <t>"b5" 5</t>
  </si>
  <si>
    <t>998721202.S</t>
  </si>
  <si>
    <t>989780676</t>
  </si>
  <si>
    <t>-2119789528</t>
  </si>
  <si>
    <t>8,49*(0,38+0,2)</t>
  </si>
  <si>
    <t>1421321182</t>
  </si>
  <si>
    <t>-509834190</t>
  </si>
  <si>
    <t>-485016473</t>
  </si>
  <si>
    <t>882342085</t>
  </si>
  <si>
    <t>-1678246962</t>
  </si>
  <si>
    <t>2002645293</t>
  </si>
  <si>
    <t>-396624156</t>
  </si>
  <si>
    <t>764721118</t>
  </si>
  <si>
    <t>1892697745</t>
  </si>
  <si>
    <t>-1799349152</t>
  </si>
  <si>
    <t>-197290127</t>
  </si>
  <si>
    <t>565224877</t>
  </si>
  <si>
    <t>1656831674</t>
  </si>
  <si>
    <t>Stupeń výlezu s jäklovo pofilu 40x60x2,0mm, 1xzákal.náter, pol. Vlz</t>
  </si>
  <si>
    <t>1385325102</t>
  </si>
  <si>
    <t>767310100.S</t>
  </si>
  <si>
    <t>Montáž výlezu do plochej strechy</t>
  </si>
  <si>
    <t>-681573596</t>
  </si>
  <si>
    <t>767310125.S</t>
  </si>
  <si>
    <t>Montáž manžety, parozábrany pre strešné okná, výlezy</t>
  </si>
  <si>
    <t>-278547564</t>
  </si>
  <si>
    <t>611330000400.1</t>
  </si>
  <si>
    <t>Strešný výlez s otváracím krídlom 700x1000mm, s oblúk.polykarbonátovou výplňou a izolačno-bezpeč.sklom, vrátane zateplenej manžety z tvrd.PVC (700x1000, výš.300mm)podrob.špecifikácia podľa PD, pol Vlz</t>
  </si>
  <si>
    <t>-281331132</t>
  </si>
  <si>
    <t>-1945524384</t>
  </si>
  <si>
    <t>-989326470</t>
  </si>
  <si>
    <t>1229888790</t>
  </si>
  <si>
    <t>767995101.S</t>
  </si>
  <si>
    <t>-1489722288</t>
  </si>
  <si>
    <t>-644708931</t>
  </si>
  <si>
    <t>"Ns"  5,0*9</t>
  </si>
  <si>
    <t>704457552</t>
  </si>
  <si>
    <t>1909068650</t>
  </si>
  <si>
    <t>1557590215</t>
  </si>
  <si>
    <t>"ns" 9*5*0,045</t>
  </si>
  <si>
    <t>"vzl" 5*0,045</t>
  </si>
  <si>
    <t>1031852665</t>
  </si>
  <si>
    <t>"vlz" 2*(0,7+1,0)*0,9</t>
  </si>
  <si>
    <t>1277632784</t>
  </si>
  <si>
    <t>2075686873</t>
  </si>
  <si>
    <t>-455800683</t>
  </si>
  <si>
    <t>-2067974781</t>
  </si>
  <si>
    <t>C2 - Bleskozvod</t>
  </si>
  <si>
    <t>1812324183</t>
  </si>
  <si>
    <t>-1480613983</t>
  </si>
  <si>
    <t>-1671969682</t>
  </si>
  <si>
    <t>537068270</t>
  </si>
  <si>
    <t>320730152</t>
  </si>
  <si>
    <t>756913432</t>
  </si>
  <si>
    <t>-668375879</t>
  </si>
  <si>
    <t>1713493437</t>
  </si>
  <si>
    <t>-249813203</t>
  </si>
  <si>
    <t>-1487151712</t>
  </si>
  <si>
    <t>1759202222</t>
  </si>
  <si>
    <t>-120081869</t>
  </si>
  <si>
    <t>-418392468</t>
  </si>
  <si>
    <t>848062013</t>
  </si>
  <si>
    <t>-1276290387</t>
  </si>
  <si>
    <t>1685277420</t>
  </si>
  <si>
    <t>-610995663</t>
  </si>
  <si>
    <t>1914487611</t>
  </si>
  <si>
    <t>-1492722968</t>
  </si>
  <si>
    <t>-1315704606</t>
  </si>
  <si>
    <t>-1074739882</t>
  </si>
  <si>
    <t>-893356273</t>
  </si>
  <si>
    <t>983763517</t>
  </si>
  <si>
    <t>513126848</t>
  </si>
  <si>
    <t>-1205445607</t>
  </si>
  <si>
    <t>2054816450</t>
  </si>
  <si>
    <t>1410351577</t>
  </si>
  <si>
    <t>-759790950</t>
  </si>
  <si>
    <t>-1642908011</t>
  </si>
  <si>
    <t>229463468</t>
  </si>
  <si>
    <t>1591762174</t>
  </si>
  <si>
    <t>-1522242286</t>
  </si>
  <si>
    <t>-2116407166</t>
  </si>
  <si>
    <t>1548837535</t>
  </si>
  <si>
    <t>42739960</t>
  </si>
  <si>
    <t>-1670708627</t>
  </si>
  <si>
    <t>-769813015</t>
  </si>
  <si>
    <t>-1327707564</t>
  </si>
  <si>
    <t>39827994</t>
  </si>
  <si>
    <t>-779620131</t>
  </si>
  <si>
    <t>1678697770</t>
  </si>
  <si>
    <t>-1381792541</t>
  </si>
  <si>
    <t>1496494326</t>
  </si>
  <si>
    <t>-274820773</t>
  </si>
  <si>
    <t>-1861645489</t>
  </si>
  <si>
    <t>-1543755910</t>
  </si>
  <si>
    <t>-2050236050</t>
  </si>
  <si>
    <t>119535781</t>
  </si>
  <si>
    <t>-619113690</t>
  </si>
  <si>
    <t>-589598290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</si>
</sst>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7" fillId="0" borderId="0" xfId="0" applyNumberFormat="1" applyFont="1" applyAlignment="1"/>
    <xf numFmtId="166" fontId="37" fillId="0" borderId="12" xfId="0" applyNumberFormat="1" applyFont="1" applyBorder="1" applyAlignment="1"/>
    <xf numFmtId="166" fontId="37" fillId="0" borderId="13" xfId="0" applyNumberFormat="1" applyFont="1" applyBorder="1" applyAlignment="1"/>
    <xf numFmtId="167" fontId="3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167" fontId="40" fillId="3" borderId="22" xfId="0" applyNumberFormat="1" applyFont="1" applyFill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50" t="s">
        <v>5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31" t="s">
        <v>12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R5" s="21"/>
      <c r="BE5" s="228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33" t="s">
        <v>15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R6" s="21"/>
      <c r="BE6" s="229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9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9"/>
      <c r="BS8" s="18" t="s">
        <v>6</v>
      </c>
    </row>
    <row r="9" spans="1:74" s="1" customFormat="1" ht="14.45" customHeight="1">
      <c r="B9" s="21"/>
      <c r="AR9" s="21"/>
      <c r="BE9" s="229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9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29"/>
      <c r="BS11" s="18" t="s">
        <v>6</v>
      </c>
    </row>
    <row r="12" spans="1:74" s="1" customFormat="1" ht="6.95" customHeight="1">
      <c r="B12" s="21"/>
      <c r="AR12" s="21"/>
      <c r="BE12" s="229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9"/>
      <c r="BS13" s="18" t="s">
        <v>6</v>
      </c>
    </row>
    <row r="14" spans="1:74" ht="12.75">
      <c r="B14" s="21"/>
      <c r="E14" s="234" t="s">
        <v>27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8" t="s">
        <v>25</v>
      </c>
      <c r="AN14" s="30" t="s">
        <v>27</v>
      </c>
      <c r="AR14" s="21"/>
      <c r="BE14" s="229"/>
      <c r="BS14" s="18" t="s">
        <v>6</v>
      </c>
    </row>
    <row r="15" spans="1:74" s="1" customFormat="1" ht="6.95" customHeight="1">
      <c r="B15" s="21"/>
      <c r="AR15" s="21"/>
      <c r="BE15" s="229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9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29"/>
      <c r="BS17" s="18" t="s">
        <v>30</v>
      </c>
    </row>
    <row r="18" spans="1:71" s="1" customFormat="1" ht="6.95" customHeight="1">
      <c r="B18" s="21"/>
      <c r="AR18" s="21"/>
      <c r="BE18" s="229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29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29"/>
      <c r="BS20" s="18" t="s">
        <v>30</v>
      </c>
    </row>
    <row r="21" spans="1:71" s="1" customFormat="1" ht="6.95" customHeight="1">
      <c r="B21" s="21"/>
      <c r="AR21" s="21"/>
      <c r="BE21" s="229"/>
    </row>
    <row r="22" spans="1:71" s="1" customFormat="1" ht="12" customHeight="1">
      <c r="B22" s="21"/>
      <c r="D22" s="28" t="s">
        <v>34</v>
      </c>
      <c r="AR22" s="21"/>
      <c r="BE22" s="229"/>
    </row>
    <row r="23" spans="1:71" s="1" customFormat="1" ht="108" customHeight="1">
      <c r="B23" s="21"/>
      <c r="E23" s="236" t="s">
        <v>35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R23" s="21"/>
      <c r="BE23" s="229"/>
    </row>
    <row r="24" spans="1:71" s="1" customFormat="1" ht="6.95" customHeight="1">
      <c r="B24" s="21"/>
      <c r="AR24" s="21"/>
      <c r="BE24" s="229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9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7">
        <f>ROUND(AG94,2)</f>
        <v>0</v>
      </c>
      <c r="AL26" s="238"/>
      <c r="AM26" s="238"/>
      <c r="AN26" s="238"/>
      <c r="AO26" s="238"/>
      <c r="AP26" s="33"/>
      <c r="AQ26" s="33"/>
      <c r="AR26" s="34"/>
      <c r="BE26" s="22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9" t="s">
        <v>37</v>
      </c>
      <c r="M28" s="239"/>
      <c r="N28" s="239"/>
      <c r="O28" s="239"/>
      <c r="P28" s="239"/>
      <c r="Q28" s="33"/>
      <c r="R28" s="33"/>
      <c r="S28" s="33"/>
      <c r="T28" s="33"/>
      <c r="U28" s="33"/>
      <c r="V28" s="33"/>
      <c r="W28" s="239" t="s">
        <v>38</v>
      </c>
      <c r="X28" s="239"/>
      <c r="Y28" s="239"/>
      <c r="Z28" s="239"/>
      <c r="AA28" s="239"/>
      <c r="AB28" s="239"/>
      <c r="AC28" s="239"/>
      <c r="AD28" s="239"/>
      <c r="AE28" s="239"/>
      <c r="AF28" s="33"/>
      <c r="AG28" s="33"/>
      <c r="AH28" s="33"/>
      <c r="AI28" s="33"/>
      <c r="AJ28" s="33"/>
      <c r="AK28" s="239" t="s">
        <v>39</v>
      </c>
      <c r="AL28" s="239"/>
      <c r="AM28" s="239"/>
      <c r="AN28" s="239"/>
      <c r="AO28" s="239"/>
      <c r="AP28" s="33"/>
      <c r="AQ28" s="33"/>
      <c r="AR28" s="34"/>
      <c r="BE28" s="229"/>
    </row>
    <row r="29" spans="1:71" s="3" customFormat="1" ht="14.45" customHeight="1">
      <c r="B29" s="38"/>
      <c r="D29" s="28" t="s">
        <v>40</v>
      </c>
      <c r="F29" s="39" t="s">
        <v>41</v>
      </c>
      <c r="L29" s="242">
        <v>0.2</v>
      </c>
      <c r="M29" s="241"/>
      <c r="N29" s="241"/>
      <c r="O29" s="241"/>
      <c r="P29" s="241"/>
      <c r="Q29" s="40"/>
      <c r="R29" s="40"/>
      <c r="S29" s="40"/>
      <c r="T29" s="40"/>
      <c r="U29" s="40"/>
      <c r="V29" s="40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F29" s="40"/>
      <c r="AG29" s="40"/>
      <c r="AH29" s="40"/>
      <c r="AI29" s="40"/>
      <c r="AJ29" s="40"/>
      <c r="AK29" s="240">
        <f>ROUND(AV94, 2)</f>
        <v>0</v>
      </c>
      <c r="AL29" s="241"/>
      <c r="AM29" s="241"/>
      <c r="AN29" s="241"/>
      <c r="AO29" s="241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30"/>
    </row>
    <row r="30" spans="1:71" s="3" customFormat="1" ht="14.45" customHeight="1">
      <c r="B30" s="38"/>
      <c r="F30" s="39" t="s">
        <v>42</v>
      </c>
      <c r="L30" s="242">
        <v>0.2</v>
      </c>
      <c r="M30" s="241"/>
      <c r="N30" s="241"/>
      <c r="O30" s="241"/>
      <c r="P30" s="241"/>
      <c r="Q30" s="40"/>
      <c r="R30" s="40"/>
      <c r="S30" s="40"/>
      <c r="T30" s="40"/>
      <c r="U30" s="40"/>
      <c r="V30" s="40"/>
      <c r="W30" s="240">
        <f>ROUND(BA94, 2)</f>
        <v>0</v>
      </c>
      <c r="X30" s="241"/>
      <c r="Y30" s="241"/>
      <c r="Z30" s="241"/>
      <c r="AA30" s="241"/>
      <c r="AB30" s="241"/>
      <c r="AC30" s="241"/>
      <c r="AD30" s="241"/>
      <c r="AE30" s="241"/>
      <c r="AF30" s="40"/>
      <c r="AG30" s="40"/>
      <c r="AH30" s="40"/>
      <c r="AI30" s="40"/>
      <c r="AJ30" s="40"/>
      <c r="AK30" s="240">
        <f>ROUND(AW94, 2)</f>
        <v>0</v>
      </c>
      <c r="AL30" s="241"/>
      <c r="AM30" s="241"/>
      <c r="AN30" s="241"/>
      <c r="AO30" s="241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30"/>
    </row>
    <row r="31" spans="1:71" s="3" customFormat="1" ht="14.45" hidden="1" customHeight="1">
      <c r="B31" s="38"/>
      <c r="F31" s="28" t="s">
        <v>43</v>
      </c>
      <c r="L31" s="245">
        <v>0.2</v>
      </c>
      <c r="M31" s="244"/>
      <c r="N31" s="244"/>
      <c r="O31" s="244"/>
      <c r="P31" s="244"/>
      <c r="W31" s="243">
        <f>ROUND(BB94, 2)</f>
        <v>0</v>
      </c>
      <c r="X31" s="244"/>
      <c r="Y31" s="244"/>
      <c r="Z31" s="244"/>
      <c r="AA31" s="244"/>
      <c r="AB31" s="244"/>
      <c r="AC31" s="244"/>
      <c r="AD31" s="244"/>
      <c r="AE31" s="244"/>
      <c r="AK31" s="243">
        <v>0</v>
      </c>
      <c r="AL31" s="244"/>
      <c r="AM31" s="244"/>
      <c r="AN31" s="244"/>
      <c r="AO31" s="244"/>
      <c r="AR31" s="38"/>
      <c r="BE31" s="230"/>
    </row>
    <row r="32" spans="1:71" s="3" customFormat="1" ht="14.45" hidden="1" customHeight="1">
      <c r="B32" s="38"/>
      <c r="F32" s="28" t="s">
        <v>44</v>
      </c>
      <c r="L32" s="245">
        <v>0.2</v>
      </c>
      <c r="M32" s="244"/>
      <c r="N32" s="244"/>
      <c r="O32" s="244"/>
      <c r="P32" s="244"/>
      <c r="W32" s="243">
        <f>ROUND(BC94, 2)</f>
        <v>0</v>
      </c>
      <c r="X32" s="244"/>
      <c r="Y32" s="244"/>
      <c r="Z32" s="244"/>
      <c r="AA32" s="244"/>
      <c r="AB32" s="244"/>
      <c r="AC32" s="244"/>
      <c r="AD32" s="244"/>
      <c r="AE32" s="244"/>
      <c r="AK32" s="243">
        <v>0</v>
      </c>
      <c r="AL32" s="244"/>
      <c r="AM32" s="244"/>
      <c r="AN32" s="244"/>
      <c r="AO32" s="244"/>
      <c r="AR32" s="38"/>
      <c r="BE32" s="230"/>
    </row>
    <row r="33" spans="1:57" s="3" customFormat="1" ht="14.45" hidden="1" customHeight="1">
      <c r="B33" s="38"/>
      <c r="F33" s="39" t="s">
        <v>45</v>
      </c>
      <c r="L33" s="242">
        <v>0</v>
      </c>
      <c r="M33" s="241"/>
      <c r="N33" s="241"/>
      <c r="O33" s="241"/>
      <c r="P33" s="241"/>
      <c r="Q33" s="40"/>
      <c r="R33" s="40"/>
      <c r="S33" s="40"/>
      <c r="T33" s="40"/>
      <c r="U33" s="40"/>
      <c r="V33" s="40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F33" s="40"/>
      <c r="AG33" s="40"/>
      <c r="AH33" s="40"/>
      <c r="AI33" s="40"/>
      <c r="AJ33" s="40"/>
      <c r="AK33" s="240">
        <v>0</v>
      </c>
      <c r="AL33" s="241"/>
      <c r="AM33" s="241"/>
      <c r="AN33" s="241"/>
      <c r="AO33" s="241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3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9"/>
    </row>
    <row r="35" spans="1:57" s="2" customFormat="1" ht="25.9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49" t="s">
        <v>48</v>
      </c>
      <c r="Y35" s="247"/>
      <c r="Z35" s="247"/>
      <c r="AA35" s="247"/>
      <c r="AB35" s="247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7"/>
      <c r="AM35" s="247"/>
      <c r="AN35" s="247"/>
      <c r="AO35" s="248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49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50</v>
      </c>
      <c r="AI49" s="48"/>
      <c r="AJ49" s="48"/>
      <c r="AK49" s="48"/>
      <c r="AL49" s="48"/>
      <c r="AM49" s="48"/>
      <c r="AN49" s="48"/>
      <c r="AO49" s="48"/>
      <c r="AR49" s="46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9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51</v>
      </c>
      <c r="AI60" s="36"/>
      <c r="AJ60" s="36"/>
      <c r="AK60" s="36"/>
      <c r="AL60" s="36"/>
      <c r="AM60" s="49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7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9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51</v>
      </c>
      <c r="AI75" s="36"/>
      <c r="AJ75" s="36"/>
      <c r="AK75" s="36"/>
      <c r="AL75" s="36"/>
      <c r="AM75" s="49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11</v>
      </c>
      <c r="L84" s="4" t="str">
        <f>K5</f>
        <v>far2205</v>
      </c>
      <c r="AR84" s="55"/>
    </row>
    <row r="85" spans="1:91" s="5" customFormat="1" ht="36.950000000000003" customHeight="1">
      <c r="B85" s="56"/>
      <c r="C85" s="57" t="s">
        <v>14</v>
      </c>
      <c r="L85" s="225" t="str">
        <f>K6</f>
        <v>DSS Slatinka- stavebný objekt  Haličská cesta Lučenec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Haličská cesta 2138/9A, Lučenec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56" t="str">
        <f>IF(AN8= "","",AN8)</f>
        <v>28. 9. 2022</v>
      </c>
      <c r="AN87" s="25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DSS Slatinka,Lučenec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57" t="str">
        <f>IF(E17="","",E17)</f>
        <v>Ing.Attila Farkaš</v>
      </c>
      <c r="AN89" s="258"/>
      <c r="AO89" s="258"/>
      <c r="AP89" s="258"/>
      <c r="AQ89" s="33"/>
      <c r="AR89" s="34"/>
      <c r="AS89" s="261" t="s">
        <v>56</v>
      </c>
      <c r="AT89" s="262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7" t="str">
        <f>IF(E20="","",E20)</f>
        <v>Ing.Igor Janečka</v>
      </c>
      <c r="AN90" s="258"/>
      <c r="AO90" s="258"/>
      <c r="AP90" s="258"/>
      <c r="AQ90" s="33"/>
      <c r="AR90" s="34"/>
      <c r="AS90" s="263"/>
      <c r="AT90" s="264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3"/>
      <c r="AT91" s="264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20" t="s">
        <v>57</v>
      </c>
      <c r="D92" s="221"/>
      <c r="E92" s="221"/>
      <c r="F92" s="221"/>
      <c r="G92" s="221"/>
      <c r="H92" s="64"/>
      <c r="I92" s="224" t="s">
        <v>58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53" t="s">
        <v>59</v>
      </c>
      <c r="AH92" s="221"/>
      <c r="AI92" s="221"/>
      <c r="AJ92" s="221"/>
      <c r="AK92" s="221"/>
      <c r="AL92" s="221"/>
      <c r="AM92" s="221"/>
      <c r="AN92" s="224" t="s">
        <v>60</v>
      </c>
      <c r="AO92" s="221"/>
      <c r="AP92" s="259"/>
      <c r="AQ92" s="65" t="s">
        <v>61</v>
      </c>
      <c r="AR92" s="34"/>
      <c r="AS92" s="66" t="s">
        <v>62</v>
      </c>
      <c r="AT92" s="67" t="s">
        <v>63</v>
      </c>
      <c r="AU92" s="67" t="s">
        <v>64</v>
      </c>
      <c r="AV92" s="67" t="s">
        <v>65</v>
      </c>
      <c r="AW92" s="67" t="s">
        <v>66</v>
      </c>
      <c r="AX92" s="67" t="s">
        <v>67</v>
      </c>
      <c r="AY92" s="67" t="s">
        <v>68</v>
      </c>
      <c r="AZ92" s="67" t="s">
        <v>69</v>
      </c>
      <c r="BA92" s="67" t="s">
        <v>70</v>
      </c>
      <c r="BB92" s="67" t="s">
        <v>71</v>
      </c>
      <c r="BC92" s="67" t="s">
        <v>72</v>
      </c>
      <c r="BD92" s="68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74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27">
        <f>ROUND(AG95+AG98+AG106,2)</f>
        <v>0</v>
      </c>
      <c r="AH94" s="227"/>
      <c r="AI94" s="227"/>
      <c r="AJ94" s="227"/>
      <c r="AK94" s="227"/>
      <c r="AL94" s="227"/>
      <c r="AM94" s="227"/>
      <c r="AN94" s="265">
        <f t="shared" ref="AN94:AN108" si="0">SUM(AG94,AT94)</f>
        <v>0</v>
      </c>
      <c r="AO94" s="265"/>
      <c r="AP94" s="265"/>
      <c r="AQ94" s="76" t="s">
        <v>1</v>
      </c>
      <c r="AR94" s="72"/>
      <c r="AS94" s="77">
        <f>ROUND(AS95+AS98+AS106,2)</f>
        <v>0</v>
      </c>
      <c r="AT94" s="78">
        <f t="shared" ref="AT94:AT108" si="1">ROUND(SUM(AV94:AW94),2)</f>
        <v>0</v>
      </c>
      <c r="AU94" s="79">
        <f>ROUND(AU95+AU98+AU106,5)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ROUND(AZ95+AZ98+AZ106,2)</f>
        <v>0</v>
      </c>
      <c r="BA94" s="78">
        <f>ROUND(BA95+BA98+BA106,2)</f>
        <v>0</v>
      </c>
      <c r="BB94" s="78">
        <f>ROUND(BB95+BB98+BB106,2)</f>
        <v>0</v>
      </c>
      <c r="BC94" s="78">
        <f>ROUND(BC95+BC98+BC106,2)</f>
        <v>0</v>
      </c>
      <c r="BD94" s="80">
        <f>ROUND(BD95+BD98+BD106,2)</f>
        <v>0</v>
      </c>
      <c r="BS94" s="81" t="s">
        <v>75</v>
      </c>
      <c r="BT94" s="81" t="s">
        <v>76</v>
      </c>
      <c r="BU94" s="82" t="s">
        <v>77</v>
      </c>
      <c r="BV94" s="81" t="s">
        <v>78</v>
      </c>
      <c r="BW94" s="81" t="s">
        <v>4</v>
      </c>
      <c r="BX94" s="81" t="s">
        <v>79</v>
      </c>
      <c r="CL94" s="81" t="s">
        <v>1</v>
      </c>
    </row>
    <row r="95" spans="1:91" s="7" customFormat="1" ht="16.5" customHeight="1">
      <c r="B95" s="83"/>
      <c r="C95" s="84"/>
      <c r="D95" s="222" t="s">
        <v>80</v>
      </c>
      <c r="E95" s="222"/>
      <c r="F95" s="222"/>
      <c r="G95" s="222"/>
      <c r="H95" s="222"/>
      <c r="I95" s="85"/>
      <c r="J95" s="222" t="s">
        <v>81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54">
        <f>ROUND(SUM(AG96:AG97),2)</f>
        <v>0</v>
      </c>
      <c r="AH95" s="255"/>
      <c r="AI95" s="255"/>
      <c r="AJ95" s="255"/>
      <c r="AK95" s="255"/>
      <c r="AL95" s="255"/>
      <c r="AM95" s="255"/>
      <c r="AN95" s="260">
        <f t="shared" si="0"/>
        <v>0</v>
      </c>
      <c r="AO95" s="255"/>
      <c r="AP95" s="255"/>
      <c r="AQ95" s="86" t="s">
        <v>82</v>
      </c>
      <c r="AR95" s="83"/>
      <c r="AS95" s="87">
        <f>ROUND(SUM(AS96:AS97),2)</f>
        <v>0</v>
      </c>
      <c r="AT95" s="88">
        <f t="shared" si="1"/>
        <v>0</v>
      </c>
      <c r="AU95" s="89">
        <f>ROUND(SUM(AU96:AU97),5)</f>
        <v>0</v>
      </c>
      <c r="AV95" s="88">
        <f>ROUND(AZ95*L29,2)</f>
        <v>0</v>
      </c>
      <c r="AW95" s="88">
        <f>ROUND(BA95*L30,2)</f>
        <v>0</v>
      </c>
      <c r="AX95" s="88">
        <f>ROUND(BB95*L29,2)</f>
        <v>0</v>
      </c>
      <c r="AY95" s="88">
        <f>ROUND(BC95*L30,2)</f>
        <v>0</v>
      </c>
      <c r="AZ95" s="88">
        <f>ROUND(SUM(AZ96:AZ97),2)</f>
        <v>0</v>
      </c>
      <c r="BA95" s="88">
        <f>ROUND(SUM(BA96:BA97),2)</f>
        <v>0</v>
      </c>
      <c r="BB95" s="88">
        <f>ROUND(SUM(BB96:BB97),2)</f>
        <v>0</v>
      </c>
      <c r="BC95" s="88">
        <f>ROUND(SUM(BC96:BC97),2)</f>
        <v>0</v>
      </c>
      <c r="BD95" s="90">
        <f>ROUND(SUM(BD96:BD97),2)</f>
        <v>0</v>
      </c>
      <c r="BS95" s="91" t="s">
        <v>75</v>
      </c>
      <c r="BT95" s="91" t="s">
        <v>83</v>
      </c>
      <c r="BU95" s="91" t="s">
        <v>77</v>
      </c>
      <c r="BV95" s="91" t="s">
        <v>78</v>
      </c>
      <c r="BW95" s="91" t="s">
        <v>84</v>
      </c>
      <c r="BX95" s="91" t="s">
        <v>4</v>
      </c>
      <c r="CL95" s="91" t="s">
        <v>1</v>
      </c>
      <c r="CM95" s="91" t="s">
        <v>76</v>
      </c>
    </row>
    <row r="96" spans="1:91" s="4" customFormat="1" ht="16.5" customHeight="1">
      <c r="A96" s="92" t="s">
        <v>85</v>
      </c>
      <c r="B96" s="55"/>
      <c r="C96" s="10"/>
      <c r="D96" s="10"/>
      <c r="E96" s="223" t="s">
        <v>86</v>
      </c>
      <c r="F96" s="223"/>
      <c r="G96" s="223"/>
      <c r="H96" s="223"/>
      <c r="I96" s="223"/>
      <c r="J96" s="10"/>
      <c r="K96" s="223" t="s">
        <v>87</v>
      </c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51">
        <f>'A1 - Stavebné práce'!J32</f>
        <v>0</v>
      </c>
      <c r="AH96" s="252"/>
      <c r="AI96" s="252"/>
      <c r="AJ96" s="252"/>
      <c r="AK96" s="252"/>
      <c r="AL96" s="252"/>
      <c r="AM96" s="252"/>
      <c r="AN96" s="251">
        <f t="shared" si="0"/>
        <v>0</v>
      </c>
      <c r="AO96" s="252"/>
      <c r="AP96" s="252"/>
      <c r="AQ96" s="93" t="s">
        <v>88</v>
      </c>
      <c r="AR96" s="55"/>
      <c r="AS96" s="94">
        <v>0</v>
      </c>
      <c r="AT96" s="95">
        <f t="shared" si="1"/>
        <v>0</v>
      </c>
      <c r="AU96" s="96">
        <f>'A1 - Stavebné práce'!P150</f>
        <v>0</v>
      </c>
      <c r="AV96" s="95">
        <f>'A1 - Stavebné práce'!J35</f>
        <v>0</v>
      </c>
      <c r="AW96" s="95">
        <f>'A1 - Stavebné práce'!J36</f>
        <v>0</v>
      </c>
      <c r="AX96" s="95">
        <f>'A1 - Stavebné práce'!J37</f>
        <v>0</v>
      </c>
      <c r="AY96" s="95">
        <f>'A1 - Stavebné práce'!J38</f>
        <v>0</v>
      </c>
      <c r="AZ96" s="95">
        <f>'A1 - Stavebné práce'!F35</f>
        <v>0</v>
      </c>
      <c r="BA96" s="95">
        <f>'A1 - Stavebné práce'!F36</f>
        <v>0</v>
      </c>
      <c r="BB96" s="95">
        <f>'A1 - Stavebné práce'!F37</f>
        <v>0</v>
      </c>
      <c r="BC96" s="95">
        <f>'A1 - Stavebné práce'!F38</f>
        <v>0</v>
      </c>
      <c r="BD96" s="97">
        <f>'A1 - Stavebné práce'!F39</f>
        <v>0</v>
      </c>
      <c r="BT96" s="26" t="s">
        <v>89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pans="1:91" s="4" customFormat="1" ht="16.5" customHeight="1">
      <c r="A97" s="92" t="s">
        <v>85</v>
      </c>
      <c r="B97" s="55"/>
      <c r="C97" s="10"/>
      <c r="D97" s="10"/>
      <c r="E97" s="223" t="s">
        <v>91</v>
      </c>
      <c r="F97" s="223"/>
      <c r="G97" s="223"/>
      <c r="H97" s="223"/>
      <c r="I97" s="223"/>
      <c r="J97" s="10"/>
      <c r="K97" s="223" t="s">
        <v>92</v>
      </c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51">
        <f>'A2 - Bleskozvod'!J32</f>
        <v>0</v>
      </c>
      <c r="AH97" s="252"/>
      <c r="AI97" s="252"/>
      <c r="AJ97" s="252"/>
      <c r="AK97" s="252"/>
      <c r="AL97" s="252"/>
      <c r="AM97" s="252"/>
      <c r="AN97" s="251">
        <f t="shared" si="0"/>
        <v>0</v>
      </c>
      <c r="AO97" s="252"/>
      <c r="AP97" s="252"/>
      <c r="AQ97" s="93" t="s">
        <v>88</v>
      </c>
      <c r="AR97" s="55"/>
      <c r="AS97" s="94">
        <v>0</v>
      </c>
      <c r="AT97" s="95">
        <f t="shared" si="1"/>
        <v>0</v>
      </c>
      <c r="AU97" s="96">
        <f>'A2 - Bleskozvod'!P127</f>
        <v>0</v>
      </c>
      <c r="AV97" s="95">
        <f>'A2 - Bleskozvod'!J35</f>
        <v>0</v>
      </c>
      <c r="AW97" s="95">
        <f>'A2 - Bleskozvod'!J36</f>
        <v>0</v>
      </c>
      <c r="AX97" s="95">
        <f>'A2 - Bleskozvod'!J37</f>
        <v>0</v>
      </c>
      <c r="AY97" s="95">
        <f>'A2 - Bleskozvod'!J38</f>
        <v>0</v>
      </c>
      <c r="AZ97" s="95">
        <f>'A2 - Bleskozvod'!F35</f>
        <v>0</v>
      </c>
      <c r="BA97" s="95">
        <f>'A2 - Bleskozvod'!F36</f>
        <v>0</v>
      </c>
      <c r="BB97" s="95">
        <f>'A2 - Bleskozvod'!F37</f>
        <v>0</v>
      </c>
      <c r="BC97" s="95">
        <f>'A2 - Bleskozvod'!F38</f>
        <v>0</v>
      </c>
      <c r="BD97" s="97">
        <f>'A2 - Bleskozvod'!F39</f>
        <v>0</v>
      </c>
      <c r="BT97" s="26" t="s">
        <v>89</v>
      </c>
      <c r="BV97" s="26" t="s">
        <v>78</v>
      </c>
      <c r="BW97" s="26" t="s">
        <v>93</v>
      </c>
      <c r="BX97" s="26" t="s">
        <v>84</v>
      </c>
      <c r="CL97" s="26" t="s">
        <v>1</v>
      </c>
    </row>
    <row r="98" spans="1:91" s="7" customFormat="1" ht="24.75" customHeight="1">
      <c r="B98" s="83"/>
      <c r="C98" s="84"/>
      <c r="D98" s="222" t="s">
        <v>94</v>
      </c>
      <c r="E98" s="222"/>
      <c r="F98" s="222"/>
      <c r="G98" s="222"/>
      <c r="H98" s="222"/>
      <c r="I98" s="85"/>
      <c r="J98" s="222" t="s">
        <v>95</v>
      </c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54">
        <f>ROUND(SUM(AG99:AG105),2)</f>
        <v>0</v>
      </c>
      <c r="AH98" s="255"/>
      <c r="AI98" s="255"/>
      <c r="AJ98" s="255"/>
      <c r="AK98" s="255"/>
      <c r="AL98" s="255"/>
      <c r="AM98" s="255"/>
      <c r="AN98" s="260">
        <f t="shared" si="0"/>
        <v>0</v>
      </c>
      <c r="AO98" s="255"/>
      <c r="AP98" s="255"/>
      <c r="AQ98" s="86" t="s">
        <v>82</v>
      </c>
      <c r="AR98" s="83"/>
      <c r="AS98" s="87">
        <f>ROUND(SUM(AS99:AS105),2)</f>
        <v>0</v>
      </c>
      <c r="AT98" s="88">
        <f t="shared" si="1"/>
        <v>0</v>
      </c>
      <c r="AU98" s="89">
        <f>ROUND(SUM(AU99:AU105),5)</f>
        <v>0</v>
      </c>
      <c r="AV98" s="88">
        <f>ROUND(AZ98*L29,2)</f>
        <v>0</v>
      </c>
      <c r="AW98" s="88">
        <f>ROUND(BA98*L30,2)</f>
        <v>0</v>
      </c>
      <c r="AX98" s="88">
        <f>ROUND(BB98*L29,2)</f>
        <v>0</v>
      </c>
      <c r="AY98" s="88">
        <f>ROUND(BC98*L30,2)</f>
        <v>0</v>
      </c>
      <c r="AZ98" s="88">
        <f>ROUND(SUM(AZ99:AZ105),2)</f>
        <v>0</v>
      </c>
      <c r="BA98" s="88">
        <f>ROUND(SUM(BA99:BA105),2)</f>
        <v>0</v>
      </c>
      <c r="BB98" s="88">
        <f>ROUND(SUM(BB99:BB105),2)</f>
        <v>0</v>
      </c>
      <c r="BC98" s="88">
        <f>ROUND(SUM(BC99:BC105),2)</f>
        <v>0</v>
      </c>
      <c r="BD98" s="90">
        <f>ROUND(SUM(BD99:BD105),2)</f>
        <v>0</v>
      </c>
      <c r="BS98" s="91" t="s">
        <v>75</v>
      </c>
      <c r="BT98" s="91" t="s">
        <v>83</v>
      </c>
      <c r="BU98" s="91" t="s">
        <v>77</v>
      </c>
      <c r="BV98" s="91" t="s">
        <v>78</v>
      </c>
      <c r="BW98" s="91" t="s">
        <v>96</v>
      </c>
      <c r="BX98" s="91" t="s">
        <v>4</v>
      </c>
      <c r="CL98" s="91" t="s">
        <v>1</v>
      </c>
      <c r="CM98" s="91" t="s">
        <v>76</v>
      </c>
    </row>
    <row r="99" spans="1:91" s="4" customFormat="1" ht="16.5" customHeight="1">
      <c r="A99" s="92" t="s">
        <v>85</v>
      </c>
      <c r="B99" s="55"/>
      <c r="C99" s="10"/>
      <c r="D99" s="10"/>
      <c r="E99" s="223" t="s">
        <v>97</v>
      </c>
      <c r="F99" s="223"/>
      <c r="G99" s="223"/>
      <c r="H99" s="223"/>
      <c r="I99" s="223"/>
      <c r="J99" s="10"/>
      <c r="K99" s="223" t="s">
        <v>98</v>
      </c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51">
        <f>'B1 - Stavebné práce - Zat...'!J32</f>
        <v>0</v>
      </c>
      <c r="AH99" s="252"/>
      <c r="AI99" s="252"/>
      <c r="AJ99" s="252"/>
      <c r="AK99" s="252"/>
      <c r="AL99" s="252"/>
      <c r="AM99" s="252"/>
      <c r="AN99" s="251">
        <f t="shared" si="0"/>
        <v>0</v>
      </c>
      <c r="AO99" s="252"/>
      <c r="AP99" s="252"/>
      <c r="AQ99" s="93" t="s">
        <v>88</v>
      </c>
      <c r="AR99" s="55"/>
      <c r="AS99" s="94">
        <v>0</v>
      </c>
      <c r="AT99" s="95">
        <f t="shared" si="1"/>
        <v>0</v>
      </c>
      <c r="AU99" s="96">
        <f>'B1 - Stavebné práce - Zat...'!P136</f>
        <v>0</v>
      </c>
      <c r="AV99" s="95">
        <f>'B1 - Stavebné práce - Zat...'!J35</f>
        <v>0</v>
      </c>
      <c r="AW99" s="95">
        <f>'B1 - Stavebné práce - Zat...'!J36</f>
        <v>0</v>
      </c>
      <c r="AX99" s="95">
        <f>'B1 - Stavebné práce - Zat...'!J37</f>
        <v>0</v>
      </c>
      <c r="AY99" s="95">
        <f>'B1 - Stavebné práce - Zat...'!J38</f>
        <v>0</v>
      </c>
      <c r="AZ99" s="95">
        <f>'B1 - Stavebné práce - Zat...'!F35</f>
        <v>0</v>
      </c>
      <c r="BA99" s="95">
        <f>'B1 - Stavebné práce - Zat...'!F36</f>
        <v>0</v>
      </c>
      <c r="BB99" s="95">
        <f>'B1 - Stavebné práce - Zat...'!F37</f>
        <v>0</v>
      </c>
      <c r="BC99" s="95">
        <f>'B1 - Stavebné práce - Zat...'!F38</f>
        <v>0</v>
      </c>
      <c r="BD99" s="97">
        <f>'B1 - Stavebné práce - Zat...'!F39</f>
        <v>0</v>
      </c>
      <c r="BT99" s="26" t="s">
        <v>89</v>
      </c>
      <c r="BV99" s="26" t="s">
        <v>78</v>
      </c>
      <c r="BW99" s="26" t="s">
        <v>99</v>
      </c>
      <c r="BX99" s="26" t="s">
        <v>96</v>
      </c>
      <c r="CL99" s="26" t="s">
        <v>1</v>
      </c>
    </row>
    <row r="100" spans="1:91" s="4" customFormat="1" ht="16.5" customHeight="1">
      <c r="A100" s="92" t="s">
        <v>85</v>
      </c>
      <c r="B100" s="55"/>
      <c r="C100" s="10"/>
      <c r="D100" s="10"/>
      <c r="E100" s="223" t="s">
        <v>100</v>
      </c>
      <c r="F100" s="223"/>
      <c r="G100" s="223"/>
      <c r="H100" s="223"/>
      <c r="I100" s="223"/>
      <c r="J100" s="10"/>
      <c r="K100" s="223" t="s">
        <v>101</v>
      </c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51">
        <f>'B2 - Stavebné práce -Výme...'!J32</f>
        <v>0</v>
      </c>
      <c r="AH100" s="252"/>
      <c r="AI100" s="252"/>
      <c r="AJ100" s="252"/>
      <c r="AK100" s="252"/>
      <c r="AL100" s="252"/>
      <c r="AM100" s="252"/>
      <c r="AN100" s="251">
        <f t="shared" si="0"/>
        <v>0</v>
      </c>
      <c r="AO100" s="252"/>
      <c r="AP100" s="252"/>
      <c r="AQ100" s="93" t="s">
        <v>88</v>
      </c>
      <c r="AR100" s="55"/>
      <c r="AS100" s="94">
        <v>0</v>
      </c>
      <c r="AT100" s="95">
        <f t="shared" si="1"/>
        <v>0</v>
      </c>
      <c r="AU100" s="96">
        <f>'B2 - Stavebné práce -Výme...'!P133</f>
        <v>0</v>
      </c>
      <c r="AV100" s="95">
        <f>'B2 - Stavebné práce -Výme...'!J35</f>
        <v>0</v>
      </c>
      <c r="AW100" s="95">
        <f>'B2 - Stavebné práce -Výme...'!J36</f>
        <v>0</v>
      </c>
      <c r="AX100" s="95">
        <f>'B2 - Stavebné práce -Výme...'!J37</f>
        <v>0</v>
      </c>
      <c r="AY100" s="95">
        <f>'B2 - Stavebné práce -Výme...'!J38</f>
        <v>0</v>
      </c>
      <c r="AZ100" s="95">
        <f>'B2 - Stavebné práce -Výme...'!F35</f>
        <v>0</v>
      </c>
      <c r="BA100" s="95">
        <f>'B2 - Stavebné práce -Výme...'!F36</f>
        <v>0</v>
      </c>
      <c r="BB100" s="95">
        <f>'B2 - Stavebné práce -Výme...'!F37</f>
        <v>0</v>
      </c>
      <c r="BC100" s="95">
        <f>'B2 - Stavebné práce -Výme...'!F38</f>
        <v>0</v>
      </c>
      <c r="BD100" s="97">
        <f>'B2 - Stavebné práce -Výme...'!F39</f>
        <v>0</v>
      </c>
      <c r="BT100" s="26" t="s">
        <v>89</v>
      </c>
      <c r="BV100" s="26" t="s">
        <v>78</v>
      </c>
      <c r="BW100" s="26" t="s">
        <v>102</v>
      </c>
      <c r="BX100" s="26" t="s">
        <v>96</v>
      </c>
      <c r="CL100" s="26" t="s">
        <v>1</v>
      </c>
    </row>
    <row r="101" spans="1:91" s="4" customFormat="1" ht="16.5" customHeight="1">
      <c r="A101" s="92" t="s">
        <v>85</v>
      </c>
      <c r="B101" s="55"/>
      <c r="C101" s="10"/>
      <c r="D101" s="10"/>
      <c r="E101" s="223" t="s">
        <v>103</v>
      </c>
      <c r="F101" s="223"/>
      <c r="G101" s="223"/>
      <c r="H101" s="223"/>
      <c r="I101" s="223"/>
      <c r="J101" s="10"/>
      <c r="K101" s="223" t="s">
        <v>104</v>
      </c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51">
        <f>'B3 - Elektroinštalácie'!J32</f>
        <v>0</v>
      </c>
      <c r="AH101" s="252"/>
      <c r="AI101" s="252"/>
      <c r="AJ101" s="252"/>
      <c r="AK101" s="252"/>
      <c r="AL101" s="252"/>
      <c r="AM101" s="252"/>
      <c r="AN101" s="251">
        <f t="shared" si="0"/>
        <v>0</v>
      </c>
      <c r="AO101" s="252"/>
      <c r="AP101" s="252"/>
      <c r="AQ101" s="93" t="s">
        <v>88</v>
      </c>
      <c r="AR101" s="55"/>
      <c r="AS101" s="94">
        <v>0</v>
      </c>
      <c r="AT101" s="95">
        <f t="shared" si="1"/>
        <v>0</v>
      </c>
      <c r="AU101" s="96">
        <f>'B3 - Elektroinštalácie'!P127</f>
        <v>0</v>
      </c>
      <c r="AV101" s="95">
        <f>'B3 - Elektroinštalácie'!J35</f>
        <v>0</v>
      </c>
      <c r="AW101" s="95">
        <f>'B3 - Elektroinštalácie'!J36</f>
        <v>0</v>
      </c>
      <c r="AX101" s="95">
        <f>'B3 - Elektroinštalácie'!J37</f>
        <v>0</v>
      </c>
      <c r="AY101" s="95">
        <f>'B3 - Elektroinštalácie'!J38</f>
        <v>0</v>
      </c>
      <c r="AZ101" s="95">
        <f>'B3 - Elektroinštalácie'!F35</f>
        <v>0</v>
      </c>
      <c r="BA101" s="95">
        <f>'B3 - Elektroinštalácie'!F36</f>
        <v>0</v>
      </c>
      <c r="BB101" s="95">
        <f>'B3 - Elektroinštalácie'!F37</f>
        <v>0</v>
      </c>
      <c r="BC101" s="95">
        <f>'B3 - Elektroinštalácie'!F38</f>
        <v>0</v>
      </c>
      <c r="BD101" s="97">
        <f>'B3 - Elektroinštalácie'!F39</f>
        <v>0</v>
      </c>
      <c r="BT101" s="26" t="s">
        <v>89</v>
      </c>
      <c r="BV101" s="26" t="s">
        <v>78</v>
      </c>
      <c r="BW101" s="26" t="s">
        <v>105</v>
      </c>
      <c r="BX101" s="26" t="s">
        <v>96</v>
      </c>
      <c r="CL101" s="26" t="s">
        <v>1</v>
      </c>
    </row>
    <row r="102" spans="1:91" s="4" customFormat="1" ht="16.5" customHeight="1">
      <c r="A102" s="92" t="s">
        <v>85</v>
      </c>
      <c r="B102" s="55"/>
      <c r="C102" s="10"/>
      <c r="D102" s="10"/>
      <c r="E102" s="223" t="s">
        <v>106</v>
      </c>
      <c r="F102" s="223"/>
      <c r="G102" s="223"/>
      <c r="H102" s="223"/>
      <c r="I102" s="223"/>
      <c r="J102" s="10"/>
      <c r="K102" s="223" t="s">
        <v>107</v>
      </c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51">
        <f>'B4 - Vykurovanie'!J32</f>
        <v>0</v>
      </c>
      <c r="AH102" s="252"/>
      <c r="AI102" s="252"/>
      <c r="AJ102" s="252"/>
      <c r="AK102" s="252"/>
      <c r="AL102" s="252"/>
      <c r="AM102" s="252"/>
      <c r="AN102" s="251">
        <f t="shared" si="0"/>
        <v>0</v>
      </c>
      <c r="AO102" s="252"/>
      <c r="AP102" s="252"/>
      <c r="AQ102" s="93" t="s">
        <v>88</v>
      </c>
      <c r="AR102" s="55"/>
      <c r="AS102" s="94">
        <v>0</v>
      </c>
      <c r="AT102" s="95">
        <f t="shared" si="1"/>
        <v>0</v>
      </c>
      <c r="AU102" s="96">
        <f>'B4 - Vykurovanie'!P135</f>
        <v>0</v>
      </c>
      <c r="AV102" s="95">
        <f>'B4 - Vykurovanie'!J35</f>
        <v>0</v>
      </c>
      <c r="AW102" s="95">
        <f>'B4 - Vykurovanie'!J36</f>
        <v>0</v>
      </c>
      <c r="AX102" s="95">
        <f>'B4 - Vykurovanie'!J37</f>
        <v>0</v>
      </c>
      <c r="AY102" s="95">
        <f>'B4 - Vykurovanie'!J38</f>
        <v>0</v>
      </c>
      <c r="AZ102" s="95">
        <f>'B4 - Vykurovanie'!F35</f>
        <v>0</v>
      </c>
      <c r="BA102" s="95">
        <f>'B4 - Vykurovanie'!F36</f>
        <v>0</v>
      </c>
      <c r="BB102" s="95">
        <f>'B4 - Vykurovanie'!F37</f>
        <v>0</v>
      </c>
      <c r="BC102" s="95">
        <f>'B4 - Vykurovanie'!F38</f>
        <v>0</v>
      </c>
      <c r="BD102" s="97">
        <f>'B4 - Vykurovanie'!F39</f>
        <v>0</v>
      </c>
      <c r="BT102" s="26" t="s">
        <v>89</v>
      </c>
      <c r="BV102" s="26" t="s">
        <v>78</v>
      </c>
      <c r="BW102" s="26" t="s">
        <v>108</v>
      </c>
      <c r="BX102" s="26" t="s">
        <v>96</v>
      </c>
      <c r="CL102" s="26" t="s">
        <v>1</v>
      </c>
    </row>
    <row r="103" spans="1:91" s="4" customFormat="1" ht="16.5" customHeight="1">
      <c r="A103" s="92" t="s">
        <v>85</v>
      </c>
      <c r="B103" s="55"/>
      <c r="C103" s="10"/>
      <c r="D103" s="10"/>
      <c r="E103" s="223" t="s">
        <v>109</v>
      </c>
      <c r="F103" s="223"/>
      <c r="G103" s="223"/>
      <c r="H103" s="223"/>
      <c r="I103" s="223"/>
      <c r="J103" s="10"/>
      <c r="K103" s="223" t="s">
        <v>110</v>
      </c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51">
        <f>'B5 - Zdravotechnika'!J32</f>
        <v>0</v>
      </c>
      <c r="AH103" s="252"/>
      <c r="AI103" s="252"/>
      <c r="AJ103" s="252"/>
      <c r="AK103" s="252"/>
      <c r="AL103" s="252"/>
      <c r="AM103" s="252"/>
      <c r="AN103" s="251">
        <f t="shared" si="0"/>
        <v>0</v>
      </c>
      <c r="AO103" s="252"/>
      <c r="AP103" s="252"/>
      <c r="AQ103" s="93" t="s">
        <v>88</v>
      </c>
      <c r="AR103" s="55"/>
      <c r="AS103" s="94">
        <v>0</v>
      </c>
      <c r="AT103" s="95">
        <f t="shared" si="1"/>
        <v>0</v>
      </c>
      <c r="AU103" s="96">
        <f>'B5 - Zdravotechnika'!P139</f>
        <v>0</v>
      </c>
      <c r="AV103" s="95">
        <f>'B5 - Zdravotechnika'!J35</f>
        <v>0</v>
      </c>
      <c r="AW103" s="95">
        <f>'B5 - Zdravotechnika'!J36</f>
        <v>0</v>
      </c>
      <c r="AX103" s="95">
        <f>'B5 - Zdravotechnika'!J37</f>
        <v>0</v>
      </c>
      <c r="AY103" s="95">
        <f>'B5 - Zdravotechnika'!J38</f>
        <v>0</v>
      </c>
      <c r="AZ103" s="95">
        <f>'B5 - Zdravotechnika'!F35</f>
        <v>0</v>
      </c>
      <c r="BA103" s="95">
        <f>'B5 - Zdravotechnika'!F36</f>
        <v>0</v>
      </c>
      <c r="BB103" s="95">
        <f>'B5 - Zdravotechnika'!F37</f>
        <v>0</v>
      </c>
      <c r="BC103" s="95">
        <f>'B5 - Zdravotechnika'!F38</f>
        <v>0</v>
      </c>
      <c r="BD103" s="97">
        <f>'B5 - Zdravotechnika'!F39</f>
        <v>0</v>
      </c>
      <c r="BT103" s="26" t="s">
        <v>89</v>
      </c>
      <c r="BV103" s="26" t="s">
        <v>78</v>
      </c>
      <c r="BW103" s="26" t="s">
        <v>111</v>
      </c>
      <c r="BX103" s="26" t="s">
        <v>96</v>
      </c>
      <c r="CL103" s="26" t="s">
        <v>1</v>
      </c>
    </row>
    <row r="104" spans="1:91" s="4" customFormat="1" ht="16.5" customHeight="1">
      <c r="A104" s="92" t="s">
        <v>85</v>
      </c>
      <c r="B104" s="55"/>
      <c r="C104" s="10"/>
      <c r="D104" s="10"/>
      <c r="E104" s="223" t="s">
        <v>112</v>
      </c>
      <c r="F104" s="223"/>
      <c r="G104" s="223"/>
      <c r="H104" s="223"/>
      <c r="I104" s="223"/>
      <c r="J104" s="10"/>
      <c r="K104" s="223" t="s">
        <v>113</v>
      </c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51">
        <f>'B6 - VZT-vetranie'!J32</f>
        <v>0</v>
      </c>
      <c r="AH104" s="252"/>
      <c r="AI104" s="252"/>
      <c r="AJ104" s="252"/>
      <c r="AK104" s="252"/>
      <c r="AL104" s="252"/>
      <c r="AM104" s="252"/>
      <c r="AN104" s="251">
        <f t="shared" si="0"/>
        <v>0</v>
      </c>
      <c r="AO104" s="252"/>
      <c r="AP104" s="252"/>
      <c r="AQ104" s="93" t="s">
        <v>88</v>
      </c>
      <c r="AR104" s="55"/>
      <c r="AS104" s="94">
        <v>0</v>
      </c>
      <c r="AT104" s="95">
        <f t="shared" si="1"/>
        <v>0</v>
      </c>
      <c r="AU104" s="96">
        <f>'B6 - VZT-vetranie'!P131</f>
        <v>0</v>
      </c>
      <c r="AV104" s="95">
        <f>'B6 - VZT-vetranie'!J35</f>
        <v>0</v>
      </c>
      <c r="AW104" s="95">
        <f>'B6 - VZT-vetranie'!J36</f>
        <v>0</v>
      </c>
      <c r="AX104" s="95">
        <f>'B6 - VZT-vetranie'!J37</f>
        <v>0</v>
      </c>
      <c r="AY104" s="95">
        <f>'B6 - VZT-vetranie'!J38</f>
        <v>0</v>
      </c>
      <c r="AZ104" s="95">
        <f>'B6 - VZT-vetranie'!F35</f>
        <v>0</v>
      </c>
      <c r="BA104" s="95">
        <f>'B6 - VZT-vetranie'!F36</f>
        <v>0</v>
      </c>
      <c r="BB104" s="95">
        <f>'B6 - VZT-vetranie'!F37</f>
        <v>0</v>
      </c>
      <c r="BC104" s="95">
        <f>'B6 - VZT-vetranie'!F38</f>
        <v>0</v>
      </c>
      <c r="BD104" s="97">
        <f>'B6 - VZT-vetranie'!F39</f>
        <v>0</v>
      </c>
      <c r="BT104" s="26" t="s">
        <v>89</v>
      </c>
      <c r="BV104" s="26" t="s">
        <v>78</v>
      </c>
      <c r="BW104" s="26" t="s">
        <v>114</v>
      </c>
      <c r="BX104" s="26" t="s">
        <v>96</v>
      </c>
      <c r="CL104" s="26" t="s">
        <v>1</v>
      </c>
    </row>
    <row r="105" spans="1:91" s="4" customFormat="1" ht="16.5" customHeight="1">
      <c r="A105" s="92" t="s">
        <v>85</v>
      </c>
      <c r="B105" s="55"/>
      <c r="C105" s="10"/>
      <c r="D105" s="10"/>
      <c r="E105" s="223" t="s">
        <v>115</v>
      </c>
      <c r="F105" s="223"/>
      <c r="G105" s="223"/>
      <c r="H105" s="223"/>
      <c r="I105" s="223"/>
      <c r="J105" s="10"/>
      <c r="K105" s="223" t="s">
        <v>116</v>
      </c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51">
        <f>'B7 - Vnútorný plynovod'!J32</f>
        <v>0</v>
      </c>
      <c r="AH105" s="252"/>
      <c r="AI105" s="252"/>
      <c r="AJ105" s="252"/>
      <c r="AK105" s="252"/>
      <c r="AL105" s="252"/>
      <c r="AM105" s="252"/>
      <c r="AN105" s="251">
        <f t="shared" si="0"/>
        <v>0</v>
      </c>
      <c r="AO105" s="252"/>
      <c r="AP105" s="252"/>
      <c r="AQ105" s="93" t="s">
        <v>88</v>
      </c>
      <c r="AR105" s="55"/>
      <c r="AS105" s="94">
        <v>0</v>
      </c>
      <c r="AT105" s="95">
        <f t="shared" si="1"/>
        <v>0</v>
      </c>
      <c r="AU105" s="96">
        <f>'B7 - Vnútorný plynovod'!P128</f>
        <v>0</v>
      </c>
      <c r="AV105" s="95">
        <f>'B7 - Vnútorný plynovod'!J35</f>
        <v>0</v>
      </c>
      <c r="AW105" s="95">
        <f>'B7 - Vnútorný plynovod'!J36</f>
        <v>0</v>
      </c>
      <c r="AX105" s="95">
        <f>'B7 - Vnútorný plynovod'!J37</f>
        <v>0</v>
      </c>
      <c r="AY105" s="95">
        <f>'B7 - Vnútorný plynovod'!J38</f>
        <v>0</v>
      </c>
      <c r="AZ105" s="95">
        <f>'B7 - Vnútorný plynovod'!F35</f>
        <v>0</v>
      </c>
      <c r="BA105" s="95">
        <f>'B7 - Vnútorný plynovod'!F36</f>
        <v>0</v>
      </c>
      <c r="BB105" s="95">
        <f>'B7 - Vnútorný plynovod'!F37</f>
        <v>0</v>
      </c>
      <c r="BC105" s="95">
        <f>'B7 - Vnútorný plynovod'!F38</f>
        <v>0</v>
      </c>
      <c r="BD105" s="97">
        <f>'B7 - Vnútorný plynovod'!F39</f>
        <v>0</v>
      </c>
      <c r="BT105" s="26" t="s">
        <v>89</v>
      </c>
      <c r="BV105" s="26" t="s">
        <v>78</v>
      </c>
      <c r="BW105" s="26" t="s">
        <v>117</v>
      </c>
      <c r="BX105" s="26" t="s">
        <v>96</v>
      </c>
      <c r="CL105" s="26" t="s">
        <v>1</v>
      </c>
    </row>
    <row r="106" spans="1:91" s="7" customFormat="1" ht="16.5" customHeight="1">
      <c r="B106" s="83"/>
      <c r="C106" s="84"/>
      <c r="D106" s="222" t="s">
        <v>118</v>
      </c>
      <c r="E106" s="222"/>
      <c r="F106" s="222"/>
      <c r="G106" s="222"/>
      <c r="H106" s="222"/>
      <c r="I106" s="85"/>
      <c r="J106" s="222" t="s">
        <v>119</v>
      </c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54">
        <f>ROUND(SUM(AG107:AG108),2)</f>
        <v>0</v>
      </c>
      <c r="AH106" s="255"/>
      <c r="AI106" s="255"/>
      <c r="AJ106" s="255"/>
      <c r="AK106" s="255"/>
      <c r="AL106" s="255"/>
      <c r="AM106" s="255"/>
      <c r="AN106" s="260">
        <f t="shared" si="0"/>
        <v>0</v>
      </c>
      <c r="AO106" s="255"/>
      <c r="AP106" s="255"/>
      <c r="AQ106" s="86" t="s">
        <v>82</v>
      </c>
      <c r="AR106" s="83"/>
      <c r="AS106" s="87">
        <f>ROUND(SUM(AS107:AS108),2)</f>
        <v>0</v>
      </c>
      <c r="AT106" s="88">
        <f t="shared" si="1"/>
        <v>0</v>
      </c>
      <c r="AU106" s="89">
        <f>ROUND(SUM(AU107:AU108),5)</f>
        <v>0</v>
      </c>
      <c r="AV106" s="88">
        <f>ROUND(AZ106*L29,2)</f>
        <v>0</v>
      </c>
      <c r="AW106" s="88">
        <f>ROUND(BA106*L30,2)</f>
        <v>0</v>
      </c>
      <c r="AX106" s="88">
        <f>ROUND(BB106*L29,2)</f>
        <v>0</v>
      </c>
      <c r="AY106" s="88">
        <f>ROUND(BC106*L30,2)</f>
        <v>0</v>
      </c>
      <c r="AZ106" s="88">
        <f>ROUND(SUM(AZ107:AZ108),2)</f>
        <v>0</v>
      </c>
      <c r="BA106" s="88">
        <f>ROUND(SUM(BA107:BA108),2)</f>
        <v>0</v>
      </c>
      <c r="BB106" s="88">
        <f>ROUND(SUM(BB107:BB108),2)</f>
        <v>0</v>
      </c>
      <c r="BC106" s="88">
        <f>ROUND(SUM(BC107:BC108),2)</f>
        <v>0</v>
      </c>
      <c r="BD106" s="90">
        <f>ROUND(SUM(BD107:BD108),2)</f>
        <v>0</v>
      </c>
      <c r="BS106" s="91" t="s">
        <v>75</v>
      </c>
      <c r="BT106" s="91" t="s">
        <v>83</v>
      </c>
      <c r="BU106" s="91" t="s">
        <v>77</v>
      </c>
      <c r="BV106" s="91" t="s">
        <v>78</v>
      </c>
      <c r="BW106" s="91" t="s">
        <v>120</v>
      </c>
      <c r="BX106" s="91" t="s">
        <v>4</v>
      </c>
      <c r="CL106" s="91" t="s">
        <v>1</v>
      </c>
      <c r="CM106" s="91" t="s">
        <v>76</v>
      </c>
    </row>
    <row r="107" spans="1:91" s="4" customFormat="1" ht="16.5" customHeight="1">
      <c r="A107" s="92" t="s">
        <v>85</v>
      </c>
      <c r="B107" s="55"/>
      <c r="C107" s="10"/>
      <c r="D107" s="10"/>
      <c r="E107" s="223" t="s">
        <v>121</v>
      </c>
      <c r="F107" s="223"/>
      <c r="G107" s="223"/>
      <c r="H107" s="223"/>
      <c r="I107" s="223"/>
      <c r="J107" s="10"/>
      <c r="K107" s="223" t="s">
        <v>98</v>
      </c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51">
        <f>'C1 - Stavebné práce - Zat...'!J32</f>
        <v>0</v>
      </c>
      <c r="AH107" s="252"/>
      <c r="AI107" s="252"/>
      <c r="AJ107" s="252"/>
      <c r="AK107" s="252"/>
      <c r="AL107" s="252"/>
      <c r="AM107" s="252"/>
      <c r="AN107" s="251">
        <f t="shared" si="0"/>
        <v>0</v>
      </c>
      <c r="AO107" s="252"/>
      <c r="AP107" s="252"/>
      <c r="AQ107" s="93" t="s">
        <v>88</v>
      </c>
      <c r="AR107" s="55"/>
      <c r="AS107" s="94">
        <v>0</v>
      </c>
      <c r="AT107" s="95">
        <f t="shared" si="1"/>
        <v>0</v>
      </c>
      <c r="AU107" s="96">
        <f>'C1 - Stavebné práce - Zat...'!P137</f>
        <v>0</v>
      </c>
      <c r="AV107" s="95">
        <f>'C1 - Stavebné práce - Zat...'!J35</f>
        <v>0</v>
      </c>
      <c r="AW107" s="95">
        <f>'C1 - Stavebné práce - Zat...'!J36</f>
        <v>0</v>
      </c>
      <c r="AX107" s="95">
        <f>'C1 - Stavebné práce - Zat...'!J37</f>
        <v>0</v>
      </c>
      <c r="AY107" s="95">
        <f>'C1 - Stavebné práce - Zat...'!J38</f>
        <v>0</v>
      </c>
      <c r="AZ107" s="95">
        <f>'C1 - Stavebné práce - Zat...'!F35</f>
        <v>0</v>
      </c>
      <c r="BA107" s="95">
        <f>'C1 - Stavebné práce - Zat...'!F36</f>
        <v>0</v>
      </c>
      <c r="BB107" s="95">
        <f>'C1 - Stavebné práce - Zat...'!F37</f>
        <v>0</v>
      </c>
      <c r="BC107" s="95">
        <f>'C1 - Stavebné práce - Zat...'!F38</f>
        <v>0</v>
      </c>
      <c r="BD107" s="97">
        <f>'C1 - Stavebné práce - Zat...'!F39</f>
        <v>0</v>
      </c>
      <c r="BT107" s="26" t="s">
        <v>89</v>
      </c>
      <c r="BV107" s="26" t="s">
        <v>78</v>
      </c>
      <c r="BW107" s="26" t="s">
        <v>122</v>
      </c>
      <c r="BX107" s="26" t="s">
        <v>120</v>
      </c>
      <c r="CL107" s="26" t="s">
        <v>1</v>
      </c>
    </row>
    <row r="108" spans="1:91" s="4" customFormat="1" ht="16.5" customHeight="1">
      <c r="A108" s="92" t="s">
        <v>85</v>
      </c>
      <c r="B108" s="55"/>
      <c r="C108" s="10"/>
      <c r="D108" s="10"/>
      <c r="E108" s="223" t="s">
        <v>123</v>
      </c>
      <c r="F108" s="223"/>
      <c r="G108" s="223"/>
      <c r="H108" s="223"/>
      <c r="I108" s="223"/>
      <c r="J108" s="10"/>
      <c r="K108" s="223" t="s">
        <v>92</v>
      </c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51">
        <f>'C2 - Bleskozvod'!J32</f>
        <v>0</v>
      </c>
      <c r="AH108" s="252"/>
      <c r="AI108" s="252"/>
      <c r="AJ108" s="252"/>
      <c r="AK108" s="252"/>
      <c r="AL108" s="252"/>
      <c r="AM108" s="252"/>
      <c r="AN108" s="251">
        <f t="shared" si="0"/>
        <v>0</v>
      </c>
      <c r="AO108" s="252"/>
      <c r="AP108" s="252"/>
      <c r="AQ108" s="93" t="s">
        <v>88</v>
      </c>
      <c r="AR108" s="55"/>
      <c r="AS108" s="98">
        <v>0</v>
      </c>
      <c r="AT108" s="99">
        <f t="shared" si="1"/>
        <v>0</v>
      </c>
      <c r="AU108" s="100">
        <f>'C2 - Bleskozvod'!P126</f>
        <v>0</v>
      </c>
      <c r="AV108" s="99">
        <f>'C2 - Bleskozvod'!J35</f>
        <v>0</v>
      </c>
      <c r="AW108" s="99">
        <f>'C2 - Bleskozvod'!J36</f>
        <v>0</v>
      </c>
      <c r="AX108" s="99">
        <f>'C2 - Bleskozvod'!J37</f>
        <v>0</v>
      </c>
      <c r="AY108" s="99">
        <f>'C2 - Bleskozvod'!J38</f>
        <v>0</v>
      </c>
      <c r="AZ108" s="99">
        <f>'C2 - Bleskozvod'!F35</f>
        <v>0</v>
      </c>
      <c r="BA108" s="99">
        <f>'C2 - Bleskozvod'!F36</f>
        <v>0</v>
      </c>
      <c r="BB108" s="99">
        <f>'C2 - Bleskozvod'!F37</f>
        <v>0</v>
      </c>
      <c r="BC108" s="99">
        <f>'C2 - Bleskozvod'!F38</f>
        <v>0</v>
      </c>
      <c r="BD108" s="101">
        <f>'C2 - Bleskozvod'!F39</f>
        <v>0</v>
      </c>
      <c r="BT108" s="26" t="s">
        <v>89</v>
      </c>
      <c r="BV108" s="26" t="s">
        <v>78</v>
      </c>
      <c r="BW108" s="26" t="s">
        <v>124</v>
      </c>
      <c r="BX108" s="26" t="s">
        <v>120</v>
      </c>
      <c r="CL108" s="26" t="s">
        <v>1</v>
      </c>
    </row>
    <row r="109" spans="1:91" s="2" customFormat="1" ht="30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91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34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</sheetData>
  <mergeCells count="94">
    <mergeCell ref="AN107:AP107"/>
    <mergeCell ref="AG107:AM107"/>
    <mergeCell ref="AN108:AP108"/>
    <mergeCell ref="AG108:AM108"/>
    <mergeCell ref="AN94:AP94"/>
    <mergeCell ref="AN98:AP98"/>
    <mergeCell ref="AS89:AT91"/>
    <mergeCell ref="AN105:AP105"/>
    <mergeCell ref="AG105:AM105"/>
    <mergeCell ref="AN106:AP106"/>
    <mergeCell ref="AG106:AM106"/>
    <mergeCell ref="AR2:BE2"/>
    <mergeCell ref="AG101:AM101"/>
    <mergeCell ref="AG103:AM103"/>
    <mergeCell ref="AG102:AM102"/>
    <mergeCell ref="AG92:AM92"/>
    <mergeCell ref="AG100:AM100"/>
    <mergeCell ref="AG99:AM99"/>
    <mergeCell ref="AG96:AM96"/>
    <mergeCell ref="AG97:AM97"/>
    <mergeCell ref="AG98:AM98"/>
    <mergeCell ref="AG95:AM95"/>
    <mergeCell ref="AM87:AN87"/>
    <mergeCell ref="AM89:AP89"/>
    <mergeCell ref="AM90:AP90"/>
    <mergeCell ref="AN99:AP99"/>
    <mergeCell ref="AN103:AP103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D106:H106"/>
    <mergeCell ref="J106:AF106"/>
    <mergeCell ref="E107:I107"/>
    <mergeCell ref="K107:AF107"/>
    <mergeCell ref="E108:I108"/>
    <mergeCell ref="K108:AF108"/>
    <mergeCell ref="K104:AF104"/>
    <mergeCell ref="K96:AF96"/>
    <mergeCell ref="K100:AF100"/>
    <mergeCell ref="L85:AO85"/>
    <mergeCell ref="E105:I105"/>
    <mergeCell ref="K105:AF105"/>
    <mergeCell ref="AG94:AM94"/>
    <mergeCell ref="AG104:AM104"/>
    <mergeCell ref="AN104:AP104"/>
    <mergeCell ref="AN96:AP96"/>
    <mergeCell ref="AN92:AP92"/>
    <mergeCell ref="AN101:AP101"/>
    <mergeCell ref="AN97:AP97"/>
    <mergeCell ref="AN100:AP100"/>
    <mergeCell ref="AN95:AP95"/>
    <mergeCell ref="AN102:AP102"/>
    <mergeCell ref="K102:AF102"/>
    <mergeCell ref="K101:AF101"/>
    <mergeCell ref="K97:AF97"/>
    <mergeCell ref="K99:AF99"/>
    <mergeCell ref="K103:AF103"/>
    <mergeCell ref="E100:I100"/>
    <mergeCell ref="E97:I97"/>
    <mergeCell ref="E102:I102"/>
    <mergeCell ref="E103:I103"/>
    <mergeCell ref="E104:I104"/>
    <mergeCell ref="E101:I101"/>
    <mergeCell ref="C92:G92"/>
    <mergeCell ref="D98:H98"/>
    <mergeCell ref="D95:H95"/>
    <mergeCell ref="E99:I99"/>
    <mergeCell ref="E96:I96"/>
    <mergeCell ref="I92:AF92"/>
    <mergeCell ref="J95:AF95"/>
    <mergeCell ref="J98:AF98"/>
  </mergeCells>
  <hyperlinks>
    <hyperlink ref="A96" location="'A1 - Stavebné práce'!C2" display="/"/>
    <hyperlink ref="A97" location="'A2 - Bleskozvod'!C2" display="/"/>
    <hyperlink ref="A99" location="'B1 - Stavebné práce - Zat...'!C2" display="/"/>
    <hyperlink ref="A100" location="'B2 - Stavebné práce -Výme...'!C2" display="/"/>
    <hyperlink ref="A101" location="'B3 - Elektroinštalácie'!C2" display="/"/>
    <hyperlink ref="A102" location="'B4 - Vykurovanie'!C2" display="/"/>
    <hyperlink ref="A103" location="'B5 - Zdravotechnika'!C2" display="/"/>
    <hyperlink ref="A104" location="'B6 - VZT-vetranie'!C2" display="/"/>
    <hyperlink ref="A105" location="'B7 - Vnútorný plynovod'!C2" display="/"/>
    <hyperlink ref="A107" location="'C1 - Stavebné práce - Zat...'!C2" display="/"/>
    <hyperlink ref="A108" location="'C2 - Bleskoz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117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4109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4110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ROUND(J128,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ROUND((SUM(BE128:BE179)),  2)</f>
        <v>0</v>
      </c>
      <c r="G35" s="111"/>
      <c r="H35" s="111"/>
      <c r="I35" s="112">
        <v>0.2</v>
      </c>
      <c r="J35" s="110">
        <f>ROUND(((SUM(BE128:BE179))*I35),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ROUND((SUM(BF128:BF179)),  2)</f>
        <v>0</v>
      </c>
      <c r="G36" s="111"/>
      <c r="H36" s="111"/>
      <c r="I36" s="112">
        <v>0.2</v>
      </c>
      <c r="J36" s="110">
        <f>ROUND(((SUM(BF128:BF179))*I36),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ROUND((SUM(BG128:BG179)),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ROUND((SUM(BH128:BH179)),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ROUND((SUM(BI128:BI179)),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B7 - Vnútorný plynovod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Dezider Telek 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J128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3264</v>
      </c>
      <c r="E99" s="128"/>
      <c r="F99" s="128"/>
      <c r="G99" s="128"/>
      <c r="H99" s="128"/>
      <c r="I99" s="128"/>
      <c r="J99" s="129">
        <f>J129</f>
        <v>0</v>
      </c>
      <c r="L99" s="126"/>
    </row>
    <row r="100" spans="1:47" s="10" customFormat="1" ht="19.899999999999999" customHeight="1">
      <c r="B100" s="130"/>
      <c r="D100" s="131" t="s">
        <v>3267</v>
      </c>
      <c r="E100" s="132"/>
      <c r="F100" s="132"/>
      <c r="G100" s="132"/>
      <c r="H100" s="132"/>
      <c r="I100" s="132"/>
      <c r="J100" s="133">
        <f>J130</f>
        <v>0</v>
      </c>
      <c r="L100" s="130"/>
    </row>
    <row r="101" spans="1:47" s="9" customFormat="1" ht="24.95" customHeight="1">
      <c r="B101" s="126"/>
      <c r="D101" s="127" t="s">
        <v>3268</v>
      </c>
      <c r="E101" s="128"/>
      <c r="F101" s="128"/>
      <c r="G101" s="128"/>
      <c r="H101" s="128"/>
      <c r="I101" s="128"/>
      <c r="J101" s="129">
        <f>J137</f>
        <v>0</v>
      </c>
      <c r="L101" s="126"/>
    </row>
    <row r="102" spans="1:47" s="10" customFormat="1" ht="19.899999999999999" customHeight="1">
      <c r="B102" s="130"/>
      <c r="D102" s="131" t="s">
        <v>4111</v>
      </c>
      <c r="E102" s="132"/>
      <c r="F102" s="132"/>
      <c r="G102" s="132"/>
      <c r="H102" s="132"/>
      <c r="I102" s="132"/>
      <c r="J102" s="133">
        <f>J138</f>
        <v>0</v>
      </c>
      <c r="L102" s="130"/>
    </row>
    <row r="103" spans="1:47" s="10" customFormat="1" ht="19.899999999999999" customHeight="1">
      <c r="B103" s="130"/>
      <c r="D103" s="131" t="s">
        <v>3540</v>
      </c>
      <c r="E103" s="132"/>
      <c r="F103" s="132"/>
      <c r="G103" s="132"/>
      <c r="H103" s="132"/>
      <c r="I103" s="132"/>
      <c r="J103" s="133">
        <f>J157</f>
        <v>0</v>
      </c>
      <c r="L103" s="130"/>
    </row>
    <row r="104" spans="1:47" s="10" customFormat="1" ht="19.899999999999999" customHeight="1">
      <c r="B104" s="130"/>
      <c r="D104" s="131" t="s">
        <v>4112</v>
      </c>
      <c r="E104" s="132"/>
      <c r="F104" s="132"/>
      <c r="G104" s="132"/>
      <c r="H104" s="132"/>
      <c r="I104" s="132"/>
      <c r="J104" s="133">
        <f>J160</f>
        <v>0</v>
      </c>
      <c r="L104" s="130"/>
    </row>
    <row r="105" spans="1:47" s="10" customFormat="1" ht="19.899999999999999" customHeight="1">
      <c r="B105" s="130"/>
      <c r="D105" s="131" t="s">
        <v>3541</v>
      </c>
      <c r="E105" s="132"/>
      <c r="F105" s="132"/>
      <c r="G105" s="132"/>
      <c r="H105" s="132"/>
      <c r="I105" s="132"/>
      <c r="J105" s="133">
        <f>J175</f>
        <v>0</v>
      </c>
      <c r="L105" s="130"/>
    </row>
    <row r="106" spans="1:47" s="9" customFormat="1" ht="24.95" customHeight="1">
      <c r="B106" s="126"/>
      <c r="D106" s="127" t="s">
        <v>3277</v>
      </c>
      <c r="E106" s="128"/>
      <c r="F106" s="128"/>
      <c r="G106" s="128"/>
      <c r="H106" s="128"/>
      <c r="I106" s="128"/>
      <c r="J106" s="129">
        <f>J177</f>
        <v>0</v>
      </c>
      <c r="L106" s="126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262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66" t="str">
        <f>E7</f>
        <v>DSS Slatinka- stavebný objekt  Haličská cesta Lučenec</v>
      </c>
      <c r="F116" s="267"/>
      <c r="G116" s="267"/>
      <c r="H116" s="26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138</v>
      </c>
      <c r="L117" s="21"/>
    </row>
    <row r="118" spans="1:63" s="2" customFormat="1" ht="16.5" customHeight="1">
      <c r="A118" s="33"/>
      <c r="B118" s="34"/>
      <c r="C118" s="33"/>
      <c r="D118" s="33"/>
      <c r="E118" s="266" t="s">
        <v>2256</v>
      </c>
      <c r="F118" s="268"/>
      <c r="G118" s="268"/>
      <c r="H118" s="26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144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25" t="str">
        <f>E11</f>
        <v>B7 - Vnútorný plynovod</v>
      </c>
      <c r="F120" s="268"/>
      <c r="G120" s="268"/>
      <c r="H120" s="268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18</v>
      </c>
      <c r="D122" s="33"/>
      <c r="E122" s="33"/>
      <c r="F122" s="26" t="str">
        <f>F14</f>
        <v>Haličská cesta 2138/9A, Lučenec</v>
      </c>
      <c r="G122" s="33"/>
      <c r="H122" s="33"/>
      <c r="I122" s="28" t="s">
        <v>20</v>
      </c>
      <c r="J122" s="59" t="str">
        <f>IF(J14="","",J14)</f>
        <v>28. 9. 2022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22</v>
      </c>
      <c r="D124" s="33"/>
      <c r="E124" s="33"/>
      <c r="F124" s="26" t="str">
        <f>E17</f>
        <v>DSS Slatinka,Lučenec</v>
      </c>
      <c r="G124" s="33"/>
      <c r="H124" s="33"/>
      <c r="I124" s="28" t="s">
        <v>28</v>
      </c>
      <c r="J124" s="31" t="str">
        <f>E23</f>
        <v>Ing.Attila Farkaš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32</v>
      </c>
      <c r="J125" s="31" t="str">
        <f>E26</f>
        <v xml:space="preserve">Dezider Telek 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4"/>
      <c r="B127" s="135"/>
      <c r="C127" s="136" t="s">
        <v>263</v>
      </c>
      <c r="D127" s="137" t="s">
        <v>61</v>
      </c>
      <c r="E127" s="137" t="s">
        <v>57</v>
      </c>
      <c r="F127" s="137" t="s">
        <v>58</v>
      </c>
      <c r="G127" s="137" t="s">
        <v>264</v>
      </c>
      <c r="H127" s="137" t="s">
        <v>265</v>
      </c>
      <c r="I127" s="137" t="s">
        <v>266</v>
      </c>
      <c r="J127" s="138" t="s">
        <v>229</v>
      </c>
      <c r="K127" s="139" t="s">
        <v>267</v>
      </c>
      <c r="L127" s="140"/>
      <c r="M127" s="66" t="s">
        <v>1</v>
      </c>
      <c r="N127" s="67" t="s">
        <v>40</v>
      </c>
      <c r="O127" s="67" t="s">
        <v>268</v>
      </c>
      <c r="P127" s="67" t="s">
        <v>269</v>
      </c>
      <c r="Q127" s="67" t="s">
        <v>270</v>
      </c>
      <c r="R127" s="67" t="s">
        <v>271</v>
      </c>
      <c r="S127" s="67" t="s">
        <v>272</v>
      </c>
      <c r="T127" s="68" t="s">
        <v>273</v>
      </c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</row>
    <row r="128" spans="1:63" s="2" customFormat="1" ht="22.9" customHeight="1">
      <c r="A128" s="33"/>
      <c r="B128" s="34"/>
      <c r="C128" s="73" t="s">
        <v>230</v>
      </c>
      <c r="D128" s="33"/>
      <c r="E128" s="33"/>
      <c r="F128" s="33"/>
      <c r="G128" s="33"/>
      <c r="H128" s="33"/>
      <c r="I128" s="33"/>
      <c r="J128" s="141">
        <f>BK128</f>
        <v>0</v>
      </c>
      <c r="K128" s="33"/>
      <c r="L128" s="34"/>
      <c r="M128" s="69"/>
      <c r="N128" s="60"/>
      <c r="O128" s="70"/>
      <c r="P128" s="142">
        <f>P129+P137+P177</f>
        <v>0</v>
      </c>
      <c r="Q128" s="70"/>
      <c r="R128" s="142">
        <f>R129+R137+R177</f>
        <v>1.6840000000000015E-2</v>
      </c>
      <c r="S128" s="70"/>
      <c r="T128" s="143">
        <f>T129+T137+T177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75</v>
      </c>
      <c r="AU128" s="18" t="s">
        <v>231</v>
      </c>
      <c r="BK128" s="144">
        <f>BK129+BK137+BK177</f>
        <v>0</v>
      </c>
    </row>
    <row r="129" spans="1:65" s="12" customFormat="1" ht="25.9" customHeight="1">
      <c r="B129" s="145"/>
      <c r="D129" s="146" t="s">
        <v>75</v>
      </c>
      <c r="E129" s="147" t="s">
        <v>274</v>
      </c>
      <c r="F129" s="147" t="s">
        <v>3279</v>
      </c>
      <c r="I129" s="148"/>
      <c r="J129" s="149">
        <f>BK129</f>
        <v>0</v>
      </c>
      <c r="L129" s="145"/>
      <c r="M129" s="150"/>
      <c r="N129" s="151"/>
      <c r="O129" s="151"/>
      <c r="P129" s="152">
        <f>P130</f>
        <v>0</v>
      </c>
      <c r="Q129" s="151"/>
      <c r="R129" s="152">
        <f>R130</f>
        <v>0</v>
      </c>
      <c r="S129" s="151"/>
      <c r="T129" s="153">
        <f>T130</f>
        <v>0</v>
      </c>
      <c r="AR129" s="146" t="s">
        <v>83</v>
      </c>
      <c r="AT129" s="154" t="s">
        <v>75</v>
      </c>
      <c r="AU129" s="154" t="s">
        <v>76</v>
      </c>
      <c r="AY129" s="146" t="s">
        <v>276</v>
      </c>
      <c r="BK129" s="155">
        <f>BK130</f>
        <v>0</v>
      </c>
    </row>
    <row r="130" spans="1:65" s="12" customFormat="1" ht="22.9" customHeight="1">
      <c r="B130" s="145"/>
      <c r="D130" s="146" t="s">
        <v>75</v>
      </c>
      <c r="E130" s="156" t="s">
        <v>329</v>
      </c>
      <c r="F130" s="156" t="s">
        <v>3290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SUM(P131:P136)</f>
        <v>0</v>
      </c>
      <c r="Q130" s="151"/>
      <c r="R130" s="152">
        <f>SUM(R131:R136)</f>
        <v>0</v>
      </c>
      <c r="S130" s="151"/>
      <c r="T130" s="153">
        <f>SUM(T131:T136)</f>
        <v>0</v>
      </c>
      <c r="AR130" s="146" t="s">
        <v>83</v>
      </c>
      <c r="AT130" s="154" t="s">
        <v>75</v>
      </c>
      <c r="AU130" s="154" t="s">
        <v>83</v>
      </c>
      <c r="AY130" s="146" t="s">
        <v>276</v>
      </c>
      <c r="BK130" s="155">
        <f>SUM(BK131:BK136)</f>
        <v>0</v>
      </c>
    </row>
    <row r="131" spans="1:65" s="2" customFormat="1" ht="21.75" customHeight="1">
      <c r="A131" s="33"/>
      <c r="B131" s="158"/>
      <c r="C131" s="159" t="s">
        <v>83</v>
      </c>
      <c r="D131" s="159" t="s">
        <v>278</v>
      </c>
      <c r="E131" s="160" t="s">
        <v>995</v>
      </c>
      <c r="F131" s="161" t="s">
        <v>996</v>
      </c>
      <c r="G131" s="162" t="s">
        <v>355</v>
      </c>
      <c r="H131" s="163">
        <v>0.56299999999999994</v>
      </c>
      <c r="I131" s="164"/>
      <c r="J131" s="163">
        <f t="shared" ref="J131:J136" si="0">ROUND(I131*H131,3)</f>
        <v>0</v>
      </c>
      <c r="K131" s="165"/>
      <c r="L131" s="34"/>
      <c r="M131" s="166" t="s">
        <v>1</v>
      </c>
      <c r="N131" s="167" t="s">
        <v>42</v>
      </c>
      <c r="O131" s="62"/>
      <c r="P131" s="168">
        <f t="shared" ref="P131:P136" si="1">O131*H131</f>
        <v>0</v>
      </c>
      <c r="Q131" s="168">
        <v>0</v>
      </c>
      <c r="R131" s="168">
        <f t="shared" ref="R131:R136" si="2">Q131*H131</f>
        <v>0</v>
      </c>
      <c r="S131" s="168">
        <v>0</v>
      </c>
      <c r="T131" s="169">
        <f t="shared" ref="T131:T136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0" t="s">
        <v>282</v>
      </c>
      <c r="AT131" s="170" t="s">
        <v>278</v>
      </c>
      <c r="AU131" s="170" t="s">
        <v>89</v>
      </c>
      <c r="AY131" s="18" t="s">
        <v>276</v>
      </c>
      <c r="BE131" s="171">
        <f t="shared" ref="BE131:BE136" si="4">IF(N131="základná",J131,0)</f>
        <v>0</v>
      </c>
      <c r="BF131" s="171">
        <f t="shared" ref="BF131:BF136" si="5">IF(N131="znížená",J131,0)</f>
        <v>0</v>
      </c>
      <c r="BG131" s="171">
        <f t="shared" ref="BG131:BG136" si="6">IF(N131="zákl. prenesená",J131,0)</f>
        <v>0</v>
      </c>
      <c r="BH131" s="171">
        <f t="shared" ref="BH131:BH136" si="7">IF(N131="zníž. prenesená",J131,0)</f>
        <v>0</v>
      </c>
      <c r="BI131" s="171">
        <f t="shared" ref="BI131:BI136" si="8">IF(N131="nulová",J131,0)</f>
        <v>0</v>
      </c>
      <c r="BJ131" s="18" t="s">
        <v>89</v>
      </c>
      <c r="BK131" s="172">
        <f t="shared" ref="BK131:BK136" si="9">ROUND(I131*H131,3)</f>
        <v>0</v>
      </c>
      <c r="BL131" s="18" t="s">
        <v>282</v>
      </c>
      <c r="BM131" s="170" t="s">
        <v>89</v>
      </c>
    </row>
    <row r="132" spans="1:65" s="2" customFormat="1" ht="24.2" customHeight="1">
      <c r="A132" s="33"/>
      <c r="B132" s="158"/>
      <c r="C132" s="159" t="s">
        <v>89</v>
      </c>
      <c r="D132" s="159" t="s">
        <v>278</v>
      </c>
      <c r="E132" s="160" t="s">
        <v>999</v>
      </c>
      <c r="F132" s="161" t="s">
        <v>3652</v>
      </c>
      <c r="G132" s="162" t="s">
        <v>355</v>
      </c>
      <c r="H132" s="163">
        <v>5.63</v>
      </c>
      <c r="I132" s="164"/>
      <c r="J132" s="163">
        <f t="shared" si="0"/>
        <v>0</v>
      </c>
      <c r="K132" s="165"/>
      <c r="L132" s="34"/>
      <c r="M132" s="166" t="s">
        <v>1</v>
      </c>
      <c r="N132" s="167" t="s">
        <v>42</v>
      </c>
      <c r="O132" s="62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0" t="s">
        <v>282</v>
      </c>
      <c r="AT132" s="170" t="s">
        <v>278</v>
      </c>
      <c r="AU132" s="170" t="s">
        <v>89</v>
      </c>
      <c r="AY132" s="18" t="s">
        <v>276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8" t="s">
        <v>89</v>
      </c>
      <c r="BK132" s="172">
        <f t="shared" si="9"/>
        <v>0</v>
      </c>
      <c r="BL132" s="18" t="s">
        <v>282</v>
      </c>
      <c r="BM132" s="170" t="s">
        <v>282</v>
      </c>
    </row>
    <row r="133" spans="1:65" s="2" customFormat="1" ht="24.2" customHeight="1">
      <c r="A133" s="33"/>
      <c r="B133" s="158"/>
      <c r="C133" s="159" t="s">
        <v>295</v>
      </c>
      <c r="D133" s="159" t="s">
        <v>278</v>
      </c>
      <c r="E133" s="160" t="s">
        <v>1004</v>
      </c>
      <c r="F133" s="161" t="s">
        <v>1005</v>
      </c>
      <c r="G133" s="162" t="s">
        <v>355</v>
      </c>
      <c r="H133" s="163">
        <v>0.56299999999999994</v>
      </c>
      <c r="I133" s="164"/>
      <c r="J133" s="163">
        <f t="shared" si="0"/>
        <v>0</v>
      </c>
      <c r="K133" s="165"/>
      <c r="L133" s="34"/>
      <c r="M133" s="166" t="s">
        <v>1</v>
      </c>
      <c r="N133" s="167" t="s">
        <v>42</v>
      </c>
      <c r="O133" s="62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0" t="s">
        <v>282</v>
      </c>
      <c r="AT133" s="170" t="s">
        <v>278</v>
      </c>
      <c r="AU133" s="170" t="s">
        <v>89</v>
      </c>
      <c r="AY133" s="18" t="s">
        <v>276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8" t="s">
        <v>89</v>
      </c>
      <c r="BK133" s="172">
        <f t="shared" si="9"/>
        <v>0</v>
      </c>
      <c r="BL133" s="18" t="s">
        <v>282</v>
      </c>
      <c r="BM133" s="170" t="s">
        <v>313</v>
      </c>
    </row>
    <row r="134" spans="1:65" s="2" customFormat="1" ht="24.2" customHeight="1">
      <c r="A134" s="33"/>
      <c r="B134" s="158"/>
      <c r="C134" s="159" t="s">
        <v>282</v>
      </c>
      <c r="D134" s="159" t="s">
        <v>278</v>
      </c>
      <c r="E134" s="160" t="s">
        <v>1008</v>
      </c>
      <c r="F134" s="161" t="s">
        <v>4113</v>
      </c>
      <c r="G134" s="162" t="s">
        <v>355</v>
      </c>
      <c r="H134" s="163">
        <v>1.1259999999999999</v>
      </c>
      <c r="I134" s="164"/>
      <c r="J134" s="163">
        <f t="shared" si="0"/>
        <v>0</v>
      </c>
      <c r="K134" s="165"/>
      <c r="L134" s="34"/>
      <c r="M134" s="166" t="s">
        <v>1</v>
      </c>
      <c r="N134" s="167" t="s">
        <v>42</v>
      </c>
      <c r="O134" s="62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0" t="s">
        <v>282</v>
      </c>
      <c r="AT134" s="170" t="s">
        <v>278</v>
      </c>
      <c r="AU134" s="170" t="s">
        <v>89</v>
      </c>
      <c r="AY134" s="18" t="s">
        <v>276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8" t="s">
        <v>89</v>
      </c>
      <c r="BK134" s="172">
        <f t="shared" si="9"/>
        <v>0</v>
      </c>
      <c r="BL134" s="18" t="s">
        <v>282</v>
      </c>
      <c r="BM134" s="170" t="s">
        <v>325</v>
      </c>
    </row>
    <row r="135" spans="1:65" s="2" customFormat="1" ht="24.2" customHeight="1">
      <c r="A135" s="33"/>
      <c r="B135" s="158"/>
      <c r="C135" s="159" t="s">
        <v>305</v>
      </c>
      <c r="D135" s="159" t="s">
        <v>278</v>
      </c>
      <c r="E135" s="160" t="s">
        <v>4114</v>
      </c>
      <c r="F135" s="161" t="s">
        <v>4115</v>
      </c>
      <c r="G135" s="162" t="s">
        <v>355</v>
      </c>
      <c r="H135" s="163">
        <v>0.56299999999999994</v>
      </c>
      <c r="I135" s="164"/>
      <c r="J135" s="163">
        <f t="shared" si="0"/>
        <v>0</v>
      </c>
      <c r="K135" s="165"/>
      <c r="L135" s="34"/>
      <c r="M135" s="166" t="s">
        <v>1</v>
      </c>
      <c r="N135" s="167" t="s">
        <v>42</v>
      </c>
      <c r="O135" s="62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0" t="s">
        <v>282</v>
      </c>
      <c r="AT135" s="170" t="s">
        <v>278</v>
      </c>
      <c r="AU135" s="170" t="s">
        <v>89</v>
      </c>
      <c r="AY135" s="18" t="s">
        <v>276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8" t="s">
        <v>89</v>
      </c>
      <c r="BK135" s="172">
        <f t="shared" si="9"/>
        <v>0</v>
      </c>
      <c r="BL135" s="18" t="s">
        <v>282</v>
      </c>
      <c r="BM135" s="170" t="s">
        <v>333</v>
      </c>
    </row>
    <row r="136" spans="1:65" s="2" customFormat="1" ht="24.2" customHeight="1">
      <c r="A136" s="33"/>
      <c r="B136" s="158"/>
      <c r="C136" s="159" t="s">
        <v>313</v>
      </c>
      <c r="D136" s="159" t="s">
        <v>278</v>
      </c>
      <c r="E136" s="160" t="s">
        <v>4116</v>
      </c>
      <c r="F136" s="161" t="s">
        <v>4117</v>
      </c>
      <c r="G136" s="162" t="s">
        <v>355</v>
      </c>
      <c r="H136" s="163">
        <v>0.56299999999999994</v>
      </c>
      <c r="I136" s="164"/>
      <c r="J136" s="163">
        <f t="shared" si="0"/>
        <v>0</v>
      </c>
      <c r="K136" s="165"/>
      <c r="L136" s="34"/>
      <c r="M136" s="166" t="s">
        <v>1</v>
      </c>
      <c r="N136" s="167" t="s">
        <v>42</v>
      </c>
      <c r="O136" s="62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0" t="s">
        <v>282</v>
      </c>
      <c r="AT136" s="170" t="s">
        <v>278</v>
      </c>
      <c r="AU136" s="170" t="s">
        <v>89</v>
      </c>
      <c r="AY136" s="18" t="s">
        <v>276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8" t="s">
        <v>89</v>
      </c>
      <c r="BK136" s="172">
        <f t="shared" si="9"/>
        <v>0</v>
      </c>
      <c r="BL136" s="18" t="s">
        <v>282</v>
      </c>
      <c r="BM136" s="170" t="s">
        <v>342</v>
      </c>
    </row>
    <row r="137" spans="1:65" s="12" customFormat="1" ht="25.9" customHeight="1">
      <c r="B137" s="145"/>
      <c r="D137" s="146" t="s">
        <v>75</v>
      </c>
      <c r="E137" s="147" t="s">
        <v>1021</v>
      </c>
      <c r="F137" s="147" t="s">
        <v>3298</v>
      </c>
      <c r="I137" s="148"/>
      <c r="J137" s="149">
        <f>BK137</f>
        <v>0</v>
      </c>
      <c r="L137" s="145"/>
      <c r="M137" s="150"/>
      <c r="N137" s="151"/>
      <c r="O137" s="151"/>
      <c r="P137" s="152">
        <f>P138+P157+P160+P175</f>
        <v>0</v>
      </c>
      <c r="Q137" s="151"/>
      <c r="R137" s="152">
        <f>R138+R157+R160+R175</f>
        <v>1.6840000000000015E-2</v>
      </c>
      <c r="S137" s="151"/>
      <c r="T137" s="153">
        <f>T138+T157+T160+T175</f>
        <v>0</v>
      </c>
      <c r="AR137" s="146" t="s">
        <v>89</v>
      </c>
      <c r="AT137" s="154" t="s">
        <v>75</v>
      </c>
      <c r="AU137" s="154" t="s">
        <v>76</v>
      </c>
      <c r="AY137" s="146" t="s">
        <v>276</v>
      </c>
      <c r="BK137" s="155">
        <f>BK138+BK157+BK160+BK175</f>
        <v>0</v>
      </c>
    </row>
    <row r="138" spans="1:65" s="12" customFormat="1" ht="22.9" customHeight="1">
      <c r="B138" s="145"/>
      <c r="D138" s="146" t="s">
        <v>75</v>
      </c>
      <c r="E138" s="156" t="s">
        <v>4118</v>
      </c>
      <c r="F138" s="156" t="s">
        <v>4119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SUM(P139:P156)</f>
        <v>0</v>
      </c>
      <c r="Q138" s="151"/>
      <c r="R138" s="152">
        <f>SUM(R139:R156)</f>
        <v>1.6340000000000014E-2</v>
      </c>
      <c r="S138" s="151"/>
      <c r="T138" s="153">
        <f>SUM(T139:T156)</f>
        <v>0</v>
      </c>
      <c r="AR138" s="146" t="s">
        <v>89</v>
      </c>
      <c r="AT138" s="154" t="s">
        <v>75</v>
      </c>
      <c r="AU138" s="154" t="s">
        <v>83</v>
      </c>
      <c r="AY138" s="146" t="s">
        <v>276</v>
      </c>
      <c r="BK138" s="155">
        <f>SUM(BK139:BK156)</f>
        <v>0</v>
      </c>
    </row>
    <row r="139" spans="1:65" s="2" customFormat="1" ht="24.2" customHeight="1">
      <c r="A139" s="33"/>
      <c r="B139" s="158"/>
      <c r="C139" s="159" t="s">
        <v>319</v>
      </c>
      <c r="D139" s="159" t="s">
        <v>278</v>
      </c>
      <c r="E139" s="160" t="s">
        <v>4120</v>
      </c>
      <c r="F139" s="161" t="s">
        <v>4121</v>
      </c>
      <c r="G139" s="162" t="s">
        <v>292</v>
      </c>
      <c r="H139" s="163">
        <v>2.2999999999999998</v>
      </c>
      <c r="I139" s="164"/>
      <c r="J139" s="163">
        <f t="shared" ref="J139:J156" si="10">ROUND(I139*H139,3)</f>
        <v>0</v>
      </c>
      <c r="K139" s="165"/>
      <c r="L139" s="34"/>
      <c r="M139" s="166" t="s">
        <v>1</v>
      </c>
      <c r="N139" s="167" t="s">
        <v>42</v>
      </c>
      <c r="O139" s="62"/>
      <c r="P139" s="168">
        <f t="shared" ref="P139:P156" si="11">O139*H139</f>
        <v>0</v>
      </c>
      <c r="Q139" s="168">
        <v>2.7304347826087E-3</v>
      </c>
      <c r="R139" s="168">
        <f t="shared" ref="R139:R156" si="12">Q139*H139</f>
        <v>6.2800000000000095E-3</v>
      </c>
      <c r="S139" s="168">
        <v>0</v>
      </c>
      <c r="T139" s="169">
        <f t="shared" ref="T139:T156" si="13"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368</v>
      </c>
      <c r="AT139" s="170" t="s">
        <v>278</v>
      </c>
      <c r="AU139" s="170" t="s">
        <v>89</v>
      </c>
      <c r="AY139" s="18" t="s">
        <v>276</v>
      </c>
      <c r="BE139" s="171">
        <f t="shared" ref="BE139:BE156" si="14">IF(N139="základná",J139,0)</f>
        <v>0</v>
      </c>
      <c r="BF139" s="171">
        <f t="shared" ref="BF139:BF156" si="15">IF(N139="znížená",J139,0)</f>
        <v>0</v>
      </c>
      <c r="BG139" s="171">
        <f t="shared" ref="BG139:BG156" si="16">IF(N139="zákl. prenesená",J139,0)</f>
        <v>0</v>
      </c>
      <c r="BH139" s="171">
        <f t="shared" ref="BH139:BH156" si="17">IF(N139="zníž. prenesená",J139,0)</f>
        <v>0</v>
      </c>
      <c r="BI139" s="171">
        <f t="shared" ref="BI139:BI156" si="18">IF(N139="nulová",J139,0)</f>
        <v>0</v>
      </c>
      <c r="BJ139" s="18" t="s">
        <v>89</v>
      </c>
      <c r="BK139" s="172">
        <f t="shared" ref="BK139:BK156" si="19">ROUND(I139*H139,3)</f>
        <v>0</v>
      </c>
      <c r="BL139" s="18" t="s">
        <v>368</v>
      </c>
      <c r="BM139" s="170" t="s">
        <v>352</v>
      </c>
    </row>
    <row r="140" spans="1:65" s="2" customFormat="1" ht="24.2" customHeight="1">
      <c r="A140" s="33"/>
      <c r="B140" s="158"/>
      <c r="C140" s="159" t="s">
        <v>325</v>
      </c>
      <c r="D140" s="159" t="s">
        <v>278</v>
      </c>
      <c r="E140" s="160" t="s">
        <v>4122</v>
      </c>
      <c r="F140" s="161" t="s">
        <v>4123</v>
      </c>
      <c r="G140" s="162" t="s">
        <v>292</v>
      </c>
      <c r="H140" s="163">
        <v>17.3</v>
      </c>
      <c r="I140" s="164"/>
      <c r="J140" s="163">
        <f t="shared" si="10"/>
        <v>0</v>
      </c>
      <c r="K140" s="165"/>
      <c r="L140" s="34"/>
      <c r="M140" s="166" t="s">
        <v>1</v>
      </c>
      <c r="N140" s="167" t="s">
        <v>42</v>
      </c>
      <c r="O140" s="62"/>
      <c r="P140" s="168">
        <f t="shared" si="11"/>
        <v>0</v>
      </c>
      <c r="Q140" s="168">
        <v>1.09826589595376E-4</v>
      </c>
      <c r="R140" s="168">
        <f t="shared" si="12"/>
        <v>1.9000000000000048E-3</v>
      </c>
      <c r="S140" s="168">
        <v>0</v>
      </c>
      <c r="T140" s="169">
        <f t="shared" si="1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368</v>
      </c>
      <c r="AT140" s="170" t="s">
        <v>278</v>
      </c>
      <c r="AU140" s="170" t="s">
        <v>89</v>
      </c>
      <c r="AY140" s="18" t="s">
        <v>276</v>
      </c>
      <c r="BE140" s="171">
        <f t="shared" si="14"/>
        <v>0</v>
      </c>
      <c r="BF140" s="171">
        <f t="shared" si="15"/>
        <v>0</v>
      </c>
      <c r="BG140" s="171">
        <f t="shared" si="16"/>
        <v>0</v>
      </c>
      <c r="BH140" s="171">
        <f t="shared" si="17"/>
        <v>0</v>
      </c>
      <c r="BI140" s="171">
        <f t="shared" si="18"/>
        <v>0</v>
      </c>
      <c r="BJ140" s="18" t="s">
        <v>89</v>
      </c>
      <c r="BK140" s="172">
        <f t="shared" si="19"/>
        <v>0</v>
      </c>
      <c r="BL140" s="18" t="s">
        <v>368</v>
      </c>
      <c r="BM140" s="170" t="s">
        <v>368</v>
      </c>
    </row>
    <row r="141" spans="1:65" s="2" customFormat="1" ht="16.5" customHeight="1">
      <c r="A141" s="33"/>
      <c r="B141" s="158"/>
      <c r="C141" s="197" t="s">
        <v>329</v>
      </c>
      <c r="D141" s="197" t="s">
        <v>393</v>
      </c>
      <c r="E141" s="198" t="s">
        <v>4124</v>
      </c>
      <c r="F141" s="199" t="s">
        <v>4125</v>
      </c>
      <c r="G141" s="200" t="s">
        <v>371</v>
      </c>
      <c r="H141" s="201">
        <v>1</v>
      </c>
      <c r="I141" s="202"/>
      <c r="J141" s="201">
        <f t="shared" si="10"/>
        <v>0</v>
      </c>
      <c r="K141" s="203"/>
      <c r="L141" s="204"/>
      <c r="M141" s="205" t="s">
        <v>1</v>
      </c>
      <c r="N141" s="206" t="s">
        <v>42</v>
      </c>
      <c r="O141" s="62"/>
      <c r="P141" s="168">
        <f t="shared" si="11"/>
        <v>0</v>
      </c>
      <c r="Q141" s="168">
        <v>4.0000000000000003E-5</v>
      </c>
      <c r="R141" s="168">
        <f t="shared" si="12"/>
        <v>4.0000000000000003E-5</v>
      </c>
      <c r="S141" s="168">
        <v>0</v>
      </c>
      <c r="T141" s="169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448</v>
      </c>
      <c r="AT141" s="170" t="s">
        <v>393</v>
      </c>
      <c r="AU141" s="170" t="s">
        <v>89</v>
      </c>
      <c r="AY141" s="18" t="s">
        <v>276</v>
      </c>
      <c r="BE141" s="171">
        <f t="shared" si="14"/>
        <v>0</v>
      </c>
      <c r="BF141" s="171">
        <f t="shared" si="15"/>
        <v>0</v>
      </c>
      <c r="BG141" s="171">
        <f t="shared" si="16"/>
        <v>0</v>
      </c>
      <c r="BH141" s="171">
        <f t="shared" si="17"/>
        <v>0</v>
      </c>
      <c r="BI141" s="171">
        <f t="shared" si="18"/>
        <v>0</v>
      </c>
      <c r="BJ141" s="18" t="s">
        <v>89</v>
      </c>
      <c r="BK141" s="172">
        <f t="shared" si="19"/>
        <v>0</v>
      </c>
      <c r="BL141" s="18" t="s">
        <v>368</v>
      </c>
      <c r="BM141" s="170" t="s">
        <v>379</v>
      </c>
    </row>
    <row r="142" spans="1:65" s="2" customFormat="1" ht="24.2" customHeight="1">
      <c r="A142" s="33"/>
      <c r="B142" s="158"/>
      <c r="C142" s="159" t="s">
        <v>333</v>
      </c>
      <c r="D142" s="159" t="s">
        <v>278</v>
      </c>
      <c r="E142" s="160" t="s">
        <v>4126</v>
      </c>
      <c r="F142" s="161" t="s">
        <v>4127</v>
      </c>
      <c r="G142" s="162" t="s">
        <v>371</v>
      </c>
      <c r="H142" s="163">
        <v>1</v>
      </c>
      <c r="I142" s="164"/>
      <c r="J142" s="163">
        <f t="shared" si="10"/>
        <v>0</v>
      </c>
      <c r="K142" s="165"/>
      <c r="L142" s="34"/>
      <c r="M142" s="166" t="s">
        <v>1</v>
      </c>
      <c r="N142" s="167" t="s">
        <v>42</v>
      </c>
      <c r="O142" s="62"/>
      <c r="P142" s="168">
        <f t="shared" si="11"/>
        <v>0</v>
      </c>
      <c r="Q142" s="168">
        <v>9.0000000000000006E-5</v>
      </c>
      <c r="R142" s="168">
        <f t="shared" si="12"/>
        <v>9.0000000000000006E-5</v>
      </c>
      <c r="S142" s="168">
        <v>0</v>
      </c>
      <c r="T142" s="169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368</v>
      </c>
      <c r="AT142" s="170" t="s">
        <v>278</v>
      </c>
      <c r="AU142" s="170" t="s">
        <v>89</v>
      </c>
      <c r="AY142" s="18" t="s">
        <v>276</v>
      </c>
      <c r="BE142" s="171">
        <f t="shared" si="14"/>
        <v>0</v>
      </c>
      <c r="BF142" s="171">
        <f t="shared" si="15"/>
        <v>0</v>
      </c>
      <c r="BG142" s="171">
        <f t="shared" si="16"/>
        <v>0</v>
      </c>
      <c r="BH142" s="171">
        <f t="shared" si="17"/>
        <v>0</v>
      </c>
      <c r="BI142" s="171">
        <f t="shared" si="18"/>
        <v>0</v>
      </c>
      <c r="BJ142" s="18" t="s">
        <v>89</v>
      </c>
      <c r="BK142" s="172">
        <f t="shared" si="19"/>
        <v>0</v>
      </c>
      <c r="BL142" s="18" t="s">
        <v>368</v>
      </c>
      <c r="BM142" s="170" t="s">
        <v>7</v>
      </c>
    </row>
    <row r="143" spans="1:65" s="2" customFormat="1" ht="24.2" customHeight="1">
      <c r="A143" s="33"/>
      <c r="B143" s="158"/>
      <c r="C143" s="159" t="s">
        <v>337</v>
      </c>
      <c r="D143" s="159" t="s">
        <v>278</v>
      </c>
      <c r="E143" s="160" t="s">
        <v>4128</v>
      </c>
      <c r="F143" s="161" t="s">
        <v>4129</v>
      </c>
      <c r="G143" s="162" t="s">
        <v>371</v>
      </c>
      <c r="H143" s="163">
        <v>2</v>
      </c>
      <c r="I143" s="164"/>
      <c r="J143" s="163">
        <f t="shared" si="10"/>
        <v>0</v>
      </c>
      <c r="K143" s="165"/>
      <c r="L143" s="34"/>
      <c r="M143" s="166" t="s">
        <v>1</v>
      </c>
      <c r="N143" s="167" t="s">
        <v>42</v>
      </c>
      <c r="O143" s="62"/>
      <c r="P143" s="168">
        <f t="shared" si="11"/>
        <v>0</v>
      </c>
      <c r="Q143" s="168">
        <v>1.2E-4</v>
      </c>
      <c r="R143" s="168">
        <f t="shared" si="12"/>
        <v>2.4000000000000001E-4</v>
      </c>
      <c r="S143" s="168">
        <v>0</v>
      </c>
      <c r="T143" s="169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368</v>
      </c>
      <c r="AT143" s="170" t="s">
        <v>278</v>
      </c>
      <c r="AU143" s="170" t="s">
        <v>89</v>
      </c>
      <c r="AY143" s="18" t="s">
        <v>276</v>
      </c>
      <c r="BE143" s="171">
        <f t="shared" si="14"/>
        <v>0</v>
      </c>
      <c r="BF143" s="171">
        <f t="shared" si="15"/>
        <v>0</v>
      </c>
      <c r="BG143" s="171">
        <f t="shared" si="16"/>
        <v>0</v>
      </c>
      <c r="BH143" s="171">
        <f t="shared" si="17"/>
        <v>0</v>
      </c>
      <c r="BI143" s="171">
        <f t="shared" si="18"/>
        <v>0</v>
      </c>
      <c r="BJ143" s="18" t="s">
        <v>89</v>
      </c>
      <c r="BK143" s="172">
        <f t="shared" si="19"/>
        <v>0</v>
      </c>
      <c r="BL143" s="18" t="s">
        <v>368</v>
      </c>
      <c r="BM143" s="170" t="s">
        <v>399</v>
      </c>
    </row>
    <row r="144" spans="1:65" s="2" customFormat="1" ht="24.2" customHeight="1">
      <c r="A144" s="33"/>
      <c r="B144" s="158"/>
      <c r="C144" s="159" t="s">
        <v>342</v>
      </c>
      <c r="D144" s="159" t="s">
        <v>278</v>
      </c>
      <c r="E144" s="160" t="s">
        <v>4130</v>
      </c>
      <c r="F144" s="161" t="s">
        <v>4131</v>
      </c>
      <c r="G144" s="162" t="s">
        <v>371</v>
      </c>
      <c r="H144" s="163">
        <v>2</v>
      </c>
      <c r="I144" s="164"/>
      <c r="J144" s="163">
        <f t="shared" si="10"/>
        <v>0</v>
      </c>
      <c r="K144" s="165"/>
      <c r="L144" s="34"/>
      <c r="M144" s="166" t="s">
        <v>1</v>
      </c>
      <c r="N144" s="167" t="s">
        <v>42</v>
      </c>
      <c r="O144" s="62"/>
      <c r="P144" s="168">
        <f t="shared" si="11"/>
        <v>0</v>
      </c>
      <c r="Q144" s="168">
        <v>0</v>
      </c>
      <c r="R144" s="168">
        <f t="shared" si="12"/>
        <v>0</v>
      </c>
      <c r="S144" s="168">
        <v>0</v>
      </c>
      <c r="T144" s="169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368</v>
      </c>
      <c r="AT144" s="170" t="s">
        <v>278</v>
      </c>
      <c r="AU144" s="170" t="s">
        <v>89</v>
      </c>
      <c r="AY144" s="18" t="s">
        <v>276</v>
      </c>
      <c r="BE144" s="171">
        <f t="shared" si="14"/>
        <v>0</v>
      </c>
      <c r="BF144" s="171">
        <f t="shared" si="15"/>
        <v>0</v>
      </c>
      <c r="BG144" s="171">
        <f t="shared" si="16"/>
        <v>0</v>
      </c>
      <c r="BH144" s="171">
        <f t="shared" si="17"/>
        <v>0</v>
      </c>
      <c r="BI144" s="171">
        <f t="shared" si="18"/>
        <v>0</v>
      </c>
      <c r="BJ144" s="18" t="s">
        <v>89</v>
      </c>
      <c r="BK144" s="172">
        <f t="shared" si="19"/>
        <v>0</v>
      </c>
      <c r="BL144" s="18" t="s">
        <v>368</v>
      </c>
      <c r="BM144" s="170" t="s">
        <v>410</v>
      </c>
    </row>
    <row r="145" spans="1:65" s="2" customFormat="1" ht="24.2" customHeight="1">
      <c r="A145" s="33"/>
      <c r="B145" s="158"/>
      <c r="C145" s="159" t="s">
        <v>347</v>
      </c>
      <c r="D145" s="159" t="s">
        <v>278</v>
      </c>
      <c r="E145" s="160" t="s">
        <v>4132</v>
      </c>
      <c r="F145" s="161" t="s">
        <v>4133</v>
      </c>
      <c r="G145" s="162" t="s">
        <v>292</v>
      </c>
      <c r="H145" s="163">
        <v>2.2999999999999998</v>
      </c>
      <c r="I145" s="164"/>
      <c r="J145" s="163">
        <f t="shared" si="10"/>
        <v>0</v>
      </c>
      <c r="K145" s="165"/>
      <c r="L145" s="34"/>
      <c r="M145" s="166" t="s">
        <v>1</v>
      </c>
      <c r="N145" s="167" t="s">
        <v>42</v>
      </c>
      <c r="O145" s="62"/>
      <c r="P145" s="168">
        <f t="shared" si="11"/>
        <v>0</v>
      </c>
      <c r="Q145" s="168">
        <v>0</v>
      </c>
      <c r="R145" s="168">
        <f t="shared" si="12"/>
        <v>0</v>
      </c>
      <c r="S145" s="168">
        <v>0</v>
      </c>
      <c r="T145" s="169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368</v>
      </c>
      <c r="AT145" s="170" t="s">
        <v>278</v>
      </c>
      <c r="AU145" s="170" t="s">
        <v>89</v>
      </c>
      <c r="AY145" s="18" t="s">
        <v>276</v>
      </c>
      <c r="BE145" s="171">
        <f t="shared" si="14"/>
        <v>0</v>
      </c>
      <c r="BF145" s="171">
        <f t="shared" si="15"/>
        <v>0</v>
      </c>
      <c r="BG145" s="171">
        <f t="shared" si="16"/>
        <v>0</v>
      </c>
      <c r="BH145" s="171">
        <f t="shared" si="17"/>
        <v>0</v>
      </c>
      <c r="BI145" s="171">
        <f t="shared" si="18"/>
        <v>0</v>
      </c>
      <c r="BJ145" s="18" t="s">
        <v>89</v>
      </c>
      <c r="BK145" s="172">
        <f t="shared" si="19"/>
        <v>0</v>
      </c>
      <c r="BL145" s="18" t="s">
        <v>368</v>
      </c>
      <c r="BM145" s="170" t="s">
        <v>420</v>
      </c>
    </row>
    <row r="146" spans="1:65" s="2" customFormat="1" ht="24.2" customHeight="1">
      <c r="A146" s="33"/>
      <c r="B146" s="158"/>
      <c r="C146" s="159" t="s">
        <v>352</v>
      </c>
      <c r="D146" s="159" t="s">
        <v>278</v>
      </c>
      <c r="E146" s="160" t="s">
        <v>4134</v>
      </c>
      <c r="F146" s="161" t="s">
        <v>4135</v>
      </c>
      <c r="G146" s="162" t="s">
        <v>371</v>
      </c>
      <c r="H146" s="163">
        <v>1</v>
      </c>
      <c r="I146" s="164"/>
      <c r="J146" s="163">
        <f t="shared" si="10"/>
        <v>0</v>
      </c>
      <c r="K146" s="165"/>
      <c r="L146" s="34"/>
      <c r="M146" s="166" t="s">
        <v>1</v>
      </c>
      <c r="N146" s="167" t="s">
        <v>42</v>
      </c>
      <c r="O146" s="62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368</v>
      </c>
      <c r="AT146" s="170" t="s">
        <v>278</v>
      </c>
      <c r="AU146" s="170" t="s">
        <v>89</v>
      </c>
      <c r="AY146" s="18" t="s">
        <v>276</v>
      </c>
      <c r="BE146" s="171">
        <f t="shared" si="14"/>
        <v>0</v>
      </c>
      <c r="BF146" s="171">
        <f t="shared" si="15"/>
        <v>0</v>
      </c>
      <c r="BG146" s="171">
        <f t="shared" si="16"/>
        <v>0</v>
      </c>
      <c r="BH146" s="171">
        <f t="shared" si="17"/>
        <v>0</v>
      </c>
      <c r="BI146" s="171">
        <f t="shared" si="18"/>
        <v>0</v>
      </c>
      <c r="BJ146" s="18" t="s">
        <v>89</v>
      </c>
      <c r="BK146" s="172">
        <f t="shared" si="19"/>
        <v>0</v>
      </c>
      <c r="BL146" s="18" t="s">
        <v>368</v>
      </c>
      <c r="BM146" s="170" t="s">
        <v>430</v>
      </c>
    </row>
    <row r="147" spans="1:65" s="2" customFormat="1" ht="24.2" customHeight="1">
      <c r="A147" s="33"/>
      <c r="B147" s="158"/>
      <c r="C147" s="159" t="s">
        <v>359</v>
      </c>
      <c r="D147" s="159" t="s">
        <v>278</v>
      </c>
      <c r="E147" s="160" t="s">
        <v>4136</v>
      </c>
      <c r="F147" s="161" t="s">
        <v>4137</v>
      </c>
      <c r="G147" s="162" t="s">
        <v>371</v>
      </c>
      <c r="H147" s="163">
        <v>1</v>
      </c>
      <c r="I147" s="164"/>
      <c r="J147" s="163">
        <f t="shared" si="10"/>
        <v>0</v>
      </c>
      <c r="K147" s="165"/>
      <c r="L147" s="34"/>
      <c r="M147" s="166" t="s">
        <v>1</v>
      </c>
      <c r="N147" s="167" t="s">
        <v>42</v>
      </c>
      <c r="O147" s="62"/>
      <c r="P147" s="168">
        <f t="shared" si="11"/>
        <v>0</v>
      </c>
      <c r="Q147" s="168">
        <v>2.5000000000000001E-4</v>
      </c>
      <c r="R147" s="168">
        <f t="shared" si="12"/>
        <v>2.5000000000000001E-4</v>
      </c>
      <c r="S147" s="168">
        <v>0</v>
      </c>
      <c r="T147" s="169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368</v>
      </c>
      <c r="AT147" s="170" t="s">
        <v>278</v>
      </c>
      <c r="AU147" s="170" t="s">
        <v>89</v>
      </c>
      <c r="AY147" s="18" t="s">
        <v>276</v>
      </c>
      <c r="BE147" s="171">
        <f t="shared" si="14"/>
        <v>0</v>
      </c>
      <c r="BF147" s="171">
        <f t="shared" si="15"/>
        <v>0</v>
      </c>
      <c r="BG147" s="171">
        <f t="shared" si="16"/>
        <v>0</v>
      </c>
      <c r="BH147" s="171">
        <f t="shared" si="17"/>
        <v>0</v>
      </c>
      <c r="BI147" s="171">
        <f t="shared" si="18"/>
        <v>0</v>
      </c>
      <c r="BJ147" s="18" t="s">
        <v>89</v>
      </c>
      <c r="BK147" s="172">
        <f t="shared" si="19"/>
        <v>0</v>
      </c>
      <c r="BL147" s="18" t="s">
        <v>368</v>
      </c>
      <c r="BM147" s="170" t="s">
        <v>294</v>
      </c>
    </row>
    <row r="148" spans="1:65" s="2" customFormat="1" ht="16.5" customHeight="1">
      <c r="A148" s="33"/>
      <c r="B148" s="158"/>
      <c r="C148" s="159" t="s">
        <v>368</v>
      </c>
      <c r="D148" s="159" t="s">
        <v>278</v>
      </c>
      <c r="E148" s="160" t="s">
        <v>4138</v>
      </c>
      <c r="F148" s="161" t="s">
        <v>4139</v>
      </c>
      <c r="G148" s="162" t="s">
        <v>371</v>
      </c>
      <c r="H148" s="163">
        <v>1</v>
      </c>
      <c r="I148" s="164"/>
      <c r="J148" s="163">
        <f t="shared" si="10"/>
        <v>0</v>
      </c>
      <c r="K148" s="165"/>
      <c r="L148" s="34"/>
      <c r="M148" s="166" t="s">
        <v>1</v>
      </c>
      <c r="N148" s="167" t="s">
        <v>42</v>
      </c>
      <c r="O148" s="62"/>
      <c r="P148" s="168">
        <f t="shared" si="11"/>
        <v>0</v>
      </c>
      <c r="Q148" s="168">
        <v>1.0000000000000001E-5</v>
      </c>
      <c r="R148" s="168">
        <f t="shared" si="12"/>
        <v>1.0000000000000001E-5</v>
      </c>
      <c r="S148" s="168">
        <v>0</v>
      </c>
      <c r="T148" s="169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368</v>
      </c>
      <c r="AT148" s="170" t="s">
        <v>278</v>
      </c>
      <c r="AU148" s="170" t="s">
        <v>89</v>
      </c>
      <c r="AY148" s="18" t="s">
        <v>276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8" t="s">
        <v>89</v>
      </c>
      <c r="BK148" s="172">
        <f t="shared" si="19"/>
        <v>0</v>
      </c>
      <c r="BL148" s="18" t="s">
        <v>368</v>
      </c>
      <c r="BM148" s="170" t="s">
        <v>448</v>
      </c>
    </row>
    <row r="149" spans="1:65" s="2" customFormat="1" ht="16.5" customHeight="1">
      <c r="A149" s="33"/>
      <c r="B149" s="158"/>
      <c r="C149" s="197" t="s">
        <v>374</v>
      </c>
      <c r="D149" s="197" t="s">
        <v>393</v>
      </c>
      <c r="E149" s="198" t="s">
        <v>4140</v>
      </c>
      <c r="F149" s="199" t="s">
        <v>4141</v>
      </c>
      <c r="G149" s="200" t="s">
        <v>371</v>
      </c>
      <c r="H149" s="201">
        <v>1</v>
      </c>
      <c r="I149" s="202"/>
      <c r="J149" s="201">
        <f t="shared" si="10"/>
        <v>0</v>
      </c>
      <c r="K149" s="203"/>
      <c r="L149" s="204"/>
      <c r="M149" s="205" t="s">
        <v>1</v>
      </c>
      <c r="N149" s="206" t="s">
        <v>42</v>
      </c>
      <c r="O149" s="62"/>
      <c r="P149" s="168">
        <f t="shared" si="11"/>
        <v>0</v>
      </c>
      <c r="Q149" s="168">
        <v>4.9699999999999996E-3</v>
      </c>
      <c r="R149" s="168">
        <f t="shared" si="12"/>
        <v>4.9699999999999996E-3</v>
      </c>
      <c r="S149" s="168">
        <v>0</v>
      </c>
      <c r="T149" s="169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448</v>
      </c>
      <c r="AT149" s="170" t="s">
        <v>393</v>
      </c>
      <c r="AU149" s="170" t="s">
        <v>89</v>
      </c>
      <c r="AY149" s="18" t="s">
        <v>276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8" t="s">
        <v>89</v>
      </c>
      <c r="BK149" s="172">
        <f t="shared" si="19"/>
        <v>0</v>
      </c>
      <c r="BL149" s="18" t="s">
        <v>368</v>
      </c>
      <c r="BM149" s="170" t="s">
        <v>461</v>
      </c>
    </row>
    <row r="150" spans="1:65" s="2" customFormat="1" ht="16.5" customHeight="1">
      <c r="A150" s="33"/>
      <c r="B150" s="158"/>
      <c r="C150" s="159" t="s">
        <v>379</v>
      </c>
      <c r="D150" s="159" t="s">
        <v>278</v>
      </c>
      <c r="E150" s="160" t="s">
        <v>4142</v>
      </c>
      <c r="F150" s="161" t="s">
        <v>4143</v>
      </c>
      <c r="G150" s="162" t="s">
        <v>371</v>
      </c>
      <c r="H150" s="163">
        <v>2</v>
      </c>
      <c r="I150" s="164"/>
      <c r="J150" s="163">
        <f t="shared" si="10"/>
        <v>0</v>
      </c>
      <c r="K150" s="165"/>
      <c r="L150" s="34"/>
      <c r="M150" s="166" t="s">
        <v>1</v>
      </c>
      <c r="N150" s="167" t="s">
        <v>42</v>
      </c>
      <c r="O150" s="62"/>
      <c r="P150" s="168">
        <f t="shared" si="11"/>
        <v>0</v>
      </c>
      <c r="Q150" s="168">
        <v>1.0000000000000001E-5</v>
      </c>
      <c r="R150" s="168">
        <f t="shared" si="12"/>
        <v>2.0000000000000002E-5</v>
      </c>
      <c r="S150" s="168">
        <v>0</v>
      </c>
      <c r="T150" s="169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368</v>
      </c>
      <c r="AT150" s="170" t="s">
        <v>278</v>
      </c>
      <c r="AU150" s="170" t="s">
        <v>89</v>
      </c>
      <c r="AY150" s="18" t="s">
        <v>276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8" t="s">
        <v>89</v>
      </c>
      <c r="BK150" s="172">
        <f t="shared" si="19"/>
        <v>0</v>
      </c>
      <c r="BL150" s="18" t="s">
        <v>368</v>
      </c>
      <c r="BM150" s="170" t="s">
        <v>471</v>
      </c>
    </row>
    <row r="151" spans="1:65" s="2" customFormat="1" ht="24.2" customHeight="1">
      <c r="A151" s="33"/>
      <c r="B151" s="158"/>
      <c r="C151" s="197" t="s">
        <v>383</v>
      </c>
      <c r="D151" s="197" t="s">
        <v>393</v>
      </c>
      <c r="E151" s="198" t="s">
        <v>4144</v>
      </c>
      <c r="F151" s="199" t="s">
        <v>4145</v>
      </c>
      <c r="G151" s="200" t="s">
        <v>371</v>
      </c>
      <c r="H151" s="201">
        <v>2</v>
      </c>
      <c r="I151" s="202"/>
      <c r="J151" s="201">
        <f t="shared" si="10"/>
        <v>0</v>
      </c>
      <c r="K151" s="203"/>
      <c r="L151" s="204"/>
      <c r="M151" s="205" t="s">
        <v>1</v>
      </c>
      <c r="N151" s="206" t="s">
        <v>42</v>
      </c>
      <c r="O151" s="62"/>
      <c r="P151" s="168">
        <f t="shared" si="11"/>
        <v>0</v>
      </c>
      <c r="Q151" s="168">
        <v>6.7000000000000002E-4</v>
      </c>
      <c r="R151" s="168">
        <f t="shared" si="12"/>
        <v>1.34E-3</v>
      </c>
      <c r="S151" s="168">
        <v>0</v>
      </c>
      <c r="T151" s="169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448</v>
      </c>
      <c r="AT151" s="170" t="s">
        <v>393</v>
      </c>
      <c r="AU151" s="170" t="s">
        <v>89</v>
      </c>
      <c r="AY151" s="18" t="s">
        <v>276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8" t="s">
        <v>89</v>
      </c>
      <c r="BK151" s="172">
        <f t="shared" si="19"/>
        <v>0</v>
      </c>
      <c r="BL151" s="18" t="s">
        <v>368</v>
      </c>
      <c r="BM151" s="170" t="s">
        <v>482</v>
      </c>
    </row>
    <row r="152" spans="1:65" s="2" customFormat="1" ht="24.2" customHeight="1">
      <c r="A152" s="33"/>
      <c r="B152" s="158"/>
      <c r="C152" s="159" t="s">
        <v>7</v>
      </c>
      <c r="D152" s="159" t="s">
        <v>278</v>
      </c>
      <c r="E152" s="160" t="s">
        <v>4146</v>
      </c>
      <c r="F152" s="161" t="s">
        <v>4147</v>
      </c>
      <c r="G152" s="162" t="s">
        <v>2553</v>
      </c>
      <c r="H152" s="163">
        <v>1</v>
      </c>
      <c r="I152" s="164"/>
      <c r="J152" s="163">
        <f t="shared" si="10"/>
        <v>0</v>
      </c>
      <c r="K152" s="165"/>
      <c r="L152" s="34"/>
      <c r="M152" s="166" t="s">
        <v>1</v>
      </c>
      <c r="N152" s="167" t="s">
        <v>42</v>
      </c>
      <c r="O152" s="62"/>
      <c r="P152" s="168">
        <f t="shared" si="11"/>
        <v>0</v>
      </c>
      <c r="Q152" s="168">
        <v>3.0000000000000001E-5</v>
      </c>
      <c r="R152" s="168">
        <f t="shared" si="12"/>
        <v>3.0000000000000001E-5</v>
      </c>
      <c r="S152" s="168">
        <v>0</v>
      </c>
      <c r="T152" s="169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368</v>
      </c>
      <c r="AT152" s="170" t="s">
        <v>278</v>
      </c>
      <c r="AU152" s="170" t="s">
        <v>89</v>
      </c>
      <c r="AY152" s="18" t="s">
        <v>276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8" t="s">
        <v>89</v>
      </c>
      <c r="BK152" s="172">
        <f t="shared" si="19"/>
        <v>0</v>
      </c>
      <c r="BL152" s="18" t="s">
        <v>368</v>
      </c>
      <c r="BM152" s="170" t="s">
        <v>494</v>
      </c>
    </row>
    <row r="153" spans="1:65" s="2" customFormat="1" ht="16.5" customHeight="1">
      <c r="A153" s="33"/>
      <c r="B153" s="158"/>
      <c r="C153" s="197" t="s">
        <v>392</v>
      </c>
      <c r="D153" s="197" t="s">
        <v>393</v>
      </c>
      <c r="E153" s="198" t="s">
        <v>4148</v>
      </c>
      <c r="F153" s="199" t="s">
        <v>4149</v>
      </c>
      <c r="G153" s="200" t="s">
        <v>371</v>
      </c>
      <c r="H153" s="201">
        <v>1</v>
      </c>
      <c r="I153" s="202"/>
      <c r="J153" s="201">
        <f t="shared" si="10"/>
        <v>0</v>
      </c>
      <c r="K153" s="203"/>
      <c r="L153" s="204"/>
      <c r="M153" s="205" t="s">
        <v>1</v>
      </c>
      <c r="N153" s="206" t="s">
        <v>42</v>
      </c>
      <c r="O153" s="62"/>
      <c r="P153" s="168">
        <f t="shared" si="11"/>
        <v>0</v>
      </c>
      <c r="Q153" s="168">
        <v>2.7E-4</v>
      </c>
      <c r="R153" s="168">
        <f t="shared" si="12"/>
        <v>2.7E-4</v>
      </c>
      <c r="S153" s="168">
        <v>0</v>
      </c>
      <c r="T153" s="169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448</v>
      </c>
      <c r="AT153" s="170" t="s">
        <v>393</v>
      </c>
      <c r="AU153" s="170" t="s">
        <v>89</v>
      </c>
      <c r="AY153" s="18" t="s">
        <v>276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8" t="s">
        <v>89</v>
      </c>
      <c r="BK153" s="172">
        <f t="shared" si="19"/>
        <v>0</v>
      </c>
      <c r="BL153" s="18" t="s">
        <v>368</v>
      </c>
      <c r="BM153" s="170" t="s">
        <v>502</v>
      </c>
    </row>
    <row r="154" spans="1:65" s="2" customFormat="1" ht="16.5" customHeight="1">
      <c r="A154" s="33"/>
      <c r="B154" s="158"/>
      <c r="C154" s="159" t="s">
        <v>399</v>
      </c>
      <c r="D154" s="159" t="s">
        <v>278</v>
      </c>
      <c r="E154" s="160" t="s">
        <v>4150</v>
      </c>
      <c r="F154" s="161" t="s">
        <v>4151</v>
      </c>
      <c r="G154" s="162" t="s">
        <v>371</v>
      </c>
      <c r="H154" s="163">
        <v>2</v>
      </c>
      <c r="I154" s="164"/>
      <c r="J154" s="163">
        <f t="shared" si="10"/>
        <v>0</v>
      </c>
      <c r="K154" s="165"/>
      <c r="L154" s="34"/>
      <c r="M154" s="166" t="s">
        <v>1</v>
      </c>
      <c r="N154" s="167" t="s">
        <v>42</v>
      </c>
      <c r="O154" s="62"/>
      <c r="P154" s="168">
        <f t="shared" si="11"/>
        <v>0</v>
      </c>
      <c r="Q154" s="168">
        <v>4.4999999999999999E-4</v>
      </c>
      <c r="R154" s="168">
        <f t="shared" si="12"/>
        <v>8.9999999999999998E-4</v>
      </c>
      <c r="S154" s="168">
        <v>0</v>
      </c>
      <c r="T154" s="169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368</v>
      </c>
      <c r="AT154" s="170" t="s">
        <v>278</v>
      </c>
      <c r="AU154" s="170" t="s">
        <v>89</v>
      </c>
      <c r="AY154" s="18" t="s">
        <v>276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8" t="s">
        <v>89</v>
      </c>
      <c r="BK154" s="172">
        <f t="shared" si="19"/>
        <v>0</v>
      </c>
      <c r="BL154" s="18" t="s">
        <v>368</v>
      </c>
      <c r="BM154" s="170" t="s">
        <v>511</v>
      </c>
    </row>
    <row r="155" spans="1:65" s="2" customFormat="1" ht="37.9" customHeight="1">
      <c r="A155" s="33"/>
      <c r="B155" s="158"/>
      <c r="C155" s="159" t="s">
        <v>404</v>
      </c>
      <c r="D155" s="159" t="s">
        <v>278</v>
      </c>
      <c r="E155" s="160" t="s">
        <v>4152</v>
      </c>
      <c r="F155" s="161" t="s">
        <v>4153</v>
      </c>
      <c r="G155" s="162" t="s">
        <v>355</v>
      </c>
      <c r="H155" s="163">
        <v>0.04</v>
      </c>
      <c r="I155" s="164"/>
      <c r="J155" s="163">
        <f t="shared" si="10"/>
        <v>0</v>
      </c>
      <c r="K155" s="165"/>
      <c r="L155" s="34"/>
      <c r="M155" s="166" t="s">
        <v>1</v>
      </c>
      <c r="N155" s="167" t="s">
        <v>42</v>
      </c>
      <c r="O155" s="62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368</v>
      </c>
      <c r="AT155" s="170" t="s">
        <v>278</v>
      </c>
      <c r="AU155" s="170" t="s">
        <v>89</v>
      </c>
      <c r="AY155" s="18" t="s">
        <v>276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8" t="s">
        <v>89</v>
      </c>
      <c r="BK155" s="172">
        <f t="shared" si="19"/>
        <v>0</v>
      </c>
      <c r="BL155" s="18" t="s">
        <v>368</v>
      </c>
      <c r="BM155" s="170" t="s">
        <v>520</v>
      </c>
    </row>
    <row r="156" spans="1:65" s="2" customFormat="1" ht="24.2" customHeight="1">
      <c r="A156" s="33"/>
      <c r="B156" s="158"/>
      <c r="C156" s="159" t="s">
        <v>410</v>
      </c>
      <c r="D156" s="159" t="s">
        <v>278</v>
      </c>
      <c r="E156" s="160" t="s">
        <v>4154</v>
      </c>
      <c r="F156" s="161" t="s">
        <v>4155</v>
      </c>
      <c r="G156" s="162" t="s">
        <v>355</v>
      </c>
      <c r="H156" s="163">
        <v>1.6E-2</v>
      </c>
      <c r="I156" s="164"/>
      <c r="J156" s="163">
        <f t="shared" si="10"/>
        <v>0</v>
      </c>
      <c r="K156" s="165"/>
      <c r="L156" s="34"/>
      <c r="M156" s="166" t="s">
        <v>1</v>
      </c>
      <c r="N156" s="167" t="s">
        <v>42</v>
      </c>
      <c r="O156" s="62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368</v>
      </c>
      <c r="AT156" s="170" t="s">
        <v>278</v>
      </c>
      <c r="AU156" s="170" t="s">
        <v>89</v>
      </c>
      <c r="AY156" s="18" t="s">
        <v>276</v>
      </c>
      <c r="BE156" s="171">
        <f t="shared" si="14"/>
        <v>0</v>
      </c>
      <c r="BF156" s="171">
        <f t="shared" si="15"/>
        <v>0</v>
      </c>
      <c r="BG156" s="171">
        <f t="shared" si="16"/>
        <v>0</v>
      </c>
      <c r="BH156" s="171">
        <f t="shared" si="17"/>
        <v>0</v>
      </c>
      <c r="BI156" s="171">
        <f t="shared" si="18"/>
        <v>0</v>
      </c>
      <c r="BJ156" s="18" t="s">
        <v>89</v>
      </c>
      <c r="BK156" s="172">
        <f t="shared" si="19"/>
        <v>0</v>
      </c>
      <c r="BL156" s="18" t="s">
        <v>368</v>
      </c>
      <c r="BM156" s="170" t="s">
        <v>554</v>
      </c>
    </row>
    <row r="157" spans="1:65" s="12" customFormat="1" ht="22.9" customHeight="1">
      <c r="B157" s="145"/>
      <c r="D157" s="146" t="s">
        <v>75</v>
      </c>
      <c r="E157" s="156" t="s">
        <v>1193</v>
      </c>
      <c r="F157" s="156" t="s">
        <v>3885</v>
      </c>
      <c r="I157" s="148"/>
      <c r="J157" s="157">
        <f>BK157</f>
        <v>0</v>
      </c>
      <c r="L157" s="145"/>
      <c r="M157" s="150"/>
      <c r="N157" s="151"/>
      <c r="O157" s="151"/>
      <c r="P157" s="152">
        <f>SUM(P158:P159)</f>
        <v>0</v>
      </c>
      <c r="Q157" s="151"/>
      <c r="R157" s="152">
        <f>SUM(R158:R159)</f>
        <v>0</v>
      </c>
      <c r="S157" s="151"/>
      <c r="T157" s="153">
        <f>SUM(T158:T159)</f>
        <v>0</v>
      </c>
      <c r="AR157" s="146" t="s">
        <v>89</v>
      </c>
      <c r="AT157" s="154" t="s">
        <v>75</v>
      </c>
      <c r="AU157" s="154" t="s">
        <v>83</v>
      </c>
      <c r="AY157" s="146" t="s">
        <v>276</v>
      </c>
      <c r="BK157" s="155">
        <f>SUM(BK158:BK159)</f>
        <v>0</v>
      </c>
    </row>
    <row r="158" spans="1:65" s="2" customFormat="1" ht="37.9" customHeight="1">
      <c r="A158" s="33"/>
      <c r="B158" s="158"/>
      <c r="C158" s="159" t="s">
        <v>415</v>
      </c>
      <c r="D158" s="159" t="s">
        <v>278</v>
      </c>
      <c r="E158" s="160" t="s">
        <v>4156</v>
      </c>
      <c r="F158" s="161" t="s">
        <v>4157</v>
      </c>
      <c r="G158" s="162" t="s">
        <v>355</v>
      </c>
      <c r="H158" s="163">
        <v>6.7000000000000004E-2</v>
      </c>
      <c r="I158" s="164"/>
      <c r="J158" s="163">
        <f>ROUND(I158*H158,3)</f>
        <v>0</v>
      </c>
      <c r="K158" s="165"/>
      <c r="L158" s="34"/>
      <c r="M158" s="166" t="s">
        <v>1</v>
      </c>
      <c r="N158" s="167" t="s">
        <v>42</v>
      </c>
      <c r="O158" s="62"/>
      <c r="P158" s="168">
        <f>O158*H158</f>
        <v>0</v>
      </c>
      <c r="Q158" s="168">
        <v>0</v>
      </c>
      <c r="R158" s="168">
        <f>Q158*H158</f>
        <v>0</v>
      </c>
      <c r="S158" s="168">
        <v>0</v>
      </c>
      <c r="T158" s="16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368</v>
      </c>
      <c r="AT158" s="170" t="s">
        <v>278</v>
      </c>
      <c r="AU158" s="170" t="s">
        <v>89</v>
      </c>
      <c r="AY158" s="18" t="s">
        <v>276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8" t="s">
        <v>89</v>
      </c>
      <c r="BK158" s="172">
        <f>ROUND(I158*H158,3)</f>
        <v>0</v>
      </c>
      <c r="BL158" s="18" t="s">
        <v>368</v>
      </c>
      <c r="BM158" s="170" t="s">
        <v>564</v>
      </c>
    </row>
    <row r="159" spans="1:65" s="2" customFormat="1" ht="16.5" customHeight="1">
      <c r="A159" s="33"/>
      <c r="B159" s="158"/>
      <c r="C159" s="159" t="s">
        <v>420</v>
      </c>
      <c r="D159" s="159" t="s">
        <v>278</v>
      </c>
      <c r="E159" s="160" t="s">
        <v>4158</v>
      </c>
      <c r="F159" s="161" t="s">
        <v>4159</v>
      </c>
      <c r="G159" s="162" t="s">
        <v>2553</v>
      </c>
      <c r="H159" s="163">
        <v>1</v>
      </c>
      <c r="I159" s="164"/>
      <c r="J159" s="163">
        <f>ROUND(I159*H159,3)</f>
        <v>0</v>
      </c>
      <c r="K159" s="165"/>
      <c r="L159" s="34"/>
      <c r="M159" s="166" t="s">
        <v>1</v>
      </c>
      <c r="N159" s="167" t="s">
        <v>42</v>
      </c>
      <c r="O159" s="62"/>
      <c r="P159" s="168">
        <f>O159*H159</f>
        <v>0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368</v>
      </c>
      <c r="AT159" s="170" t="s">
        <v>278</v>
      </c>
      <c r="AU159" s="170" t="s">
        <v>89</v>
      </c>
      <c r="AY159" s="18" t="s">
        <v>276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8" t="s">
        <v>89</v>
      </c>
      <c r="BK159" s="172">
        <f>ROUND(I159*H159,3)</f>
        <v>0</v>
      </c>
      <c r="BL159" s="18" t="s">
        <v>368</v>
      </c>
      <c r="BM159" s="170" t="s">
        <v>572</v>
      </c>
    </row>
    <row r="160" spans="1:65" s="12" customFormat="1" ht="22.9" customHeight="1">
      <c r="B160" s="145"/>
      <c r="D160" s="146" t="s">
        <v>75</v>
      </c>
      <c r="E160" s="156" t="s">
        <v>3310</v>
      </c>
      <c r="F160" s="156" t="s">
        <v>4160</v>
      </c>
      <c r="I160" s="148"/>
      <c r="J160" s="157">
        <f>BK160</f>
        <v>0</v>
      </c>
      <c r="L160" s="145"/>
      <c r="M160" s="150"/>
      <c r="N160" s="151"/>
      <c r="O160" s="151"/>
      <c r="P160" s="152">
        <f>SUM(P161:P174)</f>
        <v>0</v>
      </c>
      <c r="Q160" s="151"/>
      <c r="R160" s="152">
        <f>SUM(R161:R174)</f>
        <v>3.4000000000000002E-4</v>
      </c>
      <c r="S160" s="151"/>
      <c r="T160" s="153">
        <f>SUM(T161:T174)</f>
        <v>0</v>
      </c>
      <c r="AR160" s="146" t="s">
        <v>89</v>
      </c>
      <c r="AT160" s="154" t="s">
        <v>75</v>
      </c>
      <c r="AU160" s="154" t="s">
        <v>83</v>
      </c>
      <c r="AY160" s="146" t="s">
        <v>276</v>
      </c>
      <c r="BK160" s="155">
        <f>SUM(BK161:BK174)</f>
        <v>0</v>
      </c>
    </row>
    <row r="161" spans="1:65" s="2" customFormat="1" ht="33" customHeight="1">
      <c r="A161" s="33"/>
      <c r="B161" s="158"/>
      <c r="C161" s="159" t="s">
        <v>425</v>
      </c>
      <c r="D161" s="159" t="s">
        <v>278</v>
      </c>
      <c r="E161" s="160" t="s">
        <v>3316</v>
      </c>
      <c r="F161" s="161" t="s">
        <v>3317</v>
      </c>
      <c r="G161" s="162" t="s">
        <v>371</v>
      </c>
      <c r="H161" s="163">
        <v>1</v>
      </c>
      <c r="I161" s="164"/>
      <c r="J161" s="163">
        <f t="shared" ref="J161:J174" si="20">ROUND(I161*H161,3)</f>
        <v>0</v>
      </c>
      <c r="K161" s="165"/>
      <c r="L161" s="34"/>
      <c r="M161" s="166" t="s">
        <v>1</v>
      </c>
      <c r="N161" s="167" t="s">
        <v>42</v>
      </c>
      <c r="O161" s="62"/>
      <c r="P161" s="168">
        <f t="shared" ref="P161:P174" si="21">O161*H161</f>
        <v>0</v>
      </c>
      <c r="Q161" s="168">
        <v>1.7000000000000001E-4</v>
      </c>
      <c r="R161" s="168">
        <f t="shared" ref="R161:R174" si="22">Q161*H161</f>
        <v>1.7000000000000001E-4</v>
      </c>
      <c r="S161" s="168">
        <v>0</v>
      </c>
      <c r="T161" s="169">
        <f t="shared" ref="T161:T174" si="2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368</v>
      </c>
      <c r="AT161" s="170" t="s">
        <v>278</v>
      </c>
      <c r="AU161" s="170" t="s">
        <v>89</v>
      </c>
      <c r="AY161" s="18" t="s">
        <v>276</v>
      </c>
      <c r="BE161" s="171">
        <f t="shared" ref="BE161:BE174" si="24">IF(N161="základná",J161,0)</f>
        <v>0</v>
      </c>
      <c r="BF161" s="171">
        <f t="shared" ref="BF161:BF174" si="25">IF(N161="znížená",J161,0)</f>
        <v>0</v>
      </c>
      <c r="BG161" s="171">
        <f t="shared" ref="BG161:BG174" si="26">IF(N161="zákl. prenesená",J161,0)</f>
        <v>0</v>
      </c>
      <c r="BH161" s="171">
        <f t="shared" ref="BH161:BH174" si="27">IF(N161="zníž. prenesená",J161,0)</f>
        <v>0</v>
      </c>
      <c r="BI161" s="171">
        <f t="shared" ref="BI161:BI174" si="28">IF(N161="nulová",J161,0)</f>
        <v>0</v>
      </c>
      <c r="BJ161" s="18" t="s">
        <v>89</v>
      </c>
      <c r="BK161" s="172">
        <f t="shared" ref="BK161:BK174" si="29">ROUND(I161*H161,3)</f>
        <v>0</v>
      </c>
      <c r="BL161" s="18" t="s">
        <v>368</v>
      </c>
      <c r="BM161" s="170" t="s">
        <v>584</v>
      </c>
    </row>
    <row r="162" spans="1:65" s="2" customFormat="1" ht="16.5" customHeight="1">
      <c r="A162" s="33"/>
      <c r="B162" s="158"/>
      <c r="C162" s="159" t="s">
        <v>430</v>
      </c>
      <c r="D162" s="159" t="s">
        <v>278</v>
      </c>
      <c r="E162" s="160" t="s">
        <v>4161</v>
      </c>
      <c r="F162" s="161" t="s">
        <v>4162</v>
      </c>
      <c r="G162" s="162" t="s">
        <v>371</v>
      </c>
      <c r="H162" s="163">
        <v>1</v>
      </c>
      <c r="I162" s="164"/>
      <c r="J162" s="163">
        <f t="shared" si="20"/>
        <v>0</v>
      </c>
      <c r="K162" s="165"/>
      <c r="L162" s="34"/>
      <c r="M162" s="166" t="s">
        <v>1</v>
      </c>
      <c r="N162" s="167" t="s">
        <v>42</v>
      </c>
      <c r="O162" s="62"/>
      <c r="P162" s="168">
        <f t="shared" si="21"/>
        <v>0</v>
      </c>
      <c r="Q162" s="168">
        <v>1.7000000000000001E-4</v>
      </c>
      <c r="R162" s="168">
        <f t="shared" si="22"/>
        <v>1.7000000000000001E-4</v>
      </c>
      <c r="S162" s="168">
        <v>0</v>
      </c>
      <c r="T162" s="169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368</v>
      </c>
      <c r="AT162" s="170" t="s">
        <v>278</v>
      </c>
      <c r="AU162" s="170" t="s">
        <v>89</v>
      </c>
      <c r="AY162" s="18" t="s">
        <v>276</v>
      </c>
      <c r="BE162" s="171">
        <f t="shared" si="24"/>
        <v>0</v>
      </c>
      <c r="BF162" s="171">
        <f t="shared" si="25"/>
        <v>0</v>
      </c>
      <c r="BG162" s="171">
        <f t="shared" si="26"/>
        <v>0</v>
      </c>
      <c r="BH162" s="171">
        <f t="shared" si="27"/>
        <v>0</v>
      </c>
      <c r="BI162" s="171">
        <f t="shared" si="28"/>
        <v>0</v>
      </c>
      <c r="BJ162" s="18" t="s">
        <v>89</v>
      </c>
      <c r="BK162" s="172">
        <f t="shared" si="29"/>
        <v>0</v>
      </c>
      <c r="BL162" s="18" t="s">
        <v>368</v>
      </c>
      <c r="BM162" s="170" t="s">
        <v>607</v>
      </c>
    </row>
    <row r="163" spans="1:65" s="2" customFormat="1" ht="16.5" customHeight="1">
      <c r="A163" s="33"/>
      <c r="B163" s="158"/>
      <c r="C163" s="159" t="s">
        <v>435</v>
      </c>
      <c r="D163" s="159" t="s">
        <v>278</v>
      </c>
      <c r="E163" s="160" t="s">
        <v>4163</v>
      </c>
      <c r="F163" s="161" t="s">
        <v>4164</v>
      </c>
      <c r="G163" s="162" t="s">
        <v>371</v>
      </c>
      <c r="H163" s="163">
        <v>1</v>
      </c>
      <c r="I163" s="164"/>
      <c r="J163" s="163">
        <f t="shared" si="20"/>
        <v>0</v>
      </c>
      <c r="K163" s="165"/>
      <c r="L163" s="34"/>
      <c r="M163" s="166" t="s">
        <v>1</v>
      </c>
      <c r="N163" s="167" t="s">
        <v>42</v>
      </c>
      <c r="O163" s="62"/>
      <c r="P163" s="168">
        <f t="shared" si="21"/>
        <v>0</v>
      </c>
      <c r="Q163" s="168">
        <v>0</v>
      </c>
      <c r="R163" s="168">
        <f t="shared" si="22"/>
        <v>0</v>
      </c>
      <c r="S163" s="168">
        <v>0</v>
      </c>
      <c r="T163" s="169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368</v>
      </c>
      <c r="AT163" s="170" t="s">
        <v>278</v>
      </c>
      <c r="AU163" s="170" t="s">
        <v>89</v>
      </c>
      <c r="AY163" s="18" t="s">
        <v>276</v>
      </c>
      <c r="BE163" s="171">
        <f t="shared" si="24"/>
        <v>0</v>
      </c>
      <c r="BF163" s="171">
        <f t="shared" si="25"/>
        <v>0</v>
      </c>
      <c r="BG163" s="171">
        <f t="shared" si="26"/>
        <v>0</v>
      </c>
      <c r="BH163" s="171">
        <f t="shared" si="27"/>
        <v>0</v>
      </c>
      <c r="BI163" s="171">
        <f t="shared" si="28"/>
        <v>0</v>
      </c>
      <c r="BJ163" s="18" t="s">
        <v>89</v>
      </c>
      <c r="BK163" s="172">
        <f t="shared" si="29"/>
        <v>0</v>
      </c>
      <c r="BL163" s="18" t="s">
        <v>368</v>
      </c>
      <c r="BM163" s="170" t="s">
        <v>622</v>
      </c>
    </row>
    <row r="164" spans="1:65" s="2" customFormat="1" ht="16.5" customHeight="1">
      <c r="A164" s="33"/>
      <c r="B164" s="158"/>
      <c r="C164" s="197" t="s">
        <v>294</v>
      </c>
      <c r="D164" s="197" t="s">
        <v>393</v>
      </c>
      <c r="E164" s="198" t="s">
        <v>4165</v>
      </c>
      <c r="F164" s="199" t="s">
        <v>4166</v>
      </c>
      <c r="G164" s="200" t="s">
        <v>371</v>
      </c>
      <c r="H164" s="201">
        <v>1</v>
      </c>
      <c r="I164" s="202"/>
      <c r="J164" s="201">
        <f t="shared" si="20"/>
        <v>0</v>
      </c>
      <c r="K164" s="203"/>
      <c r="L164" s="204"/>
      <c r="M164" s="205" t="s">
        <v>1</v>
      </c>
      <c r="N164" s="206" t="s">
        <v>42</v>
      </c>
      <c r="O164" s="62"/>
      <c r="P164" s="168">
        <f t="shared" si="21"/>
        <v>0</v>
      </c>
      <c r="Q164" s="168">
        <v>0</v>
      </c>
      <c r="R164" s="168">
        <f t="shared" si="22"/>
        <v>0</v>
      </c>
      <c r="S164" s="168">
        <v>0</v>
      </c>
      <c r="T164" s="169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448</v>
      </c>
      <c r="AT164" s="170" t="s">
        <v>393</v>
      </c>
      <c r="AU164" s="170" t="s">
        <v>89</v>
      </c>
      <c r="AY164" s="18" t="s">
        <v>276</v>
      </c>
      <c r="BE164" s="171">
        <f t="shared" si="24"/>
        <v>0</v>
      </c>
      <c r="BF164" s="171">
        <f t="shared" si="25"/>
        <v>0</v>
      </c>
      <c r="BG164" s="171">
        <f t="shared" si="26"/>
        <v>0</v>
      </c>
      <c r="BH164" s="171">
        <f t="shared" si="27"/>
        <v>0</v>
      </c>
      <c r="BI164" s="171">
        <f t="shared" si="28"/>
        <v>0</v>
      </c>
      <c r="BJ164" s="18" t="s">
        <v>89</v>
      </c>
      <c r="BK164" s="172">
        <f t="shared" si="29"/>
        <v>0</v>
      </c>
      <c r="BL164" s="18" t="s">
        <v>368</v>
      </c>
      <c r="BM164" s="170" t="s">
        <v>633</v>
      </c>
    </row>
    <row r="165" spans="1:65" s="2" customFormat="1" ht="16.5" customHeight="1">
      <c r="A165" s="33"/>
      <c r="B165" s="158"/>
      <c r="C165" s="197" t="s">
        <v>442</v>
      </c>
      <c r="D165" s="197" t="s">
        <v>393</v>
      </c>
      <c r="E165" s="198" t="s">
        <v>4167</v>
      </c>
      <c r="F165" s="199" t="s">
        <v>4168</v>
      </c>
      <c r="G165" s="200" t="s">
        <v>371</v>
      </c>
      <c r="H165" s="201">
        <v>1</v>
      </c>
      <c r="I165" s="202"/>
      <c r="J165" s="201">
        <f t="shared" si="20"/>
        <v>0</v>
      </c>
      <c r="K165" s="203"/>
      <c r="L165" s="204"/>
      <c r="M165" s="205" t="s">
        <v>1</v>
      </c>
      <c r="N165" s="206" t="s">
        <v>42</v>
      </c>
      <c r="O165" s="62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448</v>
      </c>
      <c r="AT165" s="170" t="s">
        <v>393</v>
      </c>
      <c r="AU165" s="170" t="s">
        <v>89</v>
      </c>
      <c r="AY165" s="18" t="s">
        <v>276</v>
      </c>
      <c r="BE165" s="171">
        <f t="shared" si="24"/>
        <v>0</v>
      </c>
      <c r="BF165" s="171">
        <f t="shared" si="25"/>
        <v>0</v>
      </c>
      <c r="BG165" s="171">
        <f t="shared" si="26"/>
        <v>0</v>
      </c>
      <c r="BH165" s="171">
        <f t="shared" si="27"/>
        <v>0</v>
      </c>
      <c r="BI165" s="171">
        <f t="shared" si="28"/>
        <v>0</v>
      </c>
      <c r="BJ165" s="18" t="s">
        <v>89</v>
      </c>
      <c r="BK165" s="172">
        <f t="shared" si="29"/>
        <v>0</v>
      </c>
      <c r="BL165" s="18" t="s">
        <v>368</v>
      </c>
      <c r="BM165" s="170" t="s">
        <v>644</v>
      </c>
    </row>
    <row r="166" spans="1:65" s="2" customFormat="1" ht="16.5" customHeight="1">
      <c r="A166" s="33"/>
      <c r="B166" s="158"/>
      <c r="C166" s="197" t="s">
        <v>448</v>
      </c>
      <c r="D166" s="197" t="s">
        <v>393</v>
      </c>
      <c r="E166" s="198" t="s">
        <v>4169</v>
      </c>
      <c r="F166" s="199" t="s">
        <v>4170</v>
      </c>
      <c r="G166" s="200" t="s">
        <v>371</v>
      </c>
      <c r="H166" s="201">
        <v>1</v>
      </c>
      <c r="I166" s="202"/>
      <c r="J166" s="201">
        <f t="shared" si="20"/>
        <v>0</v>
      </c>
      <c r="K166" s="203"/>
      <c r="L166" s="204"/>
      <c r="M166" s="205" t="s">
        <v>1</v>
      </c>
      <c r="N166" s="206" t="s">
        <v>42</v>
      </c>
      <c r="O166" s="62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448</v>
      </c>
      <c r="AT166" s="170" t="s">
        <v>393</v>
      </c>
      <c r="AU166" s="170" t="s">
        <v>89</v>
      </c>
      <c r="AY166" s="18" t="s">
        <v>276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8" t="s">
        <v>89</v>
      </c>
      <c r="BK166" s="172">
        <f t="shared" si="29"/>
        <v>0</v>
      </c>
      <c r="BL166" s="18" t="s">
        <v>368</v>
      </c>
      <c r="BM166" s="170" t="s">
        <v>655</v>
      </c>
    </row>
    <row r="167" spans="1:65" s="2" customFormat="1" ht="16.5" customHeight="1">
      <c r="A167" s="33"/>
      <c r="B167" s="158"/>
      <c r="C167" s="197" t="s">
        <v>455</v>
      </c>
      <c r="D167" s="197" t="s">
        <v>393</v>
      </c>
      <c r="E167" s="198" t="s">
        <v>4171</v>
      </c>
      <c r="F167" s="199" t="s">
        <v>4172</v>
      </c>
      <c r="G167" s="200" t="s">
        <v>371</v>
      </c>
      <c r="H167" s="201">
        <v>4</v>
      </c>
      <c r="I167" s="202"/>
      <c r="J167" s="201">
        <f t="shared" si="20"/>
        <v>0</v>
      </c>
      <c r="K167" s="203"/>
      <c r="L167" s="204"/>
      <c r="M167" s="205" t="s">
        <v>1</v>
      </c>
      <c r="N167" s="206" t="s">
        <v>42</v>
      </c>
      <c r="O167" s="62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448</v>
      </c>
      <c r="AT167" s="170" t="s">
        <v>393</v>
      </c>
      <c r="AU167" s="170" t="s">
        <v>89</v>
      </c>
      <c r="AY167" s="18" t="s">
        <v>276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8" t="s">
        <v>89</v>
      </c>
      <c r="BK167" s="172">
        <f t="shared" si="29"/>
        <v>0</v>
      </c>
      <c r="BL167" s="18" t="s">
        <v>368</v>
      </c>
      <c r="BM167" s="170" t="s">
        <v>665</v>
      </c>
    </row>
    <row r="168" spans="1:65" s="2" customFormat="1" ht="16.5" customHeight="1">
      <c r="A168" s="33"/>
      <c r="B168" s="158"/>
      <c r="C168" s="197" t="s">
        <v>461</v>
      </c>
      <c r="D168" s="197" t="s">
        <v>393</v>
      </c>
      <c r="E168" s="198" t="s">
        <v>4173</v>
      </c>
      <c r="F168" s="199" t="s">
        <v>4174</v>
      </c>
      <c r="G168" s="200" t="s">
        <v>371</v>
      </c>
      <c r="H168" s="201">
        <v>1</v>
      </c>
      <c r="I168" s="202"/>
      <c r="J168" s="201">
        <f t="shared" si="20"/>
        <v>0</v>
      </c>
      <c r="K168" s="203"/>
      <c r="L168" s="204"/>
      <c r="M168" s="205" t="s">
        <v>1</v>
      </c>
      <c r="N168" s="206" t="s">
        <v>42</v>
      </c>
      <c r="O168" s="62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448</v>
      </c>
      <c r="AT168" s="170" t="s">
        <v>393</v>
      </c>
      <c r="AU168" s="170" t="s">
        <v>89</v>
      </c>
      <c r="AY168" s="18" t="s">
        <v>276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8" t="s">
        <v>89</v>
      </c>
      <c r="BK168" s="172">
        <f t="shared" si="29"/>
        <v>0</v>
      </c>
      <c r="BL168" s="18" t="s">
        <v>368</v>
      </c>
      <c r="BM168" s="170" t="s">
        <v>675</v>
      </c>
    </row>
    <row r="169" spans="1:65" s="2" customFormat="1" ht="16.5" customHeight="1">
      <c r="A169" s="33"/>
      <c r="B169" s="158"/>
      <c r="C169" s="197" t="s">
        <v>467</v>
      </c>
      <c r="D169" s="197" t="s">
        <v>393</v>
      </c>
      <c r="E169" s="198" t="s">
        <v>4175</v>
      </c>
      <c r="F169" s="199" t="s">
        <v>4176</v>
      </c>
      <c r="G169" s="200" t="s">
        <v>371</v>
      </c>
      <c r="H169" s="201">
        <v>1</v>
      </c>
      <c r="I169" s="202"/>
      <c r="J169" s="201">
        <f t="shared" si="20"/>
        <v>0</v>
      </c>
      <c r="K169" s="203"/>
      <c r="L169" s="204"/>
      <c r="M169" s="205" t="s">
        <v>1</v>
      </c>
      <c r="N169" s="206" t="s">
        <v>42</v>
      </c>
      <c r="O169" s="62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448</v>
      </c>
      <c r="AT169" s="170" t="s">
        <v>393</v>
      </c>
      <c r="AU169" s="170" t="s">
        <v>89</v>
      </c>
      <c r="AY169" s="18" t="s">
        <v>276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8" t="s">
        <v>89</v>
      </c>
      <c r="BK169" s="172">
        <f t="shared" si="29"/>
        <v>0</v>
      </c>
      <c r="BL169" s="18" t="s">
        <v>368</v>
      </c>
      <c r="BM169" s="170" t="s">
        <v>689</v>
      </c>
    </row>
    <row r="170" spans="1:65" s="2" customFormat="1" ht="16.5" customHeight="1">
      <c r="A170" s="33"/>
      <c r="B170" s="158"/>
      <c r="C170" s="197" t="s">
        <v>471</v>
      </c>
      <c r="D170" s="197" t="s">
        <v>393</v>
      </c>
      <c r="E170" s="198" t="s">
        <v>4177</v>
      </c>
      <c r="F170" s="199" t="s">
        <v>4178</v>
      </c>
      <c r="G170" s="200" t="s">
        <v>371</v>
      </c>
      <c r="H170" s="201">
        <v>1</v>
      </c>
      <c r="I170" s="202"/>
      <c r="J170" s="201">
        <f t="shared" si="20"/>
        <v>0</v>
      </c>
      <c r="K170" s="203"/>
      <c r="L170" s="204"/>
      <c r="M170" s="205" t="s">
        <v>1</v>
      </c>
      <c r="N170" s="206" t="s">
        <v>42</v>
      </c>
      <c r="O170" s="62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448</v>
      </c>
      <c r="AT170" s="170" t="s">
        <v>393</v>
      </c>
      <c r="AU170" s="170" t="s">
        <v>89</v>
      </c>
      <c r="AY170" s="18" t="s">
        <v>276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8" t="s">
        <v>89</v>
      </c>
      <c r="BK170" s="172">
        <f t="shared" si="29"/>
        <v>0</v>
      </c>
      <c r="BL170" s="18" t="s">
        <v>368</v>
      </c>
      <c r="BM170" s="170" t="s">
        <v>697</v>
      </c>
    </row>
    <row r="171" spans="1:65" s="2" customFormat="1" ht="24.2" customHeight="1">
      <c r="A171" s="33"/>
      <c r="B171" s="158"/>
      <c r="C171" s="197" t="s">
        <v>477</v>
      </c>
      <c r="D171" s="197" t="s">
        <v>393</v>
      </c>
      <c r="E171" s="198" t="s">
        <v>4179</v>
      </c>
      <c r="F171" s="199" t="s">
        <v>4180</v>
      </c>
      <c r="G171" s="200" t="s">
        <v>371</v>
      </c>
      <c r="H171" s="201">
        <v>1</v>
      </c>
      <c r="I171" s="202"/>
      <c r="J171" s="201">
        <f t="shared" si="20"/>
        <v>0</v>
      </c>
      <c r="K171" s="203"/>
      <c r="L171" s="204"/>
      <c r="M171" s="205" t="s">
        <v>1</v>
      </c>
      <c r="N171" s="206" t="s">
        <v>42</v>
      </c>
      <c r="O171" s="62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448</v>
      </c>
      <c r="AT171" s="170" t="s">
        <v>393</v>
      </c>
      <c r="AU171" s="170" t="s">
        <v>89</v>
      </c>
      <c r="AY171" s="18" t="s">
        <v>276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8" t="s">
        <v>89</v>
      </c>
      <c r="BK171" s="172">
        <f t="shared" si="29"/>
        <v>0</v>
      </c>
      <c r="BL171" s="18" t="s">
        <v>368</v>
      </c>
      <c r="BM171" s="170" t="s">
        <v>707</v>
      </c>
    </row>
    <row r="172" spans="1:65" s="2" customFormat="1" ht="21.75" customHeight="1">
      <c r="A172" s="33"/>
      <c r="B172" s="158"/>
      <c r="C172" s="197" t="s">
        <v>482</v>
      </c>
      <c r="D172" s="197" t="s">
        <v>393</v>
      </c>
      <c r="E172" s="198" t="s">
        <v>4181</v>
      </c>
      <c r="F172" s="199" t="s">
        <v>4182</v>
      </c>
      <c r="G172" s="200" t="s">
        <v>371</v>
      </c>
      <c r="H172" s="201">
        <v>1</v>
      </c>
      <c r="I172" s="202"/>
      <c r="J172" s="201">
        <f t="shared" si="20"/>
        <v>0</v>
      </c>
      <c r="K172" s="203"/>
      <c r="L172" s="204"/>
      <c r="M172" s="205" t="s">
        <v>1</v>
      </c>
      <c r="N172" s="206" t="s">
        <v>42</v>
      </c>
      <c r="O172" s="62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448</v>
      </c>
      <c r="AT172" s="170" t="s">
        <v>393</v>
      </c>
      <c r="AU172" s="170" t="s">
        <v>89</v>
      </c>
      <c r="AY172" s="18" t="s">
        <v>276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8" t="s">
        <v>89</v>
      </c>
      <c r="BK172" s="172">
        <f t="shared" si="29"/>
        <v>0</v>
      </c>
      <c r="BL172" s="18" t="s">
        <v>368</v>
      </c>
      <c r="BM172" s="170" t="s">
        <v>715</v>
      </c>
    </row>
    <row r="173" spans="1:65" s="2" customFormat="1" ht="24.2" customHeight="1">
      <c r="A173" s="33"/>
      <c r="B173" s="158"/>
      <c r="C173" s="159" t="s">
        <v>488</v>
      </c>
      <c r="D173" s="159" t="s">
        <v>278</v>
      </c>
      <c r="E173" s="160" t="s">
        <v>3324</v>
      </c>
      <c r="F173" s="161" t="s">
        <v>3325</v>
      </c>
      <c r="G173" s="162" t="s">
        <v>355</v>
      </c>
      <c r="H173" s="163">
        <v>0.45600000000000002</v>
      </c>
      <c r="I173" s="164"/>
      <c r="J173" s="163">
        <f t="shared" si="20"/>
        <v>0</v>
      </c>
      <c r="K173" s="165"/>
      <c r="L173" s="34"/>
      <c r="M173" s="166" t="s">
        <v>1</v>
      </c>
      <c r="N173" s="167" t="s">
        <v>42</v>
      </c>
      <c r="O173" s="62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368</v>
      </c>
      <c r="AT173" s="170" t="s">
        <v>278</v>
      </c>
      <c r="AU173" s="170" t="s">
        <v>89</v>
      </c>
      <c r="AY173" s="18" t="s">
        <v>276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8" t="s">
        <v>89</v>
      </c>
      <c r="BK173" s="172">
        <f t="shared" si="29"/>
        <v>0</v>
      </c>
      <c r="BL173" s="18" t="s">
        <v>368</v>
      </c>
      <c r="BM173" s="170" t="s">
        <v>727</v>
      </c>
    </row>
    <row r="174" spans="1:65" s="2" customFormat="1" ht="24.2" customHeight="1">
      <c r="A174" s="33"/>
      <c r="B174" s="158"/>
      <c r="C174" s="159" t="s">
        <v>494</v>
      </c>
      <c r="D174" s="159" t="s">
        <v>278</v>
      </c>
      <c r="E174" s="160" t="s">
        <v>4183</v>
      </c>
      <c r="F174" s="161" t="s">
        <v>3327</v>
      </c>
      <c r="G174" s="162" t="s">
        <v>355</v>
      </c>
      <c r="H174" s="163">
        <v>0.03</v>
      </c>
      <c r="I174" s="164"/>
      <c r="J174" s="163">
        <f t="shared" si="20"/>
        <v>0</v>
      </c>
      <c r="K174" s="165"/>
      <c r="L174" s="34"/>
      <c r="M174" s="166" t="s">
        <v>1</v>
      </c>
      <c r="N174" s="167" t="s">
        <v>42</v>
      </c>
      <c r="O174" s="62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368</v>
      </c>
      <c r="AT174" s="170" t="s">
        <v>278</v>
      </c>
      <c r="AU174" s="170" t="s">
        <v>89</v>
      </c>
      <c r="AY174" s="18" t="s">
        <v>276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8" t="s">
        <v>89</v>
      </c>
      <c r="BK174" s="172">
        <f t="shared" si="29"/>
        <v>0</v>
      </c>
      <c r="BL174" s="18" t="s">
        <v>368</v>
      </c>
      <c r="BM174" s="170" t="s">
        <v>739</v>
      </c>
    </row>
    <row r="175" spans="1:65" s="12" customFormat="1" ht="22.9" customHeight="1">
      <c r="B175" s="145"/>
      <c r="D175" s="146" t="s">
        <v>75</v>
      </c>
      <c r="E175" s="156" t="s">
        <v>1889</v>
      </c>
      <c r="F175" s="156" t="s">
        <v>4018</v>
      </c>
      <c r="I175" s="148"/>
      <c r="J175" s="157">
        <f>BK175</f>
        <v>0</v>
      </c>
      <c r="L175" s="145"/>
      <c r="M175" s="150"/>
      <c r="N175" s="151"/>
      <c r="O175" s="151"/>
      <c r="P175" s="152">
        <f>P176</f>
        <v>0</v>
      </c>
      <c r="Q175" s="151"/>
      <c r="R175" s="152">
        <f>R176</f>
        <v>1.6000000000000009E-4</v>
      </c>
      <c r="S175" s="151"/>
      <c r="T175" s="153">
        <f>T176</f>
        <v>0</v>
      </c>
      <c r="AR175" s="146" t="s">
        <v>89</v>
      </c>
      <c r="AT175" s="154" t="s">
        <v>75</v>
      </c>
      <c r="AU175" s="154" t="s">
        <v>83</v>
      </c>
      <c r="AY175" s="146" t="s">
        <v>276</v>
      </c>
      <c r="BK175" s="155">
        <f>BK176</f>
        <v>0</v>
      </c>
    </row>
    <row r="176" spans="1:65" s="2" customFormat="1" ht="33" customHeight="1">
      <c r="A176" s="33"/>
      <c r="B176" s="158"/>
      <c r="C176" s="159" t="s">
        <v>498</v>
      </c>
      <c r="D176" s="159" t="s">
        <v>278</v>
      </c>
      <c r="E176" s="160" t="s">
        <v>4184</v>
      </c>
      <c r="F176" s="161" t="s">
        <v>4185</v>
      </c>
      <c r="G176" s="162" t="s">
        <v>292</v>
      </c>
      <c r="H176" s="163">
        <v>2.2999999999999998</v>
      </c>
      <c r="I176" s="164"/>
      <c r="J176" s="163">
        <f>ROUND(I176*H176,3)</f>
        <v>0</v>
      </c>
      <c r="K176" s="165"/>
      <c r="L176" s="34"/>
      <c r="M176" s="166" t="s">
        <v>1</v>
      </c>
      <c r="N176" s="167" t="s">
        <v>42</v>
      </c>
      <c r="O176" s="62"/>
      <c r="P176" s="168">
        <f>O176*H176</f>
        <v>0</v>
      </c>
      <c r="Q176" s="168">
        <v>6.9565217391304396E-5</v>
      </c>
      <c r="R176" s="168">
        <f>Q176*H176</f>
        <v>1.6000000000000009E-4</v>
      </c>
      <c r="S176" s="168">
        <v>0</v>
      </c>
      <c r="T176" s="169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368</v>
      </c>
      <c r="AT176" s="170" t="s">
        <v>278</v>
      </c>
      <c r="AU176" s="170" t="s">
        <v>89</v>
      </c>
      <c r="AY176" s="18" t="s">
        <v>276</v>
      </c>
      <c r="BE176" s="171">
        <f>IF(N176="základná",J176,0)</f>
        <v>0</v>
      </c>
      <c r="BF176" s="171">
        <f>IF(N176="znížená",J176,0)</f>
        <v>0</v>
      </c>
      <c r="BG176" s="171">
        <f>IF(N176="zákl. prenesená",J176,0)</f>
        <v>0</v>
      </c>
      <c r="BH176" s="171">
        <f>IF(N176="zníž. prenesená",J176,0)</f>
        <v>0</v>
      </c>
      <c r="BI176" s="171">
        <f>IF(N176="nulová",J176,0)</f>
        <v>0</v>
      </c>
      <c r="BJ176" s="18" t="s">
        <v>89</v>
      </c>
      <c r="BK176" s="172">
        <f>ROUND(I176*H176,3)</f>
        <v>0</v>
      </c>
      <c r="BL176" s="18" t="s">
        <v>368</v>
      </c>
      <c r="BM176" s="170" t="s">
        <v>748</v>
      </c>
    </row>
    <row r="177" spans="1:65" s="12" customFormat="1" ht="25.9" customHeight="1">
      <c r="B177" s="145"/>
      <c r="D177" s="146" t="s">
        <v>75</v>
      </c>
      <c r="E177" s="147" t="s">
        <v>2064</v>
      </c>
      <c r="F177" s="147" t="s">
        <v>3521</v>
      </c>
      <c r="I177" s="148"/>
      <c r="J177" s="149">
        <f>BK177</f>
        <v>0</v>
      </c>
      <c r="L177" s="145"/>
      <c r="M177" s="150"/>
      <c r="N177" s="151"/>
      <c r="O177" s="151"/>
      <c r="P177" s="152">
        <f>SUM(P178:P179)</f>
        <v>0</v>
      </c>
      <c r="Q177" s="151"/>
      <c r="R177" s="152">
        <f>SUM(R178:R179)</f>
        <v>0</v>
      </c>
      <c r="S177" s="151"/>
      <c r="T177" s="153">
        <f>SUM(T178:T179)</f>
        <v>0</v>
      </c>
      <c r="AR177" s="146" t="s">
        <v>282</v>
      </c>
      <c r="AT177" s="154" t="s">
        <v>75</v>
      </c>
      <c r="AU177" s="154" t="s">
        <v>76</v>
      </c>
      <c r="AY177" s="146" t="s">
        <v>276</v>
      </c>
      <c r="BK177" s="155">
        <f>SUM(BK178:BK179)</f>
        <v>0</v>
      </c>
    </row>
    <row r="178" spans="1:65" s="2" customFormat="1" ht="44.25" customHeight="1">
      <c r="A178" s="33"/>
      <c r="B178" s="158"/>
      <c r="C178" s="159" t="s">
        <v>502</v>
      </c>
      <c r="D178" s="159" t="s">
        <v>278</v>
      </c>
      <c r="E178" s="160" t="s">
        <v>4186</v>
      </c>
      <c r="F178" s="161" t="s">
        <v>4187</v>
      </c>
      <c r="G178" s="162" t="s">
        <v>298</v>
      </c>
      <c r="H178" s="163">
        <v>6</v>
      </c>
      <c r="I178" s="164"/>
      <c r="J178" s="163">
        <f>ROUND(I178*H178,3)</f>
        <v>0</v>
      </c>
      <c r="K178" s="165"/>
      <c r="L178" s="34"/>
      <c r="M178" s="166" t="s">
        <v>1</v>
      </c>
      <c r="N178" s="167" t="s">
        <v>42</v>
      </c>
      <c r="O178" s="62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3524</v>
      </c>
      <c r="AT178" s="170" t="s">
        <v>278</v>
      </c>
      <c r="AU178" s="170" t="s">
        <v>83</v>
      </c>
      <c r="AY178" s="18" t="s">
        <v>276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8" t="s">
        <v>89</v>
      </c>
      <c r="BK178" s="172">
        <f>ROUND(I178*H178,3)</f>
        <v>0</v>
      </c>
      <c r="BL178" s="18" t="s">
        <v>3524</v>
      </c>
      <c r="BM178" s="170" t="s">
        <v>758</v>
      </c>
    </row>
    <row r="179" spans="1:65" s="2" customFormat="1" ht="49.15" customHeight="1">
      <c r="A179" s="33"/>
      <c r="B179" s="158"/>
      <c r="C179" s="159" t="s">
        <v>506</v>
      </c>
      <c r="D179" s="159" t="s">
        <v>278</v>
      </c>
      <c r="E179" s="160" t="s">
        <v>4188</v>
      </c>
      <c r="F179" s="161" t="s">
        <v>4189</v>
      </c>
      <c r="G179" s="162" t="s">
        <v>298</v>
      </c>
      <c r="H179" s="163">
        <v>6</v>
      </c>
      <c r="I179" s="164"/>
      <c r="J179" s="163">
        <f>ROUND(I179*H179,3)</f>
        <v>0</v>
      </c>
      <c r="K179" s="165"/>
      <c r="L179" s="34"/>
      <c r="M179" s="215" t="s">
        <v>1</v>
      </c>
      <c r="N179" s="216" t="s">
        <v>42</v>
      </c>
      <c r="O179" s="217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3524</v>
      </c>
      <c r="AT179" s="170" t="s">
        <v>278</v>
      </c>
      <c r="AU179" s="170" t="s">
        <v>83</v>
      </c>
      <c r="AY179" s="18" t="s">
        <v>276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8" t="s">
        <v>89</v>
      </c>
      <c r="BK179" s="172">
        <f>ROUND(I179*H179,3)</f>
        <v>0</v>
      </c>
      <c r="BL179" s="18" t="s">
        <v>3524</v>
      </c>
      <c r="BM179" s="170" t="s">
        <v>766</v>
      </c>
    </row>
    <row r="180" spans="1:65" s="2" customFormat="1" ht="6.95" customHeight="1">
      <c r="A180" s="33"/>
      <c r="B180" s="51"/>
      <c r="C180" s="52"/>
      <c r="D180" s="52"/>
      <c r="E180" s="52"/>
      <c r="F180" s="52"/>
      <c r="G180" s="52"/>
      <c r="H180" s="52"/>
      <c r="I180" s="52"/>
      <c r="J180" s="52"/>
      <c r="K180" s="52"/>
      <c r="L180" s="34"/>
      <c r="M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</row>
  </sheetData>
  <autoFilter ref="C127:K179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122</v>
      </c>
      <c r="AZ2" s="102" t="s">
        <v>2247</v>
      </c>
      <c r="BA2" s="102" t="s">
        <v>1</v>
      </c>
      <c r="BB2" s="102" t="s">
        <v>1</v>
      </c>
      <c r="BC2" s="102" t="s">
        <v>2248</v>
      </c>
      <c r="BD2" s="102" t="s">
        <v>89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102" t="s">
        <v>2252</v>
      </c>
      <c r="BA3" s="102" t="s">
        <v>1</v>
      </c>
      <c r="BB3" s="102" t="s">
        <v>1</v>
      </c>
      <c r="BC3" s="102" t="s">
        <v>4190</v>
      </c>
      <c r="BD3" s="102" t="s">
        <v>89</v>
      </c>
    </row>
    <row r="4" spans="1:5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  <c r="AZ4" s="102" t="s">
        <v>2262</v>
      </c>
      <c r="BA4" s="102" t="s">
        <v>1</v>
      </c>
      <c r="BB4" s="102" t="s">
        <v>1</v>
      </c>
      <c r="BC4" s="102" t="s">
        <v>4191</v>
      </c>
      <c r="BD4" s="102" t="s">
        <v>89</v>
      </c>
    </row>
    <row r="5" spans="1:56" s="1" customFormat="1" ht="6.95" customHeight="1">
      <c r="B5" s="21"/>
      <c r="L5" s="21"/>
      <c r="AZ5" s="102" t="s">
        <v>2245</v>
      </c>
      <c r="BA5" s="102" t="s">
        <v>1</v>
      </c>
      <c r="BB5" s="102" t="s">
        <v>1</v>
      </c>
      <c r="BC5" s="102" t="s">
        <v>76</v>
      </c>
      <c r="BD5" s="102" t="s">
        <v>89</v>
      </c>
    </row>
    <row r="6" spans="1:56" s="1" customFormat="1" ht="12" customHeight="1">
      <c r="B6" s="21"/>
      <c r="D6" s="28" t="s">
        <v>14</v>
      </c>
      <c r="L6" s="21"/>
      <c r="AZ6" s="102" t="s">
        <v>2264</v>
      </c>
      <c r="BA6" s="102" t="s">
        <v>1</v>
      </c>
      <c r="BB6" s="102" t="s">
        <v>1</v>
      </c>
      <c r="BC6" s="102" t="s">
        <v>4192</v>
      </c>
      <c r="BD6" s="102" t="s">
        <v>89</v>
      </c>
    </row>
    <row r="7" spans="1:5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  <c r="AZ7" s="102" t="s">
        <v>2250</v>
      </c>
      <c r="BA7" s="102" t="s">
        <v>1</v>
      </c>
      <c r="BB7" s="102" t="s">
        <v>1</v>
      </c>
      <c r="BC7" s="102" t="s">
        <v>76</v>
      </c>
      <c r="BD7" s="102" t="s">
        <v>89</v>
      </c>
    </row>
    <row r="8" spans="1:56" s="1" customFormat="1" ht="12" customHeight="1">
      <c r="B8" s="21"/>
      <c r="D8" s="28" t="s">
        <v>138</v>
      </c>
      <c r="L8" s="21"/>
      <c r="AZ8" s="102" t="s">
        <v>2259</v>
      </c>
      <c r="BA8" s="102" t="s">
        <v>1</v>
      </c>
      <c r="BB8" s="102" t="s">
        <v>1</v>
      </c>
      <c r="BC8" s="102" t="s">
        <v>4193</v>
      </c>
      <c r="BD8" s="102" t="s">
        <v>89</v>
      </c>
    </row>
    <row r="9" spans="1:56" s="2" customFormat="1" ht="16.5" customHeight="1">
      <c r="A9" s="33"/>
      <c r="B9" s="34"/>
      <c r="C9" s="33"/>
      <c r="D9" s="33"/>
      <c r="E9" s="266" t="s">
        <v>4194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2" t="s">
        <v>2243</v>
      </c>
      <c r="BA9" s="102" t="s">
        <v>1</v>
      </c>
      <c r="BB9" s="102" t="s">
        <v>1</v>
      </c>
      <c r="BC9" s="102" t="s">
        <v>4195</v>
      </c>
      <c r="BD9" s="102" t="s">
        <v>89</v>
      </c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2" t="s">
        <v>223</v>
      </c>
      <c r="BA10" s="102" t="s">
        <v>1</v>
      </c>
      <c r="BB10" s="102" t="s">
        <v>1</v>
      </c>
      <c r="BC10" s="102" t="s">
        <v>4196</v>
      </c>
      <c r="BD10" s="102" t="s">
        <v>89</v>
      </c>
    </row>
    <row r="11" spans="1:56" s="2" customFormat="1" ht="16.5" customHeight="1">
      <c r="A11" s="33"/>
      <c r="B11" s="34"/>
      <c r="C11" s="33"/>
      <c r="D11" s="33"/>
      <c r="E11" s="225" t="s">
        <v>4197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2" t="s">
        <v>2266</v>
      </c>
      <c r="BA11" s="102" t="s">
        <v>1</v>
      </c>
      <c r="BB11" s="102" t="s">
        <v>1</v>
      </c>
      <c r="BC11" s="102" t="s">
        <v>4198</v>
      </c>
      <c r="BD11" s="102" t="s">
        <v>89</v>
      </c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2" t="s">
        <v>2254</v>
      </c>
      <c r="BA12" s="102" t="s">
        <v>1</v>
      </c>
      <c r="BB12" s="102" t="s">
        <v>1</v>
      </c>
      <c r="BC12" s="102" t="s">
        <v>4199</v>
      </c>
      <c r="BD12" s="102" t="s">
        <v>89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2" t="s">
        <v>2257</v>
      </c>
      <c r="BA13" s="102" t="s">
        <v>1</v>
      </c>
      <c r="BB13" s="102" t="s">
        <v>1</v>
      </c>
      <c r="BC13" s="102" t="s">
        <v>4200</v>
      </c>
      <c r="BD13" s="102" t="s">
        <v>89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ROUND((SUM(BE137:BE392)),  2)</f>
        <v>0</v>
      </c>
      <c r="G35" s="111"/>
      <c r="H35" s="111"/>
      <c r="I35" s="112">
        <v>0.2</v>
      </c>
      <c r="J35" s="110">
        <f>ROUND(((SUM(BE137:BE392))*I35),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ROUND((SUM(BF137:BF392)),  2)</f>
        <v>0</v>
      </c>
      <c r="G36" s="111"/>
      <c r="H36" s="111"/>
      <c r="I36" s="112">
        <v>0.2</v>
      </c>
      <c r="J36" s="110">
        <f>ROUND(((SUM(BF137:BF392))*I36),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ROUND((SUM(BG137:BG392)),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ROUND((SUM(BH137:BH392)),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ROUND((SUM(BI137:BI392)),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4194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C1 - Stavebné práce - Zateplenie strechy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Janečka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232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1:47" s="10" customFormat="1" ht="19.899999999999999" customHeight="1">
      <c r="B100" s="130"/>
      <c r="D100" s="131" t="s">
        <v>235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1:47" s="10" customFormat="1" ht="19.899999999999999" customHeight="1">
      <c r="B101" s="130"/>
      <c r="D101" s="131" t="s">
        <v>2268</v>
      </c>
      <c r="E101" s="132"/>
      <c r="F101" s="132"/>
      <c r="G101" s="132"/>
      <c r="H101" s="132"/>
      <c r="I101" s="132"/>
      <c r="J101" s="133">
        <f>J147</f>
        <v>0</v>
      </c>
      <c r="L101" s="130"/>
    </row>
    <row r="102" spans="1:47" s="10" customFormat="1" ht="19.899999999999999" customHeight="1">
      <c r="B102" s="130"/>
      <c r="D102" s="131" t="s">
        <v>237</v>
      </c>
      <c r="E102" s="132"/>
      <c r="F102" s="132"/>
      <c r="G102" s="132"/>
      <c r="H102" s="132"/>
      <c r="I102" s="132"/>
      <c r="J102" s="133">
        <f>J159</f>
        <v>0</v>
      </c>
      <c r="L102" s="130"/>
    </row>
    <row r="103" spans="1:47" s="10" customFormat="1" ht="19.899999999999999" customHeight="1">
      <c r="B103" s="130"/>
      <c r="D103" s="131" t="s">
        <v>239</v>
      </c>
      <c r="E103" s="132"/>
      <c r="F103" s="132"/>
      <c r="G103" s="132"/>
      <c r="H103" s="132"/>
      <c r="I103" s="132"/>
      <c r="J103" s="133">
        <f>J186</f>
        <v>0</v>
      </c>
      <c r="L103" s="130"/>
    </row>
    <row r="104" spans="1:47" s="10" customFormat="1" ht="19.899999999999999" customHeight="1">
      <c r="B104" s="130"/>
      <c r="D104" s="131" t="s">
        <v>240</v>
      </c>
      <c r="E104" s="132"/>
      <c r="F104" s="132"/>
      <c r="G104" s="132"/>
      <c r="H104" s="132"/>
      <c r="I104" s="132"/>
      <c r="J104" s="133">
        <f>J225</f>
        <v>0</v>
      </c>
      <c r="L104" s="130"/>
    </row>
    <row r="105" spans="1:47" s="9" customFormat="1" ht="24.95" customHeight="1">
      <c r="B105" s="126"/>
      <c r="D105" s="127" t="s">
        <v>241</v>
      </c>
      <c r="E105" s="128"/>
      <c r="F105" s="128"/>
      <c r="G105" s="128"/>
      <c r="H105" s="128"/>
      <c r="I105" s="128"/>
      <c r="J105" s="129">
        <f>J227</f>
        <v>0</v>
      </c>
      <c r="L105" s="126"/>
    </row>
    <row r="106" spans="1:47" s="10" customFormat="1" ht="19.899999999999999" customHeight="1">
      <c r="B106" s="130"/>
      <c r="D106" s="131" t="s">
        <v>243</v>
      </c>
      <c r="E106" s="132"/>
      <c r="F106" s="132"/>
      <c r="G106" s="132"/>
      <c r="H106" s="132"/>
      <c r="I106" s="132"/>
      <c r="J106" s="133">
        <f>J228</f>
        <v>0</v>
      </c>
      <c r="L106" s="130"/>
    </row>
    <row r="107" spans="1:47" s="10" customFormat="1" ht="19.899999999999999" customHeight="1">
      <c r="B107" s="130"/>
      <c r="D107" s="131" t="s">
        <v>244</v>
      </c>
      <c r="E107" s="132"/>
      <c r="F107" s="132"/>
      <c r="G107" s="132"/>
      <c r="H107" s="132"/>
      <c r="I107" s="132"/>
      <c r="J107" s="133">
        <f>J297</f>
        <v>0</v>
      </c>
      <c r="L107" s="130"/>
    </row>
    <row r="108" spans="1:47" s="10" customFormat="1" ht="19.899999999999999" customHeight="1">
      <c r="B108" s="130"/>
      <c r="D108" s="131" t="s">
        <v>2269</v>
      </c>
      <c r="E108" s="132"/>
      <c r="F108" s="132"/>
      <c r="G108" s="132"/>
      <c r="H108" s="132"/>
      <c r="I108" s="132"/>
      <c r="J108" s="133">
        <f>J329</f>
        <v>0</v>
      </c>
      <c r="L108" s="130"/>
    </row>
    <row r="109" spans="1:47" s="10" customFormat="1" ht="19.899999999999999" customHeight="1">
      <c r="B109" s="130"/>
      <c r="D109" s="131" t="s">
        <v>247</v>
      </c>
      <c r="E109" s="132"/>
      <c r="F109" s="132"/>
      <c r="G109" s="132"/>
      <c r="H109" s="132"/>
      <c r="I109" s="132"/>
      <c r="J109" s="133">
        <f>J334</f>
        <v>0</v>
      </c>
      <c r="L109" s="130"/>
    </row>
    <row r="110" spans="1:47" s="10" customFormat="1" ht="19.899999999999999" customHeight="1">
      <c r="B110" s="130"/>
      <c r="D110" s="131" t="s">
        <v>249</v>
      </c>
      <c r="E110" s="132"/>
      <c r="F110" s="132"/>
      <c r="G110" s="132"/>
      <c r="H110" s="132"/>
      <c r="I110" s="132"/>
      <c r="J110" s="133">
        <f>J339</f>
        <v>0</v>
      </c>
      <c r="L110" s="130"/>
    </row>
    <row r="111" spans="1:47" s="10" customFormat="1" ht="19.899999999999999" customHeight="1">
      <c r="B111" s="130"/>
      <c r="D111" s="131" t="s">
        <v>251</v>
      </c>
      <c r="E111" s="132"/>
      <c r="F111" s="132"/>
      <c r="G111" s="132"/>
      <c r="H111" s="132"/>
      <c r="I111" s="132"/>
      <c r="J111" s="133">
        <f>J359</f>
        <v>0</v>
      </c>
      <c r="L111" s="130"/>
    </row>
    <row r="112" spans="1:47" s="10" customFormat="1" ht="19.899999999999999" customHeight="1">
      <c r="B112" s="130"/>
      <c r="D112" s="131" t="s">
        <v>256</v>
      </c>
      <c r="E112" s="132"/>
      <c r="F112" s="132"/>
      <c r="G112" s="132"/>
      <c r="H112" s="132"/>
      <c r="I112" s="132"/>
      <c r="J112" s="133">
        <f>J375</f>
        <v>0</v>
      </c>
      <c r="L112" s="130"/>
    </row>
    <row r="113" spans="1:31" s="10" customFormat="1" ht="19.899999999999999" customHeight="1">
      <c r="B113" s="130"/>
      <c r="D113" s="131" t="s">
        <v>257</v>
      </c>
      <c r="E113" s="132"/>
      <c r="F113" s="132"/>
      <c r="G113" s="132"/>
      <c r="H113" s="132"/>
      <c r="I113" s="132"/>
      <c r="J113" s="133">
        <f>J380</f>
        <v>0</v>
      </c>
      <c r="L113" s="130"/>
    </row>
    <row r="114" spans="1:31" s="9" customFormat="1" ht="24.95" customHeight="1">
      <c r="B114" s="126"/>
      <c r="D114" s="127" t="s">
        <v>260</v>
      </c>
      <c r="E114" s="128"/>
      <c r="F114" s="128"/>
      <c r="G114" s="128"/>
      <c r="H114" s="128"/>
      <c r="I114" s="128"/>
      <c r="J114" s="129">
        <f>J385</f>
        <v>0</v>
      </c>
      <c r="L114" s="126"/>
    </row>
    <row r="115" spans="1:31" s="9" customFormat="1" ht="24.95" customHeight="1">
      <c r="B115" s="126"/>
      <c r="D115" s="127" t="s">
        <v>261</v>
      </c>
      <c r="E115" s="128"/>
      <c r="F115" s="128"/>
      <c r="G115" s="128"/>
      <c r="H115" s="128"/>
      <c r="I115" s="128"/>
      <c r="J115" s="129">
        <f>J389</f>
        <v>0</v>
      </c>
      <c r="L115" s="126"/>
    </row>
    <row r="116" spans="1:31" s="2" customFormat="1" ht="21.7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21" spans="1:31" s="2" customFormat="1" ht="6.95" customHeight="1">
      <c r="A121" s="33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4.95" customHeight="1">
      <c r="A122" s="33"/>
      <c r="B122" s="34"/>
      <c r="C122" s="22" t="s">
        <v>262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14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66" t="str">
        <f>E7</f>
        <v>DSS Slatinka- stavebný objekt  Haličská cesta Lučenec</v>
      </c>
      <c r="F125" s="267"/>
      <c r="G125" s="267"/>
      <c r="H125" s="267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1" customFormat="1" ht="12" customHeight="1">
      <c r="B126" s="21"/>
      <c r="C126" s="28" t="s">
        <v>138</v>
      </c>
      <c r="L126" s="21"/>
    </row>
    <row r="127" spans="1:31" s="2" customFormat="1" ht="16.5" customHeight="1">
      <c r="A127" s="33"/>
      <c r="B127" s="34"/>
      <c r="C127" s="33"/>
      <c r="D127" s="33"/>
      <c r="E127" s="266" t="s">
        <v>4194</v>
      </c>
      <c r="F127" s="268"/>
      <c r="G127" s="268"/>
      <c r="H127" s="268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144</v>
      </c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25" t="str">
        <f>E11</f>
        <v>C1 - Stavebné práce - Zateplenie strechy</v>
      </c>
      <c r="F129" s="268"/>
      <c r="G129" s="268"/>
      <c r="H129" s="268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18</v>
      </c>
      <c r="D131" s="33"/>
      <c r="E131" s="33"/>
      <c r="F131" s="26" t="str">
        <f>F14</f>
        <v>Haličská cesta 2138/9A, Lučenec</v>
      </c>
      <c r="G131" s="33"/>
      <c r="H131" s="33"/>
      <c r="I131" s="28" t="s">
        <v>20</v>
      </c>
      <c r="J131" s="59" t="str">
        <f>IF(J14="","",J14)</f>
        <v>28. 9. 2022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22</v>
      </c>
      <c r="D133" s="33"/>
      <c r="E133" s="33"/>
      <c r="F133" s="26" t="str">
        <f>E17</f>
        <v>DSS Slatinka,Lučenec</v>
      </c>
      <c r="G133" s="33"/>
      <c r="H133" s="33"/>
      <c r="I133" s="28" t="s">
        <v>28</v>
      </c>
      <c r="J133" s="31" t="str">
        <f>E23</f>
        <v>Ing.Attila Farkaš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8" t="s">
        <v>26</v>
      </c>
      <c r="D134" s="33"/>
      <c r="E134" s="33"/>
      <c r="F134" s="26" t="str">
        <f>IF(E20="","",E20)</f>
        <v>Vyplň údaj</v>
      </c>
      <c r="G134" s="33"/>
      <c r="H134" s="33"/>
      <c r="I134" s="28" t="s">
        <v>32</v>
      </c>
      <c r="J134" s="31" t="str">
        <f>E26</f>
        <v>Ing.Igor Janečka</v>
      </c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34"/>
      <c r="B136" s="135"/>
      <c r="C136" s="136" t="s">
        <v>263</v>
      </c>
      <c r="D136" s="137" t="s">
        <v>61</v>
      </c>
      <c r="E136" s="137" t="s">
        <v>57</v>
      </c>
      <c r="F136" s="137" t="s">
        <v>58</v>
      </c>
      <c r="G136" s="137" t="s">
        <v>264</v>
      </c>
      <c r="H136" s="137" t="s">
        <v>265</v>
      </c>
      <c r="I136" s="137" t="s">
        <v>266</v>
      </c>
      <c r="J136" s="138" t="s">
        <v>229</v>
      </c>
      <c r="K136" s="139" t="s">
        <v>267</v>
      </c>
      <c r="L136" s="140"/>
      <c r="M136" s="66" t="s">
        <v>1</v>
      </c>
      <c r="N136" s="67" t="s">
        <v>40</v>
      </c>
      <c r="O136" s="67" t="s">
        <v>268</v>
      </c>
      <c r="P136" s="67" t="s">
        <v>269</v>
      </c>
      <c r="Q136" s="67" t="s">
        <v>270</v>
      </c>
      <c r="R136" s="67" t="s">
        <v>271</v>
      </c>
      <c r="S136" s="67" t="s">
        <v>272</v>
      </c>
      <c r="T136" s="68" t="s">
        <v>273</v>
      </c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</row>
    <row r="137" spans="1:65" s="2" customFormat="1" ht="22.9" customHeight="1">
      <c r="A137" s="33"/>
      <c r="B137" s="34"/>
      <c r="C137" s="73" t="s">
        <v>230</v>
      </c>
      <c r="D137" s="33"/>
      <c r="E137" s="33"/>
      <c r="F137" s="33"/>
      <c r="G137" s="33"/>
      <c r="H137" s="33"/>
      <c r="I137" s="33"/>
      <c r="J137" s="141">
        <f>BK137</f>
        <v>0</v>
      </c>
      <c r="K137" s="33"/>
      <c r="L137" s="34"/>
      <c r="M137" s="69"/>
      <c r="N137" s="60"/>
      <c r="O137" s="70"/>
      <c r="P137" s="142">
        <f>P138+P227+P385+P389</f>
        <v>0</v>
      </c>
      <c r="Q137" s="70"/>
      <c r="R137" s="142">
        <f>R138+R227+R385+R389</f>
        <v>15.675860649999997</v>
      </c>
      <c r="S137" s="70"/>
      <c r="T137" s="143">
        <f>T138+T227+T385+T389</f>
        <v>0.93744640000000001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75</v>
      </c>
      <c r="AU137" s="18" t="s">
        <v>231</v>
      </c>
      <c r="BK137" s="144">
        <f>BK138+BK227+BK385+BK389</f>
        <v>0</v>
      </c>
    </row>
    <row r="138" spans="1:65" s="12" customFormat="1" ht="25.9" customHeight="1">
      <c r="B138" s="145"/>
      <c r="D138" s="146" t="s">
        <v>75</v>
      </c>
      <c r="E138" s="147" t="s">
        <v>274</v>
      </c>
      <c r="F138" s="147" t="s">
        <v>275</v>
      </c>
      <c r="I138" s="148"/>
      <c r="J138" s="149">
        <f>BK138</f>
        <v>0</v>
      </c>
      <c r="L138" s="145"/>
      <c r="M138" s="150"/>
      <c r="N138" s="151"/>
      <c r="O138" s="151"/>
      <c r="P138" s="152">
        <f>P139+P147+P159+P186+P225</f>
        <v>0</v>
      </c>
      <c r="Q138" s="151"/>
      <c r="R138" s="152">
        <f>R139+R147+R159+R186+R225</f>
        <v>10.60607027</v>
      </c>
      <c r="S138" s="151"/>
      <c r="T138" s="153">
        <f>T139+T147+T159+T186+T225</f>
        <v>0.11405299999999999</v>
      </c>
      <c r="AR138" s="146" t="s">
        <v>83</v>
      </c>
      <c r="AT138" s="154" t="s">
        <v>75</v>
      </c>
      <c r="AU138" s="154" t="s">
        <v>76</v>
      </c>
      <c r="AY138" s="146" t="s">
        <v>276</v>
      </c>
      <c r="BK138" s="155">
        <f>BK139+BK147+BK159+BK186+BK225</f>
        <v>0</v>
      </c>
    </row>
    <row r="139" spans="1:65" s="12" customFormat="1" ht="22.9" customHeight="1">
      <c r="B139" s="145"/>
      <c r="D139" s="146" t="s">
        <v>75</v>
      </c>
      <c r="E139" s="156" t="s">
        <v>295</v>
      </c>
      <c r="F139" s="156" t="s">
        <v>398</v>
      </c>
      <c r="I139" s="148"/>
      <c r="J139" s="157">
        <f>BK139</f>
        <v>0</v>
      </c>
      <c r="L139" s="145"/>
      <c r="M139" s="150"/>
      <c r="N139" s="151"/>
      <c r="O139" s="151"/>
      <c r="P139" s="152">
        <f>SUM(P140:P146)</f>
        <v>0</v>
      </c>
      <c r="Q139" s="151"/>
      <c r="R139" s="152">
        <f>SUM(R140:R146)</f>
        <v>7.5313582999999991</v>
      </c>
      <c r="S139" s="151"/>
      <c r="T139" s="153">
        <f>SUM(T140:T146)</f>
        <v>0</v>
      </c>
      <c r="AR139" s="146" t="s">
        <v>83</v>
      </c>
      <c r="AT139" s="154" t="s">
        <v>75</v>
      </c>
      <c r="AU139" s="154" t="s">
        <v>83</v>
      </c>
      <c r="AY139" s="146" t="s">
        <v>276</v>
      </c>
      <c r="BK139" s="155">
        <f>SUM(BK140:BK146)</f>
        <v>0</v>
      </c>
    </row>
    <row r="140" spans="1:65" s="2" customFormat="1" ht="24.2" customHeight="1">
      <c r="A140" s="33"/>
      <c r="B140" s="158"/>
      <c r="C140" s="159" t="s">
        <v>83</v>
      </c>
      <c r="D140" s="159" t="s">
        <v>278</v>
      </c>
      <c r="E140" s="160" t="s">
        <v>2270</v>
      </c>
      <c r="F140" s="161" t="s">
        <v>2271</v>
      </c>
      <c r="G140" s="162" t="s">
        <v>308</v>
      </c>
      <c r="H140" s="163">
        <v>3.1669999999999998</v>
      </c>
      <c r="I140" s="164"/>
      <c r="J140" s="163">
        <f>ROUND(I140*H140,3)</f>
        <v>0</v>
      </c>
      <c r="K140" s="165"/>
      <c r="L140" s="34"/>
      <c r="M140" s="166" t="s">
        <v>1</v>
      </c>
      <c r="N140" s="167" t="s">
        <v>42</v>
      </c>
      <c r="O140" s="62"/>
      <c r="P140" s="168">
        <f>O140*H140</f>
        <v>0</v>
      </c>
      <c r="Q140" s="168">
        <v>2.1776</v>
      </c>
      <c r="R140" s="168">
        <f>Q140*H140</f>
        <v>6.8964591999999998</v>
      </c>
      <c r="S140" s="168">
        <v>0</v>
      </c>
      <c r="T140" s="16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282</v>
      </c>
      <c r="AT140" s="170" t="s">
        <v>278</v>
      </c>
      <c r="AU140" s="170" t="s">
        <v>89</v>
      </c>
      <c r="AY140" s="18" t="s">
        <v>276</v>
      </c>
      <c r="BE140" s="171">
        <f>IF(N140="základná",J140,0)</f>
        <v>0</v>
      </c>
      <c r="BF140" s="171">
        <f>IF(N140="znížená",J140,0)</f>
        <v>0</v>
      </c>
      <c r="BG140" s="171">
        <f>IF(N140="zákl. prenesená",J140,0)</f>
        <v>0</v>
      </c>
      <c r="BH140" s="171">
        <f>IF(N140="zníž. prenesená",J140,0)</f>
        <v>0</v>
      </c>
      <c r="BI140" s="171">
        <f>IF(N140="nulová",J140,0)</f>
        <v>0</v>
      </c>
      <c r="BJ140" s="18" t="s">
        <v>89</v>
      </c>
      <c r="BK140" s="172">
        <f>ROUND(I140*H140,3)</f>
        <v>0</v>
      </c>
      <c r="BL140" s="18" t="s">
        <v>282</v>
      </c>
      <c r="BM140" s="170" t="s">
        <v>4201</v>
      </c>
    </row>
    <row r="141" spans="1:65" s="13" customFormat="1" ht="11.25">
      <c r="B141" s="173"/>
      <c r="D141" s="174" t="s">
        <v>284</v>
      </c>
      <c r="E141" s="175" t="s">
        <v>1</v>
      </c>
      <c r="F141" s="176" t="s">
        <v>2273</v>
      </c>
      <c r="H141" s="175" t="s">
        <v>1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5" t="s">
        <v>284</v>
      </c>
      <c r="AU141" s="175" t="s">
        <v>89</v>
      </c>
      <c r="AV141" s="13" t="s">
        <v>83</v>
      </c>
      <c r="AW141" s="13" t="s">
        <v>30</v>
      </c>
      <c r="AX141" s="13" t="s">
        <v>76</v>
      </c>
      <c r="AY141" s="175" t="s">
        <v>276</v>
      </c>
    </row>
    <row r="142" spans="1:65" s="14" customFormat="1" ht="11.25">
      <c r="B142" s="181"/>
      <c r="D142" s="174" t="s">
        <v>284</v>
      </c>
      <c r="E142" s="182" t="s">
        <v>1</v>
      </c>
      <c r="F142" s="183" t="s">
        <v>4202</v>
      </c>
      <c r="H142" s="184">
        <v>3.1669999999999998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2" t="s">
        <v>284</v>
      </c>
      <c r="AU142" s="182" t="s">
        <v>89</v>
      </c>
      <c r="AV142" s="14" t="s">
        <v>89</v>
      </c>
      <c r="AW142" s="14" t="s">
        <v>30</v>
      </c>
      <c r="AX142" s="14" t="s">
        <v>83</v>
      </c>
      <c r="AY142" s="182" t="s">
        <v>276</v>
      </c>
    </row>
    <row r="143" spans="1:65" s="2" customFormat="1" ht="33" customHeight="1">
      <c r="A143" s="33"/>
      <c r="B143" s="158"/>
      <c r="C143" s="159" t="s">
        <v>89</v>
      </c>
      <c r="D143" s="159" t="s">
        <v>278</v>
      </c>
      <c r="E143" s="160" t="s">
        <v>2275</v>
      </c>
      <c r="F143" s="161" t="s">
        <v>2276</v>
      </c>
      <c r="G143" s="162" t="s">
        <v>281</v>
      </c>
      <c r="H143" s="163">
        <v>0.18</v>
      </c>
      <c r="I143" s="164"/>
      <c r="J143" s="163">
        <f>ROUND(I143*H143,3)</f>
        <v>0</v>
      </c>
      <c r="K143" s="165"/>
      <c r="L143" s="34"/>
      <c r="M143" s="166" t="s">
        <v>1</v>
      </c>
      <c r="N143" s="167" t="s">
        <v>42</v>
      </c>
      <c r="O143" s="62"/>
      <c r="P143" s="168">
        <f>O143*H143</f>
        <v>0</v>
      </c>
      <c r="Q143" s="168">
        <v>0.10811999999999999</v>
      </c>
      <c r="R143" s="168">
        <f>Q143*H143</f>
        <v>1.9461599999999999E-2</v>
      </c>
      <c r="S143" s="168">
        <v>0</v>
      </c>
      <c r="T143" s="16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282</v>
      </c>
      <c r="AT143" s="170" t="s">
        <v>278</v>
      </c>
      <c r="AU143" s="170" t="s">
        <v>89</v>
      </c>
      <c r="AY143" s="18" t="s">
        <v>276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8" t="s">
        <v>89</v>
      </c>
      <c r="BK143" s="172">
        <f>ROUND(I143*H143,3)</f>
        <v>0</v>
      </c>
      <c r="BL143" s="18" t="s">
        <v>282</v>
      </c>
      <c r="BM143" s="170" t="s">
        <v>4203</v>
      </c>
    </row>
    <row r="144" spans="1:65" s="14" customFormat="1" ht="11.25">
      <c r="B144" s="181"/>
      <c r="D144" s="174" t="s">
        <v>284</v>
      </c>
      <c r="E144" s="182" t="s">
        <v>1</v>
      </c>
      <c r="F144" s="183" t="s">
        <v>2247</v>
      </c>
      <c r="H144" s="184">
        <v>0.18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284</v>
      </c>
      <c r="AU144" s="182" t="s">
        <v>89</v>
      </c>
      <c r="AV144" s="14" t="s">
        <v>89</v>
      </c>
      <c r="AW144" s="14" t="s">
        <v>30</v>
      </c>
      <c r="AX144" s="14" t="s">
        <v>83</v>
      </c>
      <c r="AY144" s="182" t="s">
        <v>276</v>
      </c>
    </row>
    <row r="145" spans="1:65" s="2" customFormat="1" ht="16.5" customHeight="1">
      <c r="A145" s="33"/>
      <c r="B145" s="158"/>
      <c r="C145" s="159" t="s">
        <v>295</v>
      </c>
      <c r="D145" s="159" t="s">
        <v>278</v>
      </c>
      <c r="E145" s="160" t="s">
        <v>4204</v>
      </c>
      <c r="F145" s="161" t="s">
        <v>4205</v>
      </c>
      <c r="G145" s="162" t="s">
        <v>308</v>
      </c>
      <c r="H145" s="163">
        <v>0.25</v>
      </c>
      <c r="I145" s="164"/>
      <c r="J145" s="163">
        <f>ROUND(I145*H145,3)</f>
        <v>0</v>
      </c>
      <c r="K145" s="165"/>
      <c r="L145" s="34"/>
      <c r="M145" s="166" t="s">
        <v>1</v>
      </c>
      <c r="N145" s="167" t="s">
        <v>42</v>
      </c>
      <c r="O145" s="62"/>
      <c r="P145" s="168">
        <f>O145*H145</f>
        <v>0</v>
      </c>
      <c r="Q145" s="168">
        <v>2.4617499999999999</v>
      </c>
      <c r="R145" s="168">
        <f>Q145*H145</f>
        <v>0.61543749999999997</v>
      </c>
      <c r="S145" s="168">
        <v>0</v>
      </c>
      <c r="T145" s="16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8" t="s">
        <v>89</v>
      </c>
      <c r="BK145" s="172">
        <f>ROUND(I145*H145,3)</f>
        <v>0</v>
      </c>
      <c r="BL145" s="18" t="s">
        <v>282</v>
      </c>
      <c r="BM145" s="170" t="s">
        <v>4206</v>
      </c>
    </row>
    <row r="146" spans="1:65" s="14" customFormat="1" ht="11.25">
      <c r="B146" s="181"/>
      <c r="D146" s="174" t="s">
        <v>284</v>
      </c>
      <c r="E146" s="182" t="s">
        <v>1</v>
      </c>
      <c r="F146" s="183" t="s">
        <v>4207</v>
      </c>
      <c r="H146" s="184">
        <v>0.25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2" t="s">
        <v>284</v>
      </c>
      <c r="AU146" s="182" t="s">
        <v>89</v>
      </c>
      <c r="AV146" s="14" t="s">
        <v>89</v>
      </c>
      <c r="AW146" s="14" t="s">
        <v>30</v>
      </c>
      <c r="AX146" s="14" t="s">
        <v>83</v>
      </c>
      <c r="AY146" s="182" t="s">
        <v>276</v>
      </c>
    </row>
    <row r="147" spans="1:65" s="12" customFormat="1" ht="22.9" customHeight="1">
      <c r="B147" s="145"/>
      <c r="D147" s="146" t="s">
        <v>75</v>
      </c>
      <c r="E147" s="156" t="s">
        <v>282</v>
      </c>
      <c r="F147" s="156" t="s">
        <v>2278</v>
      </c>
      <c r="I147" s="148"/>
      <c r="J147" s="157">
        <f>BK147</f>
        <v>0</v>
      </c>
      <c r="L147" s="145"/>
      <c r="M147" s="150"/>
      <c r="N147" s="151"/>
      <c r="O147" s="151"/>
      <c r="P147" s="152">
        <f>SUM(P148:P158)</f>
        <v>0</v>
      </c>
      <c r="Q147" s="151"/>
      <c r="R147" s="152">
        <f>SUM(R148:R158)</f>
        <v>1.52984838</v>
      </c>
      <c r="S147" s="151"/>
      <c r="T147" s="153">
        <f>SUM(T148:T158)</f>
        <v>0</v>
      </c>
      <c r="AR147" s="146" t="s">
        <v>83</v>
      </c>
      <c r="AT147" s="154" t="s">
        <v>75</v>
      </c>
      <c r="AU147" s="154" t="s">
        <v>83</v>
      </c>
      <c r="AY147" s="146" t="s">
        <v>276</v>
      </c>
      <c r="BK147" s="155">
        <f>SUM(BK148:BK158)</f>
        <v>0</v>
      </c>
    </row>
    <row r="148" spans="1:65" s="2" customFormat="1" ht="21.75" customHeight="1">
      <c r="A148" s="33"/>
      <c r="B148" s="158"/>
      <c r="C148" s="159" t="s">
        <v>282</v>
      </c>
      <c r="D148" s="159" t="s">
        <v>278</v>
      </c>
      <c r="E148" s="160" t="s">
        <v>2279</v>
      </c>
      <c r="F148" s="161" t="s">
        <v>2280</v>
      </c>
      <c r="G148" s="162" t="s">
        <v>308</v>
      </c>
      <c r="H148" s="163">
        <v>0.64</v>
      </c>
      <c r="I148" s="164"/>
      <c r="J148" s="163">
        <f>ROUND(I148*H148,3)</f>
        <v>0</v>
      </c>
      <c r="K148" s="165"/>
      <c r="L148" s="34"/>
      <c r="M148" s="166" t="s">
        <v>1</v>
      </c>
      <c r="N148" s="167" t="s">
        <v>42</v>
      </c>
      <c r="O148" s="62"/>
      <c r="P148" s="168">
        <f>O148*H148</f>
        <v>0</v>
      </c>
      <c r="Q148" s="168">
        <v>2.29698</v>
      </c>
      <c r="R148" s="168">
        <f>Q148*H148</f>
        <v>1.4700672000000001</v>
      </c>
      <c r="S148" s="168">
        <v>0</v>
      </c>
      <c r="T148" s="16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>IF(N148="základná",J148,0)</f>
        <v>0</v>
      </c>
      <c r="BF148" s="171">
        <f>IF(N148="znížená",J148,0)</f>
        <v>0</v>
      </c>
      <c r="BG148" s="171">
        <f>IF(N148="zákl. prenesená",J148,0)</f>
        <v>0</v>
      </c>
      <c r="BH148" s="171">
        <f>IF(N148="zníž. prenesená",J148,0)</f>
        <v>0</v>
      </c>
      <c r="BI148" s="171">
        <f>IF(N148="nulová",J148,0)</f>
        <v>0</v>
      </c>
      <c r="BJ148" s="18" t="s">
        <v>89</v>
      </c>
      <c r="BK148" s="172">
        <f>ROUND(I148*H148,3)</f>
        <v>0</v>
      </c>
      <c r="BL148" s="18" t="s">
        <v>282</v>
      </c>
      <c r="BM148" s="170" t="s">
        <v>4208</v>
      </c>
    </row>
    <row r="149" spans="1:65" s="13" customFormat="1" ht="11.25">
      <c r="B149" s="173"/>
      <c r="D149" s="174" t="s">
        <v>284</v>
      </c>
      <c r="E149" s="175" t="s">
        <v>1</v>
      </c>
      <c r="F149" s="176" t="s">
        <v>2273</v>
      </c>
      <c r="H149" s="175" t="s">
        <v>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5" t="s">
        <v>284</v>
      </c>
      <c r="AU149" s="175" t="s">
        <v>89</v>
      </c>
      <c r="AV149" s="13" t="s">
        <v>83</v>
      </c>
      <c r="AW149" s="13" t="s">
        <v>30</v>
      </c>
      <c r="AX149" s="13" t="s">
        <v>76</v>
      </c>
      <c r="AY149" s="175" t="s">
        <v>276</v>
      </c>
    </row>
    <row r="150" spans="1:65" s="14" customFormat="1" ht="11.25">
      <c r="B150" s="181"/>
      <c r="D150" s="174" t="s">
        <v>284</v>
      </c>
      <c r="E150" s="182" t="s">
        <v>1</v>
      </c>
      <c r="F150" s="183" t="s">
        <v>4209</v>
      </c>
      <c r="H150" s="184">
        <v>0.64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284</v>
      </c>
      <c r="AU150" s="182" t="s">
        <v>89</v>
      </c>
      <c r="AV150" s="14" t="s">
        <v>89</v>
      </c>
      <c r="AW150" s="14" t="s">
        <v>30</v>
      </c>
      <c r="AX150" s="14" t="s">
        <v>83</v>
      </c>
      <c r="AY150" s="182" t="s">
        <v>276</v>
      </c>
    </row>
    <row r="151" spans="1:65" s="2" customFormat="1" ht="24.2" customHeight="1">
      <c r="A151" s="33"/>
      <c r="B151" s="158"/>
      <c r="C151" s="159" t="s">
        <v>305</v>
      </c>
      <c r="D151" s="159" t="s">
        <v>278</v>
      </c>
      <c r="E151" s="160" t="s">
        <v>2283</v>
      </c>
      <c r="F151" s="161" t="s">
        <v>2284</v>
      </c>
      <c r="G151" s="162" t="s">
        <v>281</v>
      </c>
      <c r="H151" s="163">
        <v>5.117</v>
      </c>
      <c r="I151" s="164"/>
      <c r="J151" s="163">
        <f>ROUND(I151*H151,3)</f>
        <v>0</v>
      </c>
      <c r="K151" s="165"/>
      <c r="L151" s="34"/>
      <c r="M151" s="166" t="s">
        <v>1</v>
      </c>
      <c r="N151" s="167" t="s">
        <v>42</v>
      </c>
      <c r="O151" s="62"/>
      <c r="P151" s="168">
        <f>O151*H151</f>
        <v>0</v>
      </c>
      <c r="Q151" s="168">
        <v>3.14E-3</v>
      </c>
      <c r="R151" s="168">
        <f>Q151*H151</f>
        <v>1.6067379999999999E-2</v>
      </c>
      <c r="S151" s="168">
        <v>0</v>
      </c>
      <c r="T151" s="16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282</v>
      </c>
      <c r="AT151" s="170" t="s">
        <v>278</v>
      </c>
      <c r="AU151" s="170" t="s">
        <v>89</v>
      </c>
      <c r="AY151" s="18" t="s">
        <v>276</v>
      </c>
      <c r="BE151" s="171">
        <f>IF(N151="základná",J151,0)</f>
        <v>0</v>
      </c>
      <c r="BF151" s="171">
        <f>IF(N151="znížená",J151,0)</f>
        <v>0</v>
      </c>
      <c r="BG151" s="171">
        <f>IF(N151="zákl. prenesená",J151,0)</f>
        <v>0</v>
      </c>
      <c r="BH151" s="171">
        <f>IF(N151="zníž. prenesená",J151,0)</f>
        <v>0</v>
      </c>
      <c r="BI151" s="171">
        <f>IF(N151="nulová",J151,0)</f>
        <v>0</v>
      </c>
      <c r="BJ151" s="18" t="s">
        <v>89</v>
      </c>
      <c r="BK151" s="172">
        <f>ROUND(I151*H151,3)</f>
        <v>0</v>
      </c>
      <c r="BL151" s="18" t="s">
        <v>282</v>
      </c>
      <c r="BM151" s="170" t="s">
        <v>4210</v>
      </c>
    </row>
    <row r="152" spans="1:65" s="13" customFormat="1" ht="11.25">
      <c r="B152" s="173"/>
      <c r="D152" s="174" t="s">
        <v>284</v>
      </c>
      <c r="E152" s="175" t="s">
        <v>1</v>
      </c>
      <c r="F152" s="176" t="s">
        <v>2273</v>
      </c>
      <c r="H152" s="175" t="s">
        <v>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5" t="s">
        <v>284</v>
      </c>
      <c r="AU152" s="175" t="s">
        <v>89</v>
      </c>
      <c r="AV152" s="13" t="s">
        <v>83</v>
      </c>
      <c r="AW152" s="13" t="s">
        <v>30</v>
      </c>
      <c r="AX152" s="13" t="s">
        <v>76</v>
      </c>
      <c r="AY152" s="175" t="s">
        <v>276</v>
      </c>
    </row>
    <row r="153" spans="1:65" s="14" customFormat="1" ht="11.25">
      <c r="B153" s="181"/>
      <c r="D153" s="174" t="s">
        <v>284</v>
      </c>
      <c r="E153" s="182" t="s">
        <v>2252</v>
      </c>
      <c r="F153" s="183" t="s">
        <v>4211</v>
      </c>
      <c r="H153" s="184">
        <v>5.117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284</v>
      </c>
      <c r="AU153" s="182" t="s">
        <v>89</v>
      </c>
      <c r="AV153" s="14" t="s">
        <v>89</v>
      </c>
      <c r="AW153" s="14" t="s">
        <v>30</v>
      </c>
      <c r="AX153" s="14" t="s">
        <v>83</v>
      </c>
      <c r="AY153" s="182" t="s">
        <v>276</v>
      </c>
    </row>
    <row r="154" spans="1:65" s="2" customFormat="1" ht="24.2" customHeight="1">
      <c r="A154" s="33"/>
      <c r="B154" s="158"/>
      <c r="C154" s="159" t="s">
        <v>313</v>
      </c>
      <c r="D154" s="159" t="s">
        <v>278</v>
      </c>
      <c r="E154" s="160" t="s">
        <v>2287</v>
      </c>
      <c r="F154" s="161" t="s">
        <v>2288</v>
      </c>
      <c r="G154" s="162" t="s">
        <v>281</v>
      </c>
      <c r="H154" s="163">
        <v>5.117</v>
      </c>
      <c r="I154" s="164"/>
      <c r="J154" s="163">
        <f>ROUND(I154*H154,3)</f>
        <v>0</v>
      </c>
      <c r="K154" s="165"/>
      <c r="L154" s="34"/>
      <c r="M154" s="166" t="s">
        <v>1</v>
      </c>
      <c r="N154" s="167" t="s">
        <v>42</v>
      </c>
      <c r="O154" s="62"/>
      <c r="P154" s="168">
        <f>O154*H154</f>
        <v>0</v>
      </c>
      <c r="Q154" s="168">
        <v>0</v>
      </c>
      <c r="R154" s="168">
        <f>Q154*H154</f>
        <v>0</v>
      </c>
      <c r="S154" s="168">
        <v>0</v>
      </c>
      <c r="T154" s="16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282</v>
      </c>
      <c r="AT154" s="170" t="s">
        <v>278</v>
      </c>
      <c r="AU154" s="170" t="s">
        <v>89</v>
      </c>
      <c r="AY154" s="18" t="s">
        <v>276</v>
      </c>
      <c r="BE154" s="171">
        <f>IF(N154="základná",J154,0)</f>
        <v>0</v>
      </c>
      <c r="BF154" s="171">
        <f>IF(N154="znížená",J154,0)</f>
        <v>0</v>
      </c>
      <c r="BG154" s="171">
        <f>IF(N154="zákl. prenesená",J154,0)</f>
        <v>0</v>
      </c>
      <c r="BH154" s="171">
        <f>IF(N154="zníž. prenesená",J154,0)</f>
        <v>0</v>
      </c>
      <c r="BI154" s="171">
        <f>IF(N154="nulová",J154,0)</f>
        <v>0</v>
      </c>
      <c r="BJ154" s="18" t="s">
        <v>89</v>
      </c>
      <c r="BK154" s="172">
        <f>ROUND(I154*H154,3)</f>
        <v>0</v>
      </c>
      <c r="BL154" s="18" t="s">
        <v>282</v>
      </c>
      <c r="BM154" s="170" t="s">
        <v>4212</v>
      </c>
    </row>
    <row r="155" spans="1:65" s="14" customFormat="1" ht="11.25">
      <c r="B155" s="181"/>
      <c r="D155" s="174" t="s">
        <v>284</v>
      </c>
      <c r="E155" s="182" t="s">
        <v>1</v>
      </c>
      <c r="F155" s="183" t="s">
        <v>2252</v>
      </c>
      <c r="H155" s="184">
        <v>5.117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284</v>
      </c>
      <c r="AU155" s="182" t="s">
        <v>89</v>
      </c>
      <c r="AV155" s="14" t="s">
        <v>89</v>
      </c>
      <c r="AW155" s="14" t="s">
        <v>30</v>
      </c>
      <c r="AX155" s="14" t="s">
        <v>83</v>
      </c>
      <c r="AY155" s="182" t="s">
        <v>276</v>
      </c>
    </row>
    <row r="156" spans="1:65" s="2" customFormat="1" ht="24.2" customHeight="1">
      <c r="A156" s="33"/>
      <c r="B156" s="158"/>
      <c r="C156" s="159" t="s">
        <v>319</v>
      </c>
      <c r="D156" s="159" t="s">
        <v>278</v>
      </c>
      <c r="E156" s="160" t="s">
        <v>2290</v>
      </c>
      <c r="F156" s="161" t="s">
        <v>2291</v>
      </c>
      <c r="G156" s="162" t="s">
        <v>355</v>
      </c>
      <c r="H156" s="163">
        <v>4.2999999999999997E-2</v>
      </c>
      <c r="I156" s="164"/>
      <c r="J156" s="163">
        <f>ROUND(I156*H156,3)</f>
        <v>0</v>
      </c>
      <c r="K156" s="165"/>
      <c r="L156" s="34"/>
      <c r="M156" s="166" t="s">
        <v>1</v>
      </c>
      <c r="N156" s="167" t="s">
        <v>42</v>
      </c>
      <c r="O156" s="62"/>
      <c r="P156" s="168">
        <f>O156*H156</f>
        <v>0</v>
      </c>
      <c r="Q156" s="168">
        <v>1.0165999999999999</v>
      </c>
      <c r="R156" s="168">
        <f>Q156*H156</f>
        <v>4.3713799999999997E-2</v>
      </c>
      <c r="S156" s="168">
        <v>0</v>
      </c>
      <c r="T156" s="169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282</v>
      </c>
      <c r="AT156" s="170" t="s">
        <v>278</v>
      </c>
      <c r="AU156" s="170" t="s">
        <v>89</v>
      </c>
      <c r="AY156" s="18" t="s">
        <v>276</v>
      </c>
      <c r="BE156" s="171">
        <f>IF(N156="základná",J156,0)</f>
        <v>0</v>
      </c>
      <c r="BF156" s="171">
        <f>IF(N156="znížená",J156,0)</f>
        <v>0</v>
      </c>
      <c r="BG156" s="171">
        <f>IF(N156="zákl. prenesená",J156,0)</f>
        <v>0</v>
      </c>
      <c r="BH156" s="171">
        <f>IF(N156="zníž. prenesená",J156,0)</f>
        <v>0</v>
      </c>
      <c r="BI156" s="171">
        <f>IF(N156="nulová",J156,0)</f>
        <v>0</v>
      </c>
      <c r="BJ156" s="18" t="s">
        <v>89</v>
      </c>
      <c r="BK156" s="172">
        <f>ROUND(I156*H156,3)</f>
        <v>0</v>
      </c>
      <c r="BL156" s="18" t="s">
        <v>282</v>
      </c>
      <c r="BM156" s="170" t="s">
        <v>4213</v>
      </c>
    </row>
    <row r="157" spans="1:65" s="13" customFormat="1" ht="11.25">
      <c r="B157" s="173"/>
      <c r="D157" s="174" t="s">
        <v>284</v>
      </c>
      <c r="E157" s="175" t="s">
        <v>1</v>
      </c>
      <c r="F157" s="176" t="s">
        <v>2273</v>
      </c>
      <c r="H157" s="175" t="s">
        <v>1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5" t="s">
        <v>284</v>
      </c>
      <c r="AU157" s="175" t="s">
        <v>89</v>
      </c>
      <c r="AV157" s="13" t="s">
        <v>83</v>
      </c>
      <c r="AW157" s="13" t="s">
        <v>30</v>
      </c>
      <c r="AX157" s="13" t="s">
        <v>76</v>
      </c>
      <c r="AY157" s="175" t="s">
        <v>276</v>
      </c>
    </row>
    <row r="158" spans="1:65" s="14" customFormat="1" ht="11.25">
      <c r="B158" s="181"/>
      <c r="D158" s="174" t="s">
        <v>284</v>
      </c>
      <c r="E158" s="182" t="s">
        <v>1</v>
      </c>
      <c r="F158" s="183" t="s">
        <v>4214</v>
      </c>
      <c r="H158" s="184">
        <v>4.2999999999999997E-2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284</v>
      </c>
      <c r="AU158" s="182" t="s">
        <v>89</v>
      </c>
      <c r="AV158" s="14" t="s">
        <v>89</v>
      </c>
      <c r="AW158" s="14" t="s">
        <v>30</v>
      </c>
      <c r="AX158" s="14" t="s">
        <v>83</v>
      </c>
      <c r="AY158" s="182" t="s">
        <v>276</v>
      </c>
    </row>
    <row r="159" spans="1:65" s="12" customFormat="1" ht="22.9" customHeight="1">
      <c r="B159" s="145"/>
      <c r="D159" s="146" t="s">
        <v>75</v>
      </c>
      <c r="E159" s="156" t="s">
        <v>313</v>
      </c>
      <c r="F159" s="156" t="s">
        <v>493</v>
      </c>
      <c r="I159" s="148"/>
      <c r="J159" s="157">
        <f>BK159</f>
        <v>0</v>
      </c>
      <c r="L159" s="145"/>
      <c r="M159" s="150"/>
      <c r="N159" s="151"/>
      <c r="O159" s="151"/>
      <c r="P159" s="152">
        <f>SUM(P160:P185)</f>
        <v>0</v>
      </c>
      <c r="Q159" s="151"/>
      <c r="R159" s="152">
        <f>SUM(R160:R185)</f>
        <v>0.16984124</v>
      </c>
      <c r="S159" s="151"/>
      <c r="T159" s="153">
        <f>SUM(T160:T185)</f>
        <v>0</v>
      </c>
      <c r="AR159" s="146" t="s">
        <v>83</v>
      </c>
      <c r="AT159" s="154" t="s">
        <v>75</v>
      </c>
      <c r="AU159" s="154" t="s">
        <v>83</v>
      </c>
      <c r="AY159" s="146" t="s">
        <v>276</v>
      </c>
      <c r="BK159" s="155">
        <f>SUM(BK160:BK185)</f>
        <v>0</v>
      </c>
    </row>
    <row r="160" spans="1:65" s="2" customFormat="1" ht="33" customHeight="1">
      <c r="A160" s="33"/>
      <c r="B160" s="158"/>
      <c r="C160" s="159" t="s">
        <v>325</v>
      </c>
      <c r="D160" s="159" t="s">
        <v>278</v>
      </c>
      <c r="E160" s="160" t="s">
        <v>4215</v>
      </c>
      <c r="F160" s="161" t="s">
        <v>4216</v>
      </c>
      <c r="G160" s="162" t="s">
        <v>281</v>
      </c>
      <c r="H160" s="163">
        <v>2.38</v>
      </c>
      <c r="I160" s="164"/>
      <c r="J160" s="163">
        <f>ROUND(I160*H160,3)</f>
        <v>0</v>
      </c>
      <c r="K160" s="165"/>
      <c r="L160" s="34"/>
      <c r="M160" s="166" t="s">
        <v>1</v>
      </c>
      <c r="N160" s="167" t="s">
        <v>42</v>
      </c>
      <c r="O160" s="62"/>
      <c r="P160" s="168">
        <f>O160*H160</f>
        <v>0</v>
      </c>
      <c r="Q160" s="168">
        <v>1.0880000000000001E-2</v>
      </c>
      <c r="R160" s="168">
        <f>Q160*H160</f>
        <v>2.5894400000000001E-2</v>
      </c>
      <c r="S160" s="168">
        <v>0</v>
      </c>
      <c r="T160" s="16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0" t="s">
        <v>282</v>
      </c>
      <c r="AT160" s="170" t="s">
        <v>278</v>
      </c>
      <c r="AU160" s="170" t="s">
        <v>89</v>
      </c>
      <c r="AY160" s="18" t="s">
        <v>276</v>
      </c>
      <c r="BE160" s="171">
        <f>IF(N160="základná",J160,0)</f>
        <v>0</v>
      </c>
      <c r="BF160" s="171">
        <f>IF(N160="znížená",J160,0)</f>
        <v>0</v>
      </c>
      <c r="BG160" s="171">
        <f>IF(N160="zákl. prenesená",J160,0)</f>
        <v>0</v>
      </c>
      <c r="BH160" s="171">
        <f>IF(N160="zníž. prenesená",J160,0)</f>
        <v>0</v>
      </c>
      <c r="BI160" s="171">
        <f>IF(N160="nulová",J160,0)</f>
        <v>0</v>
      </c>
      <c r="BJ160" s="18" t="s">
        <v>89</v>
      </c>
      <c r="BK160" s="172">
        <f>ROUND(I160*H160,3)</f>
        <v>0</v>
      </c>
      <c r="BL160" s="18" t="s">
        <v>282</v>
      </c>
      <c r="BM160" s="170" t="s">
        <v>4217</v>
      </c>
    </row>
    <row r="161" spans="1:65" s="14" customFormat="1" ht="11.25">
      <c r="B161" s="181"/>
      <c r="D161" s="174" t="s">
        <v>284</v>
      </c>
      <c r="E161" s="182" t="s">
        <v>1</v>
      </c>
      <c r="F161" s="183" t="s">
        <v>4218</v>
      </c>
      <c r="H161" s="184">
        <v>2.38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284</v>
      </c>
      <c r="AU161" s="182" t="s">
        <v>89</v>
      </c>
      <c r="AV161" s="14" t="s">
        <v>89</v>
      </c>
      <c r="AW161" s="14" t="s">
        <v>30</v>
      </c>
      <c r="AX161" s="14" t="s">
        <v>83</v>
      </c>
      <c r="AY161" s="182" t="s">
        <v>276</v>
      </c>
    </row>
    <row r="162" spans="1:65" s="2" customFormat="1" ht="37.9" customHeight="1">
      <c r="A162" s="33"/>
      <c r="B162" s="158"/>
      <c r="C162" s="159" t="s">
        <v>329</v>
      </c>
      <c r="D162" s="159" t="s">
        <v>278</v>
      </c>
      <c r="E162" s="160" t="s">
        <v>2294</v>
      </c>
      <c r="F162" s="161" t="s">
        <v>2295</v>
      </c>
      <c r="G162" s="162" t="s">
        <v>281</v>
      </c>
      <c r="H162" s="163">
        <v>3.3959999999999999</v>
      </c>
      <c r="I162" s="164"/>
      <c r="J162" s="163">
        <f>ROUND(I162*H162,3)</f>
        <v>0</v>
      </c>
      <c r="K162" s="165"/>
      <c r="L162" s="34"/>
      <c r="M162" s="166" t="s">
        <v>1</v>
      </c>
      <c r="N162" s="167" t="s">
        <v>42</v>
      </c>
      <c r="O162" s="62"/>
      <c r="P162" s="168">
        <f>O162*H162</f>
        <v>0</v>
      </c>
      <c r="Q162" s="168">
        <v>7.6400000000000001E-3</v>
      </c>
      <c r="R162" s="168">
        <f>Q162*H162</f>
        <v>2.594544E-2</v>
      </c>
      <c r="S162" s="168">
        <v>0</v>
      </c>
      <c r="T162" s="16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282</v>
      </c>
      <c r="AT162" s="170" t="s">
        <v>278</v>
      </c>
      <c r="AU162" s="170" t="s">
        <v>89</v>
      </c>
      <c r="AY162" s="18" t="s">
        <v>276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89</v>
      </c>
      <c r="BK162" s="172">
        <f>ROUND(I162*H162,3)</f>
        <v>0</v>
      </c>
      <c r="BL162" s="18" t="s">
        <v>282</v>
      </c>
      <c r="BM162" s="170" t="s">
        <v>4219</v>
      </c>
    </row>
    <row r="163" spans="1:65" s="14" customFormat="1" ht="11.25">
      <c r="B163" s="181"/>
      <c r="D163" s="174" t="s">
        <v>284</v>
      </c>
      <c r="E163" s="182" t="s">
        <v>1</v>
      </c>
      <c r="F163" s="183" t="s">
        <v>2262</v>
      </c>
      <c r="H163" s="184">
        <v>3.3959999999999999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284</v>
      </c>
      <c r="AU163" s="182" t="s">
        <v>89</v>
      </c>
      <c r="AV163" s="14" t="s">
        <v>89</v>
      </c>
      <c r="AW163" s="14" t="s">
        <v>30</v>
      </c>
      <c r="AX163" s="14" t="s">
        <v>83</v>
      </c>
      <c r="AY163" s="182" t="s">
        <v>276</v>
      </c>
    </row>
    <row r="164" spans="1:65" s="2" customFormat="1" ht="24.2" customHeight="1">
      <c r="A164" s="33"/>
      <c r="B164" s="158"/>
      <c r="C164" s="159" t="s">
        <v>333</v>
      </c>
      <c r="D164" s="159" t="s">
        <v>278</v>
      </c>
      <c r="E164" s="160" t="s">
        <v>2297</v>
      </c>
      <c r="F164" s="161" t="s">
        <v>2298</v>
      </c>
      <c r="G164" s="162" t="s">
        <v>281</v>
      </c>
      <c r="H164" s="163">
        <v>3.3959999999999999</v>
      </c>
      <c r="I164" s="164"/>
      <c r="J164" s="163">
        <f>ROUND(I164*H164,3)</f>
        <v>0</v>
      </c>
      <c r="K164" s="165"/>
      <c r="L164" s="34"/>
      <c r="M164" s="166" t="s">
        <v>1</v>
      </c>
      <c r="N164" s="167" t="s">
        <v>42</v>
      </c>
      <c r="O164" s="62"/>
      <c r="P164" s="168">
        <f>O164*H164</f>
        <v>0</v>
      </c>
      <c r="Q164" s="168">
        <v>4.0000000000000002E-4</v>
      </c>
      <c r="R164" s="168">
        <f>Q164*H164</f>
        <v>1.3584000000000001E-3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282</v>
      </c>
      <c r="AT164" s="170" t="s">
        <v>278</v>
      </c>
      <c r="AU164" s="170" t="s">
        <v>89</v>
      </c>
      <c r="AY164" s="18" t="s">
        <v>276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89</v>
      </c>
      <c r="BK164" s="172">
        <f>ROUND(I164*H164,3)</f>
        <v>0</v>
      </c>
      <c r="BL164" s="18" t="s">
        <v>282</v>
      </c>
      <c r="BM164" s="170" t="s">
        <v>4220</v>
      </c>
    </row>
    <row r="165" spans="1:65" s="14" customFormat="1" ht="11.25">
      <c r="B165" s="181"/>
      <c r="D165" s="174" t="s">
        <v>284</v>
      </c>
      <c r="E165" s="182" t="s">
        <v>1</v>
      </c>
      <c r="F165" s="183" t="s">
        <v>2262</v>
      </c>
      <c r="H165" s="184">
        <v>3.3959999999999999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284</v>
      </c>
      <c r="AU165" s="182" t="s">
        <v>89</v>
      </c>
      <c r="AV165" s="14" t="s">
        <v>89</v>
      </c>
      <c r="AW165" s="14" t="s">
        <v>30</v>
      </c>
      <c r="AX165" s="14" t="s">
        <v>83</v>
      </c>
      <c r="AY165" s="182" t="s">
        <v>276</v>
      </c>
    </row>
    <row r="166" spans="1:65" s="2" customFormat="1" ht="24.2" customHeight="1">
      <c r="A166" s="33"/>
      <c r="B166" s="158"/>
      <c r="C166" s="159" t="s">
        <v>337</v>
      </c>
      <c r="D166" s="159" t="s">
        <v>278</v>
      </c>
      <c r="E166" s="160" t="s">
        <v>2300</v>
      </c>
      <c r="F166" s="161" t="s">
        <v>2301</v>
      </c>
      <c r="G166" s="162" t="s">
        <v>281</v>
      </c>
      <c r="H166" s="163">
        <v>3.3959999999999999</v>
      </c>
      <c r="I166" s="164"/>
      <c r="J166" s="163">
        <f>ROUND(I166*H166,3)</f>
        <v>0</v>
      </c>
      <c r="K166" s="165"/>
      <c r="L166" s="34"/>
      <c r="M166" s="166" t="s">
        <v>1</v>
      </c>
      <c r="N166" s="167" t="s">
        <v>42</v>
      </c>
      <c r="O166" s="62"/>
      <c r="P166" s="168">
        <f>O166*H166</f>
        <v>0</v>
      </c>
      <c r="Q166" s="168">
        <v>1.8000000000000001E-4</v>
      </c>
      <c r="R166" s="168">
        <f>Q166*H166</f>
        <v>6.1128000000000007E-4</v>
      </c>
      <c r="S166" s="168">
        <v>0</v>
      </c>
      <c r="T166" s="16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282</v>
      </c>
      <c r="AT166" s="170" t="s">
        <v>278</v>
      </c>
      <c r="AU166" s="170" t="s">
        <v>89</v>
      </c>
      <c r="AY166" s="18" t="s">
        <v>276</v>
      </c>
      <c r="BE166" s="171">
        <f>IF(N166="základná",J166,0)</f>
        <v>0</v>
      </c>
      <c r="BF166" s="171">
        <f>IF(N166="znížená",J166,0)</f>
        <v>0</v>
      </c>
      <c r="BG166" s="171">
        <f>IF(N166="zákl. prenesená",J166,0)</f>
        <v>0</v>
      </c>
      <c r="BH166" s="171">
        <f>IF(N166="zníž. prenesená",J166,0)</f>
        <v>0</v>
      </c>
      <c r="BI166" s="171">
        <f>IF(N166="nulová",J166,0)</f>
        <v>0</v>
      </c>
      <c r="BJ166" s="18" t="s">
        <v>89</v>
      </c>
      <c r="BK166" s="172">
        <f>ROUND(I166*H166,3)</f>
        <v>0</v>
      </c>
      <c r="BL166" s="18" t="s">
        <v>282</v>
      </c>
      <c r="BM166" s="170" t="s">
        <v>4221</v>
      </c>
    </row>
    <row r="167" spans="1:65" s="14" customFormat="1" ht="11.25">
      <c r="B167" s="181"/>
      <c r="D167" s="174" t="s">
        <v>284</v>
      </c>
      <c r="E167" s="182" t="s">
        <v>1</v>
      </c>
      <c r="F167" s="183" t="s">
        <v>2262</v>
      </c>
      <c r="H167" s="184">
        <v>3.3959999999999999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284</v>
      </c>
      <c r="AU167" s="182" t="s">
        <v>89</v>
      </c>
      <c r="AV167" s="14" t="s">
        <v>89</v>
      </c>
      <c r="AW167" s="14" t="s">
        <v>30</v>
      </c>
      <c r="AX167" s="14" t="s">
        <v>83</v>
      </c>
      <c r="AY167" s="182" t="s">
        <v>276</v>
      </c>
    </row>
    <row r="168" spans="1:65" s="2" customFormat="1" ht="24.2" customHeight="1">
      <c r="A168" s="33"/>
      <c r="B168" s="158"/>
      <c r="C168" s="159" t="s">
        <v>342</v>
      </c>
      <c r="D168" s="159" t="s">
        <v>278</v>
      </c>
      <c r="E168" s="160" t="s">
        <v>560</v>
      </c>
      <c r="F168" s="161" t="s">
        <v>561</v>
      </c>
      <c r="G168" s="162" t="s">
        <v>281</v>
      </c>
      <c r="H168" s="163">
        <v>3.4060000000000001</v>
      </c>
      <c r="I168" s="164"/>
      <c r="J168" s="163">
        <f>ROUND(I168*H168,3)</f>
        <v>0</v>
      </c>
      <c r="K168" s="165"/>
      <c r="L168" s="34"/>
      <c r="M168" s="166" t="s">
        <v>1</v>
      </c>
      <c r="N168" s="167" t="s">
        <v>42</v>
      </c>
      <c r="O168" s="62"/>
      <c r="P168" s="168">
        <f>O168*H168</f>
        <v>0</v>
      </c>
      <c r="Q168" s="168">
        <v>4.0000000000000002E-4</v>
      </c>
      <c r="R168" s="168">
        <f>Q168*H168</f>
        <v>1.3624000000000002E-3</v>
      </c>
      <c r="S168" s="168">
        <v>0</v>
      </c>
      <c r="T168" s="169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282</v>
      </c>
      <c r="AT168" s="170" t="s">
        <v>278</v>
      </c>
      <c r="AU168" s="170" t="s">
        <v>89</v>
      </c>
      <c r="AY168" s="18" t="s">
        <v>276</v>
      </c>
      <c r="BE168" s="171">
        <f>IF(N168="základná",J168,0)</f>
        <v>0</v>
      </c>
      <c r="BF168" s="171">
        <f>IF(N168="znížená",J168,0)</f>
        <v>0</v>
      </c>
      <c r="BG168" s="171">
        <f>IF(N168="zákl. prenesená",J168,0)</f>
        <v>0</v>
      </c>
      <c r="BH168" s="171">
        <f>IF(N168="zníž. prenesená",J168,0)</f>
        <v>0</v>
      </c>
      <c r="BI168" s="171">
        <f>IF(N168="nulová",J168,0)</f>
        <v>0</v>
      </c>
      <c r="BJ168" s="18" t="s">
        <v>89</v>
      </c>
      <c r="BK168" s="172">
        <f>ROUND(I168*H168,3)</f>
        <v>0</v>
      </c>
      <c r="BL168" s="18" t="s">
        <v>282</v>
      </c>
      <c r="BM168" s="170" t="s">
        <v>4222</v>
      </c>
    </row>
    <row r="169" spans="1:65" s="14" customFormat="1" ht="11.25">
      <c r="B169" s="181"/>
      <c r="D169" s="174" t="s">
        <v>284</v>
      </c>
      <c r="E169" s="182" t="s">
        <v>1</v>
      </c>
      <c r="F169" s="183" t="s">
        <v>2304</v>
      </c>
      <c r="H169" s="184">
        <v>3.4060000000000001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284</v>
      </c>
      <c r="AU169" s="182" t="s">
        <v>89</v>
      </c>
      <c r="AV169" s="14" t="s">
        <v>89</v>
      </c>
      <c r="AW169" s="14" t="s">
        <v>30</v>
      </c>
      <c r="AX169" s="14" t="s">
        <v>83</v>
      </c>
      <c r="AY169" s="182" t="s">
        <v>276</v>
      </c>
    </row>
    <row r="170" spans="1:65" s="2" customFormat="1" ht="24.2" customHeight="1">
      <c r="A170" s="33"/>
      <c r="B170" s="158"/>
      <c r="C170" s="159" t="s">
        <v>347</v>
      </c>
      <c r="D170" s="159" t="s">
        <v>278</v>
      </c>
      <c r="E170" s="160" t="s">
        <v>569</v>
      </c>
      <c r="F170" s="161" t="s">
        <v>570</v>
      </c>
      <c r="G170" s="162" t="s">
        <v>281</v>
      </c>
      <c r="H170" s="163">
        <v>6.6219999999999999</v>
      </c>
      <c r="I170" s="164"/>
      <c r="J170" s="163">
        <f>ROUND(I170*H170,3)</f>
        <v>0</v>
      </c>
      <c r="K170" s="165"/>
      <c r="L170" s="34"/>
      <c r="M170" s="166" t="s">
        <v>1</v>
      </c>
      <c r="N170" s="167" t="s">
        <v>42</v>
      </c>
      <c r="O170" s="62"/>
      <c r="P170" s="168">
        <f>O170*H170</f>
        <v>0</v>
      </c>
      <c r="Q170" s="168">
        <v>1.8000000000000001E-4</v>
      </c>
      <c r="R170" s="168">
        <f>Q170*H170</f>
        <v>1.1919600000000002E-3</v>
      </c>
      <c r="S170" s="168">
        <v>0</v>
      </c>
      <c r="T170" s="16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282</v>
      </c>
      <c r="AT170" s="170" t="s">
        <v>278</v>
      </c>
      <c r="AU170" s="170" t="s">
        <v>89</v>
      </c>
      <c r="AY170" s="18" t="s">
        <v>276</v>
      </c>
      <c r="BE170" s="171">
        <f>IF(N170="základná",J170,0)</f>
        <v>0</v>
      </c>
      <c r="BF170" s="171">
        <f>IF(N170="znížená",J170,0)</f>
        <v>0</v>
      </c>
      <c r="BG170" s="171">
        <f>IF(N170="zákl. prenesená",J170,0)</f>
        <v>0</v>
      </c>
      <c r="BH170" s="171">
        <f>IF(N170="zníž. prenesená",J170,0)</f>
        <v>0</v>
      </c>
      <c r="BI170" s="171">
        <f>IF(N170="nulová",J170,0)</f>
        <v>0</v>
      </c>
      <c r="BJ170" s="18" t="s">
        <v>89</v>
      </c>
      <c r="BK170" s="172">
        <f>ROUND(I170*H170,3)</f>
        <v>0</v>
      </c>
      <c r="BL170" s="18" t="s">
        <v>282</v>
      </c>
      <c r="BM170" s="170" t="s">
        <v>4223</v>
      </c>
    </row>
    <row r="171" spans="1:65" s="14" customFormat="1" ht="11.25">
      <c r="B171" s="181"/>
      <c r="D171" s="174" t="s">
        <v>284</v>
      </c>
      <c r="E171" s="182" t="s">
        <v>1</v>
      </c>
      <c r="F171" s="183" t="s">
        <v>2312</v>
      </c>
      <c r="H171" s="184">
        <v>6.6219999999999999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284</v>
      </c>
      <c r="AU171" s="182" t="s">
        <v>89</v>
      </c>
      <c r="AV171" s="14" t="s">
        <v>89</v>
      </c>
      <c r="AW171" s="14" t="s">
        <v>30</v>
      </c>
      <c r="AX171" s="14" t="s">
        <v>83</v>
      </c>
      <c r="AY171" s="182" t="s">
        <v>276</v>
      </c>
    </row>
    <row r="172" spans="1:65" s="2" customFormat="1" ht="37.9" customHeight="1">
      <c r="A172" s="33"/>
      <c r="B172" s="158"/>
      <c r="C172" s="159" t="s">
        <v>352</v>
      </c>
      <c r="D172" s="159" t="s">
        <v>278</v>
      </c>
      <c r="E172" s="160" t="s">
        <v>573</v>
      </c>
      <c r="F172" s="161" t="s">
        <v>574</v>
      </c>
      <c r="G172" s="162" t="s">
        <v>281</v>
      </c>
      <c r="H172" s="163">
        <v>6.6219999999999999</v>
      </c>
      <c r="I172" s="164"/>
      <c r="J172" s="163">
        <f>ROUND(I172*H172,3)</f>
        <v>0</v>
      </c>
      <c r="K172" s="165"/>
      <c r="L172" s="34"/>
      <c r="M172" s="166" t="s">
        <v>1</v>
      </c>
      <c r="N172" s="167" t="s">
        <v>42</v>
      </c>
      <c r="O172" s="62"/>
      <c r="P172" s="168">
        <f>O172*H172</f>
        <v>0</v>
      </c>
      <c r="Q172" s="168">
        <v>2.6800000000000001E-3</v>
      </c>
      <c r="R172" s="168">
        <f>Q172*H172</f>
        <v>1.7746959999999999E-2</v>
      </c>
      <c r="S172" s="168">
        <v>0</v>
      </c>
      <c r="T172" s="16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282</v>
      </c>
      <c r="AT172" s="170" t="s">
        <v>278</v>
      </c>
      <c r="AU172" s="170" t="s">
        <v>89</v>
      </c>
      <c r="AY172" s="18" t="s">
        <v>276</v>
      </c>
      <c r="BE172" s="171">
        <f>IF(N172="základná",J172,0)</f>
        <v>0</v>
      </c>
      <c r="BF172" s="171">
        <f>IF(N172="znížená",J172,0)</f>
        <v>0</v>
      </c>
      <c r="BG172" s="171">
        <f>IF(N172="zákl. prenesená",J172,0)</f>
        <v>0</v>
      </c>
      <c r="BH172" s="171">
        <f>IF(N172="zníž. prenesená",J172,0)</f>
        <v>0</v>
      </c>
      <c r="BI172" s="171">
        <f>IF(N172="nulová",J172,0)</f>
        <v>0</v>
      </c>
      <c r="BJ172" s="18" t="s">
        <v>89</v>
      </c>
      <c r="BK172" s="172">
        <f>ROUND(I172*H172,3)</f>
        <v>0</v>
      </c>
      <c r="BL172" s="18" t="s">
        <v>282</v>
      </c>
      <c r="BM172" s="170" t="s">
        <v>4224</v>
      </c>
    </row>
    <row r="173" spans="1:65" s="13" customFormat="1" ht="11.25">
      <c r="B173" s="173"/>
      <c r="D173" s="174" t="s">
        <v>284</v>
      </c>
      <c r="E173" s="175" t="s">
        <v>1</v>
      </c>
      <c r="F173" s="176" t="s">
        <v>2314</v>
      </c>
      <c r="H173" s="175" t="s">
        <v>1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5" t="s">
        <v>284</v>
      </c>
      <c r="AU173" s="175" t="s">
        <v>89</v>
      </c>
      <c r="AV173" s="13" t="s">
        <v>83</v>
      </c>
      <c r="AW173" s="13" t="s">
        <v>30</v>
      </c>
      <c r="AX173" s="13" t="s">
        <v>76</v>
      </c>
      <c r="AY173" s="175" t="s">
        <v>276</v>
      </c>
    </row>
    <row r="174" spans="1:65" s="14" customFormat="1" ht="11.25">
      <c r="B174" s="181"/>
      <c r="D174" s="174" t="s">
        <v>284</v>
      </c>
      <c r="E174" s="182" t="s">
        <v>1</v>
      </c>
      <c r="F174" s="183" t="s">
        <v>76</v>
      </c>
      <c r="H174" s="184">
        <v>0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284</v>
      </c>
      <c r="AU174" s="182" t="s">
        <v>89</v>
      </c>
      <c r="AV174" s="14" t="s">
        <v>89</v>
      </c>
      <c r="AW174" s="14" t="s">
        <v>30</v>
      </c>
      <c r="AX174" s="14" t="s">
        <v>76</v>
      </c>
      <c r="AY174" s="182" t="s">
        <v>276</v>
      </c>
    </row>
    <row r="175" spans="1:65" s="16" customFormat="1" ht="11.25">
      <c r="B175" s="207"/>
      <c r="D175" s="174" t="s">
        <v>284</v>
      </c>
      <c r="E175" s="208" t="s">
        <v>2250</v>
      </c>
      <c r="F175" s="209" t="s">
        <v>548</v>
      </c>
      <c r="H175" s="210">
        <v>0</v>
      </c>
      <c r="I175" s="211"/>
      <c r="L175" s="207"/>
      <c r="M175" s="212"/>
      <c r="N175" s="213"/>
      <c r="O175" s="213"/>
      <c r="P175" s="213"/>
      <c r="Q175" s="213"/>
      <c r="R175" s="213"/>
      <c r="S175" s="213"/>
      <c r="T175" s="214"/>
      <c r="AT175" s="208" t="s">
        <v>284</v>
      </c>
      <c r="AU175" s="208" t="s">
        <v>89</v>
      </c>
      <c r="AV175" s="16" t="s">
        <v>295</v>
      </c>
      <c r="AW175" s="16" t="s">
        <v>30</v>
      </c>
      <c r="AX175" s="16" t="s">
        <v>76</v>
      </c>
      <c r="AY175" s="208" t="s">
        <v>276</v>
      </c>
    </row>
    <row r="176" spans="1:65" s="13" customFormat="1" ht="11.25">
      <c r="B176" s="173"/>
      <c r="D176" s="174" t="s">
        <v>284</v>
      </c>
      <c r="E176" s="175" t="s">
        <v>1</v>
      </c>
      <c r="F176" s="176" t="s">
        <v>2316</v>
      </c>
      <c r="H176" s="175" t="s">
        <v>1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5" t="s">
        <v>284</v>
      </c>
      <c r="AU176" s="175" t="s">
        <v>89</v>
      </c>
      <c r="AV176" s="13" t="s">
        <v>83</v>
      </c>
      <c r="AW176" s="13" t="s">
        <v>30</v>
      </c>
      <c r="AX176" s="13" t="s">
        <v>76</v>
      </c>
      <c r="AY176" s="175" t="s">
        <v>276</v>
      </c>
    </row>
    <row r="177" spans="1:65" s="14" customFormat="1" ht="11.25">
      <c r="B177" s="181"/>
      <c r="D177" s="174" t="s">
        <v>284</v>
      </c>
      <c r="E177" s="182" t="s">
        <v>1</v>
      </c>
      <c r="F177" s="183" t="s">
        <v>4225</v>
      </c>
      <c r="H177" s="184">
        <v>3.3959999999999999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284</v>
      </c>
      <c r="AU177" s="182" t="s">
        <v>89</v>
      </c>
      <c r="AV177" s="14" t="s">
        <v>89</v>
      </c>
      <c r="AW177" s="14" t="s">
        <v>30</v>
      </c>
      <c r="AX177" s="14" t="s">
        <v>76</v>
      </c>
      <c r="AY177" s="182" t="s">
        <v>276</v>
      </c>
    </row>
    <row r="178" spans="1:65" s="16" customFormat="1" ht="11.25">
      <c r="B178" s="207"/>
      <c r="D178" s="174" t="s">
        <v>284</v>
      </c>
      <c r="E178" s="208" t="s">
        <v>2262</v>
      </c>
      <c r="F178" s="209" t="s">
        <v>548</v>
      </c>
      <c r="H178" s="210">
        <v>3.3959999999999999</v>
      </c>
      <c r="I178" s="211"/>
      <c r="L178" s="207"/>
      <c r="M178" s="212"/>
      <c r="N178" s="213"/>
      <c r="O178" s="213"/>
      <c r="P178" s="213"/>
      <c r="Q178" s="213"/>
      <c r="R178" s="213"/>
      <c r="S178" s="213"/>
      <c r="T178" s="214"/>
      <c r="AT178" s="208" t="s">
        <v>284</v>
      </c>
      <c r="AU178" s="208" t="s">
        <v>89</v>
      </c>
      <c r="AV178" s="16" t="s">
        <v>295</v>
      </c>
      <c r="AW178" s="16" t="s">
        <v>30</v>
      </c>
      <c r="AX178" s="16" t="s">
        <v>76</v>
      </c>
      <c r="AY178" s="208" t="s">
        <v>276</v>
      </c>
    </row>
    <row r="179" spans="1:65" s="13" customFormat="1" ht="11.25">
      <c r="B179" s="173"/>
      <c r="D179" s="174" t="s">
        <v>284</v>
      </c>
      <c r="E179" s="175" t="s">
        <v>1</v>
      </c>
      <c r="F179" s="176" t="s">
        <v>2318</v>
      </c>
      <c r="H179" s="175" t="s">
        <v>1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5" t="s">
        <v>284</v>
      </c>
      <c r="AU179" s="175" t="s">
        <v>89</v>
      </c>
      <c r="AV179" s="13" t="s">
        <v>83</v>
      </c>
      <c r="AW179" s="13" t="s">
        <v>30</v>
      </c>
      <c r="AX179" s="13" t="s">
        <v>76</v>
      </c>
      <c r="AY179" s="175" t="s">
        <v>276</v>
      </c>
    </row>
    <row r="180" spans="1:65" s="14" customFormat="1" ht="11.25">
      <c r="B180" s="181"/>
      <c r="D180" s="174" t="s">
        <v>284</v>
      </c>
      <c r="E180" s="182" t="s">
        <v>1</v>
      </c>
      <c r="F180" s="183" t="s">
        <v>4226</v>
      </c>
      <c r="H180" s="184">
        <v>3.226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284</v>
      </c>
      <c r="AU180" s="182" t="s">
        <v>89</v>
      </c>
      <c r="AV180" s="14" t="s">
        <v>89</v>
      </c>
      <c r="AW180" s="14" t="s">
        <v>30</v>
      </c>
      <c r="AX180" s="14" t="s">
        <v>76</v>
      </c>
      <c r="AY180" s="182" t="s">
        <v>276</v>
      </c>
    </row>
    <row r="181" spans="1:65" s="16" customFormat="1" ht="11.25">
      <c r="B181" s="207"/>
      <c r="D181" s="174" t="s">
        <v>284</v>
      </c>
      <c r="E181" s="208" t="s">
        <v>2264</v>
      </c>
      <c r="F181" s="209" t="s">
        <v>548</v>
      </c>
      <c r="H181" s="210">
        <v>3.226</v>
      </c>
      <c r="I181" s="211"/>
      <c r="L181" s="207"/>
      <c r="M181" s="212"/>
      <c r="N181" s="213"/>
      <c r="O181" s="213"/>
      <c r="P181" s="213"/>
      <c r="Q181" s="213"/>
      <c r="R181" s="213"/>
      <c r="S181" s="213"/>
      <c r="T181" s="214"/>
      <c r="AT181" s="208" t="s">
        <v>284</v>
      </c>
      <c r="AU181" s="208" t="s">
        <v>89</v>
      </c>
      <c r="AV181" s="16" t="s">
        <v>295</v>
      </c>
      <c r="AW181" s="16" t="s">
        <v>30</v>
      </c>
      <c r="AX181" s="16" t="s">
        <v>76</v>
      </c>
      <c r="AY181" s="208" t="s">
        <v>276</v>
      </c>
    </row>
    <row r="182" spans="1:65" s="15" customFormat="1" ht="11.25">
      <c r="B182" s="189"/>
      <c r="D182" s="174" t="s">
        <v>284</v>
      </c>
      <c r="E182" s="190" t="s">
        <v>1</v>
      </c>
      <c r="F182" s="191" t="s">
        <v>289</v>
      </c>
      <c r="H182" s="192">
        <v>6.6219999999999999</v>
      </c>
      <c r="I182" s="193"/>
      <c r="L182" s="189"/>
      <c r="M182" s="194"/>
      <c r="N182" s="195"/>
      <c r="O182" s="195"/>
      <c r="P182" s="195"/>
      <c r="Q182" s="195"/>
      <c r="R182" s="195"/>
      <c r="S182" s="195"/>
      <c r="T182" s="196"/>
      <c r="AT182" s="190" t="s">
        <v>284</v>
      </c>
      <c r="AU182" s="190" t="s">
        <v>89</v>
      </c>
      <c r="AV182" s="15" t="s">
        <v>282</v>
      </c>
      <c r="AW182" s="15" t="s">
        <v>30</v>
      </c>
      <c r="AX182" s="15" t="s">
        <v>83</v>
      </c>
      <c r="AY182" s="190" t="s">
        <v>276</v>
      </c>
    </row>
    <row r="183" spans="1:65" s="2" customFormat="1" ht="33" customHeight="1">
      <c r="A183" s="33"/>
      <c r="B183" s="158"/>
      <c r="C183" s="159" t="s">
        <v>359</v>
      </c>
      <c r="D183" s="159" t="s">
        <v>278</v>
      </c>
      <c r="E183" s="160" t="s">
        <v>2320</v>
      </c>
      <c r="F183" s="161" t="s">
        <v>2321</v>
      </c>
      <c r="G183" s="162" t="s">
        <v>281</v>
      </c>
      <c r="H183" s="163">
        <v>6.6219999999999999</v>
      </c>
      <c r="I183" s="164"/>
      <c r="J183" s="163">
        <f>ROUND(I183*H183,3)</f>
        <v>0</v>
      </c>
      <c r="K183" s="165"/>
      <c r="L183" s="34"/>
      <c r="M183" s="166" t="s">
        <v>1</v>
      </c>
      <c r="N183" s="167" t="s">
        <v>42</v>
      </c>
      <c r="O183" s="62"/>
      <c r="P183" s="168">
        <f>O183*H183</f>
        <v>0</v>
      </c>
      <c r="Q183" s="168">
        <v>1.4200000000000001E-2</v>
      </c>
      <c r="R183" s="168">
        <f>Q183*H183</f>
        <v>9.4032400000000002E-2</v>
      </c>
      <c r="S183" s="168">
        <v>0</v>
      </c>
      <c r="T183" s="169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0" t="s">
        <v>282</v>
      </c>
      <c r="AT183" s="170" t="s">
        <v>278</v>
      </c>
      <c r="AU183" s="170" t="s">
        <v>89</v>
      </c>
      <c r="AY183" s="18" t="s">
        <v>276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8" t="s">
        <v>89</v>
      </c>
      <c r="BK183" s="172">
        <f>ROUND(I183*H183,3)</f>
        <v>0</v>
      </c>
      <c r="BL183" s="18" t="s">
        <v>282</v>
      </c>
      <c r="BM183" s="170" t="s">
        <v>4227</v>
      </c>
    </row>
    <row r="184" spans="1:65" s="14" customFormat="1" ht="11.25">
      <c r="B184" s="181"/>
      <c r="D184" s="174" t="s">
        <v>284</v>
      </c>
      <c r="E184" s="182" t="s">
        <v>1</v>
      </c>
      <c r="F184" s="183" t="s">
        <v>2323</v>
      </c>
      <c r="H184" s="184">
        <v>6.6219999999999999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284</v>
      </c>
      <c r="AU184" s="182" t="s">
        <v>89</v>
      </c>
      <c r="AV184" s="14" t="s">
        <v>89</v>
      </c>
      <c r="AW184" s="14" t="s">
        <v>30</v>
      </c>
      <c r="AX184" s="14" t="s">
        <v>83</v>
      </c>
      <c r="AY184" s="182" t="s">
        <v>276</v>
      </c>
    </row>
    <row r="185" spans="1:65" s="2" customFormat="1" ht="16.5" customHeight="1">
      <c r="A185" s="33"/>
      <c r="B185" s="158"/>
      <c r="C185" s="159" t="s">
        <v>368</v>
      </c>
      <c r="D185" s="159" t="s">
        <v>278</v>
      </c>
      <c r="E185" s="160" t="s">
        <v>2324</v>
      </c>
      <c r="F185" s="161" t="s">
        <v>2325</v>
      </c>
      <c r="G185" s="162" t="s">
        <v>292</v>
      </c>
      <c r="H185" s="163">
        <v>8.49</v>
      </c>
      <c r="I185" s="164"/>
      <c r="J185" s="163">
        <f>ROUND(I185*H185,3)</f>
        <v>0</v>
      </c>
      <c r="K185" s="165"/>
      <c r="L185" s="34"/>
      <c r="M185" s="166" t="s">
        <v>1</v>
      </c>
      <c r="N185" s="167" t="s">
        <v>42</v>
      </c>
      <c r="O185" s="62"/>
      <c r="P185" s="168">
        <f>O185*H185</f>
        <v>0</v>
      </c>
      <c r="Q185" s="168">
        <v>2.0000000000000001E-4</v>
      </c>
      <c r="R185" s="168">
        <f>Q185*H185</f>
        <v>1.6980000000000001E-3</v>
      </c>
      <c r="S185" s="168">
        <v>0</v>
      </c>
      <c r="T185" s="16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282</v>
      </c>
      <c r="AT185" s="170" t="s">
        <v>278</v>
      </c>
      <c r="AU185" s="170" t="s">
        <v>89</v>
      </c>
      <c r="AY185" s="18" t="s">
        <v>276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8" t="s">
        <v>89</v>
      </c>
      <c r="BK185" s="172">
        <f>ROUND(I185*H185,3)</f>
        <v>0</v>
      </c>
      <c r="BL185" s="18" t="s">
        <v>282</v>
      </c>
      <c r="BM185" s="170" t="s">
        <v>4228</v>
      </c>
    </row>
    <row r="186" spans="1:65" s="12" customFormat="1" ht="22.9" customHeight="1">
      <c r="B186" s="145"/>
      <c r="D186" s="146" t="s">
        <v>75</v>
      </c>
      <c r="E186" s="156" t="s">
        <v>329</v>
      </c>
      <c r="F186" s="156" t="s">
        <v>719</v>
      </c>
      <c r="I186" s="148"/>
      <c r="J186" s="157">
        <f>BK186</f>
        <v>0</v>
      </c>
      <c r="L186" s="145"/>
      <c r="M186" s="150"/>
      <c r="N186" s="151"/>
      <c r="O186" s="151"/>
      <c r="P186" s="152">
        <f>SUM(P187:P224)</f>
        <v>0</v>
      </c>
      <c r="Q186" s="151"/>
      <c r="R186" s="152">
        <f>SUM(R187:R224)</f>
        <v>1.3750223499999998</v>
      </c>
      <c r="S186" s="151"/>
      <c r="T186" s="153">
        <f>SUM(T187:T224)</f>
        <v>0.11405299999999999</v>
      </c>
      <c r="AR186" s="146" t="s">
        <v>83</v>
      </c>
      <c r="AT186" s="154" t="s">
        <v>75</v>
      </c>
      <c r="AU186" s="154" t="s">
        <v>83</v>
      </c>
      <c r="AY186" s="146" t="s">
        <v>276</v>
      </c>
      <c r="BK186" s="155">
        <f>SUM(BK187:BK224)</f>
        <v>0</v>
      </c>
    </row>
    <row r="187" spans="1:65" s="2" customFormat="1" ht="24.2" customHeight="1">
      <c r="A187" s="33"/>
      <c r="B187" s="158"/>
      <c r="C187" s="159" t="s">
        <v>374</v>
      </c>
      <c r="D187" s="159" t="s">
        <v>278</v>
      </c>
      <c r="E187" s="160" t="s">
        <v>2328</v>
      </c>
      <c r="F187" s="161" t="s">
        <v>2329</v>
      </c>
      <c r="G187" s="162" t="s">
        <v>281</v>
      </c>
      <c r="H187" s="163">
        <v>0.317</v>
      </c>
      <c r="I187" s="164"/>
      <c r="J187" s="163">
        <f>ROUND(I187*H187,3)</f>
        <v>0</v>
      </c>
      <c r="K187" s="165"/>
      <c r="L187" s="34"/>
      <c r="M187" s="166" t="s">
        <v>1</v>
      </c>
      <c r="N187" s="167" t="s">
        <v>42</v>
      </c>
      <c r="O187" s="62"/>
      <c r="P187" s="168">
        <f>O187*H187</f>
        <v>0</v>
      </c>
      <c r="Q187" s="168">
        <v>4.2000000000000002E-4</v>
      </c>
      <c r="R187" s="168">
        <f>Q187*H187</f>
        <v>1.3314000000000002E-4</v>
      </c>
      <c r="S187" s="168">
        <v>0</v>
      </c>
      <c r="T187" s="169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8" t="s">
        <v>89</v>
      </c>
      <c r="BK187" s="172">
        <f>ROUND(I187*H187,3)</f>
        <v>0</v>
      </c>
      <c r="BL187" s="18" t="s">
        <v>282</v>
      </c>
      <c r="BM187" s="170" t="s">
        <v>4229</v>
      </c>
    </row>
    <row r="188" spans="1:65" s="13" customFormat="1" ht="11.25">
      <c r="B188" s="173"/>
      <c r="D188" s="174" t="s">
        <v>284</v>
      </c>
      <c r="E188" s="175" t="s">
        <v>1</v>
      </c>
      <c r="F188" s="176" t="s">
        <v>2331</v>
      </c>
      <c r="H188" s="175" t="s">
        <v>1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5" t="s">
        <v>284</v>
      </c>
      <c r="AU188" s="175" t="s">
        <v>89</v>
      </c>
      <c r="AV188" s="13" t="s">
        <v>83</v>
      </c>
      <c r="AW188" s="13" t="s">
        <v>30</v>
      </c>
      <c r="AX188" s="13" t="s">
        <v>76</v>
      </c>
      <c r="AY188" s="175" t="s">
        <v>276</v>
      </c>
    </row>
    <row r="189" spans="1:65" s="14" customFormat="1" ht="11.25">
      <c r="B189" s="181"/>
      <c r="D189" s="174" t="s">
        <v>284</v>
      </c>
      <c r="E189" s="182" t="s">
        <v>1</v>
      </c>
      <c r="F189" s="183" t="s">
        <v>4230</v>
      </c>
      <c r="H189" s="184">
        <v>0.317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284</v>
      </c>
      <c r="AU189" s="182" t="s">
        <v>89</v>
      </c>
      <c r="AV189" s="14" t="s">
        <v>89</v>
      </c>
      <c r="AW189" s="14" t="s">
        <v>30</v>
      </c>
      <c r="AX189" s="14" t="s">
        <v>83</v>
      </c>
      <c r="AY189" s="182" t="s">
        <v>276</v>
      </c>
    </row>
    <row r="190" spans="1:65" s="2" customFormat="1" ht="24.2" customHeight="1">
      <c r="A190" s="33"/>
      <c r="B190" s="158"/>
      <c r="C190" s="159" t="s">
        <v>379</v>
      </c>
      <c r="D190" s="159" t="s">
        <v>278</v>
      </c>
      <c r="E190" s="160" t="s">
        <v>745</v>
      </c>
      <c r="F190" s="161" t="s">
        <v>746</v>
      </c>
      <c r="G190" s="162" t="s">
        <v>281</v>
      </c>
      <c r="H190" s="163">
        <v>6.8019999999999996</v>
      </c>
      <c r="I190" s="164"/>
      <c r="J190" s="163">
        <f>ROUND(I190*H190,3)</f>
        <v>0</v>
      </c>
      <c r="K190" s="165"/>
      <c r="L190" s="34"/>
      <c r="M190" s="166" t="s">
        <v>1</v>
      </c>
      <c r="N190" s="167" t="s">
        <v>42</v>
      </c>
      <c r="O190" s="62"/>
      <c r="P190" s="168">
        <f>O190*H190</f>
        <v>0</v>
      </c>
      <c r="Q190" s="168">
        <v>0</v>
      </c>
      <c r="R190" s="168">
        <f>Q190*H190</f>
        <v>0</v>
      </c>
      <c r="S190" s="168">
        <v>0</v>
      </c>
      <c r="T190" s="169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282</v>
      </c>
      <c r="AT190" s="170" t="s">
        <v>278</v>
      </c>
      <c r="AU190" s="170" t="s">
        <v>89</v>
      </c>
      <c r="AY190" s="18" t="s">
        <v>276</v>
      </c>
      <c r="BE190" s="171">
        <f>IF(N190="základná",J190,0)</f>
        <v>0</v>
      </c>
      <c r="BF190" s="171">
        <f>IF(N190="znížená",J190,0)</f>
        <v>0</v>
      </c>
      <c r="BG190" s="171">
        <f>IF(N190="zákl. prenesená",J190,0)</f>
        <v>0</v>
      </c>
      <c r="BH190" s="171">
        <f>IF(N190="zníž. prenesená",J190,0)</f>
        <v>0</v>
      </c>
      <c r="BI190" s="171">
        <f>IF(N190="nulová",J190,0)</f>
        <v>0</v>
      </c>
      <c r="BJ190" s="18" t="s">
        <v>89</v>
      </c>
      <c r="BK190" s="172">
        <f>ROUND(I190*H190,3)</f>
        <v>0</v>
      </c>
      <c r="BL190" s="18" t="s">
        <v>282</v>
      </c>
      <c r="BM190" s="170" t="s">
        <v>4231</v>
      </c>
    </row>
    <row r="191" spans="1:65" s="14" customFormat="1" ht="11.25">
      <c r="B191" s="181"/>
      <c r="D191" s="174" t="s">
        <v>284</v>
      </c>
      <c r="E191" s="182" t="s">
        <v>1</v>
      </c>
      <c r="F191" s="183" t="s">
        <v>2245</v>
      </c>
      <c r="H191" s="184">
        <v>0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284</v>
      </c>
      <c r="AU191" s="182" t="s">
        <v>89</v>
      </c>
      <c r="AV191" s="14" t="s">
        <v>89</v>
      </c>
      <c r="AW191" s="14" t="s">
        <v>30</v>
      </c>
      <c r="AX191" s="14" t="s">
        <v>76</v>
      </c>
      <c r="AY191" s="182" t="s">
        <v>276</v>
      </c>
    </row>
    <row r="192" spans="1:65" s="14" customFormat="1" ht="11.25">
      <c r="B192" s="181"/>
      <c r="D192" s="174" t="s">
        <v>284</v>
      </c>
      <c r="E192" s="182" t="s">
        <v>1</v>
      </c>
      <c r="F192" s="183" t="s">
        <v>2247</v>
      </c>
      <c r="H192" s="184">
        <v>0.18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284</v>
      </c>
      <c r="AU192" s="182" t="s">
        <v>89</v>
      </c>
      <c r="AV192" s="14" t="s">
        <v>89</v>
      </c>
      <c r="AW192" s="14" t="s">
        <v>30</v>
      </c>
      <c r="AX192" s="14" t="s">
        <v>76</v>
      </c>
      <c r="AY192" s="182" t="s">
        <v>276</v>
      </c>
    </row>
    <row r="193" spans="1:65" s="14" customFormat="1" ht="11.25">
      <c r="B193" s="181"/>
      <c r="D193" s="174" t="s">
        <v>284</v>
      </c>
      <c r="E193" s="182" t="s">
        <v>1</v>
      </c>
      <c r="F193" s="183" t="s">
        <v>2262</v>
      </c>
      <c r="H193" s="184">
        <v>3.3959999999999999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284</v>
      </c>
      <c r="AU193" s="182" t="s">
        <v>89</v>
      </c>
      <c r="AV193" s="14" t="s">
        <v>89</v>
      </c>
      <c r="AW193" s="14" t="s">
        <v>30</v>
      </c>
      <c r="AX193" s="14" t="s">
        <v>76</v>
      </c>
      <c r="AY193" s="182" t="s">
        <v>276</v>
      </c>
    </row>
    <row r="194" spans="1:65" s="14" customFormat="1" ht="11.25">
      <c r="B194" s="181"/>
      <c r="D194" s="174" t="s">
        <v>284</v>
      </c>
      <c r="E194" s="182" t="s">
        <v>1</v>
      </c>
      <c r="F194" s="183" t="s">
        <v>2264</v>
      </c>
      <c r="H194" s="184">
        <v>3.226</v>
      </c>
      <c r="I194" s="185"/>
      <c r="L194" s="181"/>
      <c r="M194" s="186"/>
      <c r="N194" s="187"/>
      <c r="O194" s="187"/>
      <c r="P194" s="187"/>
      <c r="Q194" s="187"/>
      <c r="R194" s="187"/>
      <c r="S194" s="187"/>
      <c r="T194" s="188"/>
      <c r="AT194" s="182" t="s">
        <v>284</v>
      </c>
      <c r="AU194" s="182" t="s">
        <v>89</v>
      </c>
      <c r="AV194" s="14" t="s">
        <v>89</v>
      </c>
      <c r="AW194" s="14" t="s">
        <v>30</v>
      </c>
      <c r="AX194" s="14" t="s">
        <v>76</v>
      </c>
      <c r="AY194" s="182" t="s">
        <v>276</v>
      </c>
    </row>
    <row r="195" spans="1:65" s="15" customFormat="1" ht="11.25">
      <c r="B195" s="189"/>
      <c r="D195" s="174" t="s">
        <v>284</v>
      </c>
      <c r="E195" s="190" t="s">
        <v>1</v>
      </c>
      <c r="F195" s="191" t="s">
        <v>289</v>
      </c>
      <c r="H195" s="192">
        <v>6.8019999999999996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284</v>
      </c>
      <c r="AU195" s="190" t="s">
        <v>89</v>
      </c>
      <c r="AV195" s="15" t="s">
        <v>282</v>
      </c>
      <c r="AW195" s="15" t="s">
        <v>30</v>
      </c>
      <c r="AX195" s="15" t="s">
        <v>83</v>
      </c>
      <c r="AY195" s="190" t="s">
        <v>276</v>
      </c>
    </row>
    <row r="196" spans="1:65" s="2" customFormat="1" ht="24.2" customHeight="1">
      <c r="A196" s="33"/>
      <c r="B196" s="158"/>
      <c r="C196" s="159" t="s">
        <v>383</v>
      </c>
      <c r="D196" s="159" t="s">
        <v>278</v>
      </c>
      <c r="E196" s="160" t="s">
        <v>2334</v>
      </c>
      <c r="F196" s="161" t="s">
        <v>2335</v>
      </c>
      <c r="G196" s="162" t="s">
        <v>281</v>
      </c>
      <c r="H196" s="163">
        <v>78.956999999999994</v>
      </c>
      <c r="I196" s="164"/>
      <c r="J196" s="163">
        <f>ROUND(I196*H196,3)</f>
        <v>0</v>
      </c>
      <c r="K196" s="165"/>
      <c r="L196" s="34"/>
      <c r="M196" s="166" t="s">
        <v>1</v>
      </c>
      <c r="N196" s="167" t="s">
        <v>42</v>
      </c>
      <c r="O196" s="62"/>
      <c r="P196" s="168">
        <f>O196*H196</f>
        <v>0</v>
      </c>
      <c r="Q196" s="168">
        <v>1.653E-2</v>
      </c>
      <c r="R196" s="168">
        <f>Q196*H196</f>
        <v>1.3051592099999998</v>
      </c>
      <c r="S196" s="168">
        <v>0</v>
      </c>
      <c r="T196" s="16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0" t="s">
        <v>282</v>
      </c>
      <c r="AT196" s="170" t="s">
        <v>278</v>
      </c>
      <c r="AU196" s="170" t="s">
        <v>89</v>
      </c>
      <c r="AY196" s="18" t="s">
        <v>276</v>
      </c>
      <c r="BE196" s="171">
        <f>IF(N196="základná",J196,0)</f>
        <v>0</v>
      </c>
      <c r="BF196" s="171">
        <f>IF(N196="znížená",J196,0)</f>
        <v>0</v>
      </c>
      <c r="BG196" s="171">
        <f>IF(N196="zákl. prenesená",J196,0)</f>
        <v>0</v>
      </c>
      <c r="BH196" s="171">
        <f>IF(N196="zníž. prenesená",J196,0)</f>
        <v>0</v>
      </c>
      <c r="BI196" s="171">
        <f>IF(N196="nulová",J196,0)</f>
        <v>0</v>
      </c>
      <c r="BJ196" s="18" t="s">
        <v>89</v>
      </c>
      <c r="BK196" s="172">
        <f>ROUND(I196*H196,3)</f>
        <v>0</v>
      </c>
      <c r="BL196" s="18" t="s">
        <v>282</v>
      </c>
      <c r="BM196" s="170" t="s">
        <v>4232</v>
      </c>
    </row>
    <row r="197" spans="1:65" s="14" customFormat="1" ht="11.25">
      <c r="B197" s="181"/>
      <c r="D197" s="174" t="s">
        <v>284</v>
      </c>
      <c r="E197" s="182" t="s">
        <v>1</v>
      </c>
      <c r="F197" s="183" t="s">
        <v>4233</v>
      </c>
      <c r="H197" s="184">
        <v>78.956999999999994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284</v>
      </c>
      <c r="AU197" s="182" t="s">
        <v>89</v>
      </c>
      <c r="AV197" s="14" t="s">
        <v>89</v>
      </c>
      <c r="AW197" s="14" t="s">
        <v>30</v>
      </c>
      <c r="AX197" s="14" t="s">
        <v>76</v>
      </c>
      <c r="AY197" s="182" t="s">
        <v>276</v>
      </c>
    </row>
    <row r="198" spans="1:65" s="15" customFormat="1" ht="11.25">
      <c r="B198" s="189"/>
      <c r="D198" s="174" t="s">
        <v>284</v>
      </c>
      <c r="E198" s="190" t="s">
        <v>2259</v>
      </c>
      <c r="F198" s="191" t="s">
        <v>289</v>
      </c>
      <c r="H198" s="192">
        <v>78.956999999999994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284</v>
      </c>
      <c r="AU198" s="190" t="s">
        <v>89</v>
      </c>
      <c r="AV198" s="15" t="s">
        <v>282</v>
      </c>
      <c r="AW198" s="15" t="s">
        <v>30</v>
      </c>
      <c r="AX198" s="15" t="s">
        <v>83</v>
      </c>
      <c r="AY198" s="190" t="s">
        <v>276</v>
      </c>
    </row>
    <row r="199" spans="1:65" s="2" customFormat="1" ht="24.2" customHeight="1">
      <c r="A199" s="33"/>
      <c r="B199" s="158"/>
      <c r="C199" s="159" t="s">
        <v>7</v>
      </c>
      <c r="D199" s="159" t="s">
        <v>278</v>
      </c>
      <c r="E199" s="160" t="s">
        <v>2338</v>
      </c>
      <c r="F199" s="161" t="s">
        <v>2339</v>
      </c>
      <c r="G199" s="162" t="s">
        <v>281</v>
      </c>
      <c r="H199" s="163">
        <v>78.956999999999994</v>
      </c>
      <c r="I199" s="164"/>
      <c r="J199" s="163">
        <f>ROUND(I199*H199,3)</f>
        <v>0</v>
      </c>
      <c r="K199" s="165"/>
      <c r="L199" s="34"/>
      <c r="M199" s="166" t="s">
        <v>1</v>
      </c>
      <c r="N199" s="167" t="s">
        <v>42</v>
      </c>
      <c r="O199" s="62"/>
      <c r="P199" s="168">
        <f>O199*H199</f>
        <v>0</v>
      </c>
      <c r="Q199" s="168">
        <v>0</v>
      </c>
      <c r="R199" s="168">
        <f>Q199*H199</f>
        <v>0</v>
      </c>
      <c r="S199" s="168">
        <v>0</v>
      </c>
      <c r="T199" s="16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282</v>
      </c>
      <c r="AT199" s="170" t="s">
        <v>278</v>
      </c>
      <c r="AU199" s="170" t="s">
        <v>89</v>
      </c>
      <c r="AY199" s="18" t="s">
        <v>276</v>
      </c>
      <c r="BE199" s="171">
        <f>IF(N199="základná",J199,0)</f>
        <v>0</v>
      </c>
      <c r="BF199" s="171">
        <f>IF(N199="znížená",J199,0)</f>
        <v>0</v>
      </c>
      <c r="BG199" s="171">
        <f>IF(N199="zákl. prenesená",J199,0)</f>
        <v>0</v>
      </c>
      <c r="BH199" s="171">
        <f>IF(N199="zníž. prenesená",J199,0)</f>
        <v>0</v>
      </c>
      <c r="BI199" s="171">
        <f>IF(N199="nulová",J199,0)</f>
        <v>0</v>
      </c>
      <c r="BJ199" s="18" t="s">
        <v>89</v>
      </c>
      <c r="BK199" s="172">
        <f>ROUND(I199*H199,3)</f>
        <v>0</v>
      </c>
      <c r="BL199" s="18" t="s">
        <v>282</v>
      </c>
      <c r="BM199" s="170" t="s">
        <v>4234</v>
      </c>
    </row>
    <row r="200" spans="1:65" s="14" customFormat="1" ht="11.25">
      <c r="B200" s="181"/>
      <c r="D200" s="174" t="s">
        <v>284</v>
      </c>
      <c r="E200" s="182" t="s">
        <v>1</v>
      </c>
      <c r="F200" s="183" t="s">
        <v>2259</v>
      </c>
      <c r="H200" s="184">
        <v>78.956999999999994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284</v>
      </c>
      <c r="AU200" s="182" t="s">
        <v>89</v>
      </c>
      <c r="AV200" s="14" t="s">
        <v>89</v>
      </c>
      <c r="AW200" s="14" t="s">
        <v>30</v>
      </c>
      <c r="AX200" s="14" t="s">
        <v>83</v>
      </c>
      <c r="AY200" s="182" t="s">
        <v>276</v>
      </c>
    </row>
    <row r="201" spans="1:65" s="2" customFormat="1" ht="37.9" customHeight="1">
      <c r="A201" s="33"/>
      <c r="B201" s="158"/>
      <c r="C201" s="159" t="s">
        <v>392</v>
      </c>
      <c r="D201" s="159" t="s">
        <v>278</v>
      </c>
      <c r="E201" s="160" t="s">
        <v>2341</v>
      </c>
      <c r="F201" s="161" t="s">
        <v>2342</v>
      </c>
      <c r="G201" s="162" t="s">
        <v>281</v>
      </c>
      <c r="H201" s="163">
        <v>157.91399999999999</v>
      </c>
      <c r="I201" s="164"/>
      <c r="J201" s="163">
        <f>ROUND(I201*H201,3)</f>
        <v>0</v>
      </c>
      <c r="K201" s="165"/>
      <c r="L201" s="34"/>
      <c r="M201" s="166" t="s">
        <v>1</v>
      </c>
      <c r="N201" s="167" t="s">
        <v>42</v>
      </c>
      <c r="O201" s="62"/>
      <c r="P201" s="168">
        <f>O201*H201</f>
        <v>0</v>
      </c>
      <c r="Q201" s="168">
        <v>0</v>
      </c>
      <c r="R201" s="168">
        <f>Q201*H201</f>
        <v>0</v>
      </c>
      <c r="S201" s="168">
        <v>0</v>
      </c>
      <c r="T201" s="16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0" t="s">
        <v>282</v>
      </c>
      <c r="AT201" s="170" t="s">
        <v>278</v>
      </c>
      <c r="AU201" s="170" t="s">
        <v>89</v>
      </c>
      <c r="AY201" s="18" t="s">
        <v>276</v>
      </c>
      <c r="BE201" s="171">
        <f>IF(N201="základná",J201,0)</f>
        <v>0</v>
      </c>
      <c r="BF201" s="171">
        <f>IF(N201="znížená",J201,0)</f>
        <v>0</v>
      </c>
      <c r="BG201" s="171">
        <f>IF(N201="zákl. prenesená",J201,0)</f>
        <v>0</v>
      </c>
      <c r="BH201" s="171">
        <f>IF(N201="zníž. prenesená",J201,0)</f>
        <v>0</v>
      </c>
      <c r="BI201" s="171">
        <f>IF(N201="nulová",J201,0)</f>
        <v>0</v>
      </c>
      <c r="BJ201" s="18" t="s">
        <v>89</v>
      </c>
      <c r="BK201" s="172">
        <f>ROUND(I201*H201,3)</f>
        <v>0</v>
      </c>
      <c r="BL201" s="18" t="s">
        <v>282</v>
      </c>
      <c r="BM201" s="170" t="s">
        <v>4235</v>
      </c>
    </row>
    <row r="202" spans="1:65" s="14" customFormat="1" ht="11.25">
      <c r="B202" s="181"/>
      <c r="D202" s="174" t="s">
        <v>284</v>
      </c>
      <c r="E202" s="182" t="s">
        <v>1</v>
      </c>
      <c r="F202" s="183" t="s">
        <v>2344</v>
      </c>
      <c r="H202" s="184">
        <v>157.91399999999999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284</v>
      </c>
      <c r="AU202" s="182" t="s">
        <v>89</v>
      </c>
      <c r="AV202" s="14" t="s">
        <v>89</v>
      </c>
      <c r="AW202" s="14" t="s">
        <v>30</v>
      </c>
      <c r="AX202" s="14" t="s">
        <v>83</v>
      </c>
      <c r="AY202" s="182" t="s">
        <v>276</v>
      </c>
    </row>
    <row r="203" spans="1:65" s="2" customFormat="1" ht="33" customHeight="1">
      <c r="A203" s="33"/>
      <c r="B203" s="158"/>
      <c r="C203" s="159" t="s">
        <v>399</v>
      </c>
      <c r="D203" s="159" t="s">
        <v>278</v>
      </c>
      <c r="E203" s="160" t="s">
        <v>2345</v>
      </c>
      <c r="F203" s="161" t="s">
        <v>2346</v>
      </c>
      <c r="G203" s="162" t="s">
        <v>292</v>
      </c>
      <c r="H203" s="163">
        <v>57.5</v>
      </c>
      <c r="I203" s="164"/>
      <c r="J203" s="163">
        <f>ROUND(I203*H203,3)</f>
        <v>0</v>
      </c>
      <c r="K203" s="165"/>
      <c r="L203" s="34"/>
      <c r="M203" s="166" t="s">
        <v>1</v>
      </c>
      <c r="N203" s="167" t="s">
        <v>42</v>
      </c>
      <c r="O203" s="62"/>
      <c r="P203" s="168">
        <f>O203*H203</f>
        <v>0</v>
      </c>
      <c r="Q203" s="168">
        <v>9.6000000000000002E-4</v>
      </c>
      <c r="R203" s="168">
        <f>Q203*H203</f>
        <v>5.5199999999999999E-2</v>
      </c>
      <c r="S203" s="168">
        <v>0</v>
      </c>
      <c r="T203" s="169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0" t="s">
        <v>282</v>
      </c>
      <c r="AT203" s="170" t="s">
        <v>278</v>
      </c>
      <c r="AU203" s="170" t="s">
        <v>89</v>
      </c>
      <c r="AY203" s="18" t="s">
        <v>276</v>
      </c>
      <c r="BE203" s="171">
        <f>IF(N203="základná",J203,0)</f>
        <v>0</v>
      </c>
      <c r="BF203" s="171">
        <f>IF(N203="znížená",J203,0)</f>
        <v>0</v>
      </c>
      <c r="BG203" s="171">
        <f>IF(N203="zákl. prenesená",J203,0)</f>
        <v>0</v>
      </c>
      <c r="BH203" s="171">
        <f>IF(N203="zníž. prenesená",J203,0)</f>
        <v>0</v>
      </c>
      <c r="BI203" s="171">
        <f>IF(N203="nulová",J203,0)</f>
        <v>0</v>
      </c>
      <c r="BJ203" s="18" t="s">
        <v>89</v>
      </c>
      <c r="BK203" s="172">
        <f>ROUND(I203*H203,3)</f>
        <v>0</v>
      </c>
      <c r="BL203" s="18" t="s">
        <v>282</v>
      </c>
      <c r="BM203" s="170" t="s">
        <v>4236</v>
      </c>
    </row>
    <row r="204" spans="1:65" s="2" customFormat="1" ht="76.349999999999994" customHeight="1">
      <c r="A204" s="33"/>
      <c r="B204" s="158"/>
      <c r="C204" s="159" t="s">
        <v>404</v>
      </c>
      <c r="D204" s="159" t="s">
        <v>278</v>
      </c>
      <c r="E204" s="160" t="s">
        <v>2349</v>
      </c>
      <c r="F204" s="161" t="s">
        <v>2350</v>
      </c>
      <c r="G204" s="162" t="s">
        <v>2351</v>
      </c>
      <c r="H204" s="163">
        <v>1</v>
      </c>
      <c r="I204" s="164"/>
      <c r="J204" s="163">
        <f>ROUND(I204*H204,3)</f>
        <v>0</v>
      </c>
      <c r="K204" s="165"/>
      <c r="L204" s="34"/>
      <c r="M204" s="166" t="s">
        <v>1</v>
      </c>
      <c r="N204" s="167" t="s">
        <v>42</v>
      </c>
      <c r="O204" s="62"/>
      <c r="P204" s="168">
        <f>O204*H204</f>
        <v>0</v>
      </c>
      <c r="Q204" s="168">
        <v>5.4999999999999997E-3</v>
      </c>
      <c r="R204" s="168">
        <f>Q204*H204</f>
        <v>5.4999999999999997E-3</v>
      </c>
      <c r="S204" s="168">
        <v>0</v>
      </c>
      <c r="T204" s="16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282</v>
      </c>
      <c r="AT204" s="170" t="s">
        <v>278</v>
      </c>
      <c r="AU204" s="170" t="s">
        <v>89</v>
      </c>
      <c r="AY204" s="18" t="s">
        <v>276</v>
      </c>
      <c r="BE204" s="171">
        <f>IF(N204="základná",J204,0)</f>
        <v>0</v>
      </c>
      <c r="BF204" s="171">
        <f>IF(N204="znížená",J204,0)</f>
        <v>0</v>
      </c>
      <c r="BG204" s="171">
        <f>IF(N204="zákl. prenesená",J204,0)</f>
        <v>0</v>
      </c>
      <c r="BH204" s="171">
        <f>IF(N204="zníž. prenesená",J204,0)</f>
        <v>0</v>
      </c>
      <c r="BI204" s="171">
        <f>IF(N204="nulová",J204,0)</f>
        <v>0</v>
      </c>
      <c r="BJ204" s="18" t="s">
        <v>89</v>
      </c>
      <c r="BK204" s="172">
        <f>ROUND(I204*H204,3)</f>
        <v>0</v>
      </c>
      <c r="BL204" s="18" t="s">
        <v>282</v>
      </c>
      <c r="BM204" s="170" t="s">
        <v>4237</v>
      </c>
    </row>
    <row r="205" spans="1:65" s="13" customFormat="1" ht="11.25">
      <c r="B205" s="173"/>
      <c r="D205" s="174" t="s">
        <v>284</v>
      </c>
      <c r="E205" s="175" t="s">
        <v>1</v>
      </c>
      <c r="F205" s="176" t="s">
        <v>4238</v>
      </c>
      <c r="H205" s="175" t="s">
        <v>1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5" t="s">
        <v>284</v>
      </c>
      <c r="AU205" s="175" t="s">
        <v>89</v>
      </c>
      <c r="AV205" s="13" t="s">
        <v>83</v>
      </c>
      <c r="AW205" s="13" t="s">
        <v>30</v>
      </c>
      <c r="AX205" s="13" t="s">
        <v>76</v>
      </c>
      <c r="AY205" s="175" t="s">
        <v>276</v>
      </c>
    </row>
    <row r="206" spans="1:65" s="14" customFormat="1" ht="11.25">
      <c r="B206" s="181"/>
      <c r="D206" s="174" t="s">
        <v>284</v>
      </c>
      <c r="E206" s="182" t="s">
        <v>1</v>
      </c>
      <c r="F206" s="183" t="s">
        <v>83</v>
      </c>
      <c r="H206" s="184">
        <v>1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284</v>
      </c>
      <c r="AU206" s="182" t="s">
        <v>89</v>
      </c>
      <c r="AV206" s="14" t="s">
        <v>89</v>
      </c>
      <c r="AW206" s="14" t="s">
        <v>30</v>
      </c>
      <c r="AX206" s="14" t="s">
        <v>83</v>
      </c>
      <c r="AY206" s="182" t="s">
        <v>276</v>
      </c>
    </row>
    <row r="207" spans="1:65" s="2" customFormat="1" ht="37.9" customHeight="1">
      <c r="A207" s="33"/>
      <c r="B207" s="158"/>
      <c r="C207" s="159" t="s">
        <v>410</v>
      </c>
      <c r="D207" s="159" t="s">
        <v>278</v>
      </c>
      <c r="E207" s="160" t="s">
        <v>2354</v>
      </c>
      <c r="F207" s="161" t="s">
        <v>2355</v>
      </c>
      <c r="G207" s="162" t="s">
        <v>298</v>
      </c>
      <c r="H207" s="163">
        <v>32</v>
      </c>
      <c r="I207" s="164"/>
      <c r="J207" s="163">
        <f>ROUND(I207*H207,3)</f>
        <v>0</v>
      </c>
      <c r="K207" s="165"/>
      <c r="L207" s="34"/>
      <c r="M207" s="166" t="s">
        <v>1</v>
      </c>
      <c r="N207" s="167" t="s">
        <v>42</v>
      </c>
      <c r="O207" s="62"/>
      <c r="P207" s="168">
        <f>O207*H207</f>
        <v>0</v>
      </c>
      <c r="Q207" s="168">
        <v>0</v>
      </c>
      <c r="R207" s="168">
        <f>Q207*H207</f>
        <v>0</v>
      </c>
      <c r="S207" s="168">
        <v>0</v>
      </c>
      <c r="T207" s="16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0" t="s">
        <v>282</v>
      </c>
      <c r="AT207" s="170" t="s">
        <v>278</v>
      </c>
      <c r="AU207" s="170" t="s">
        <v>89</v>
      </c>
      <c r="AY207" s="18" t="s">
        <v>276</v>
      </c>
      <c r="BE207" s="171">
        <f>IF(N207="základná",J207,0)</f>
        <v>0</v>
      </c>
      <c r="BF207" s="171">
        <f>IF(N207="znížená",J207,0)</f>
        <v>0</v>
      </c>
      <c r="BG207" s="171">
        <f>IF(N207="zákl. prenesená",J207,0)</f>
        <v>0</v>
      </c>
      <c r="BH207" s="171">
        <f>IF(N207="zníž. prenesená",J207,0)</f>
        <v>0</v>
      </c>
      <c r="BI207" s="171">
        <f>IF(N207="nulová",J207,0)</f>
        <v>0</v>
      </c>
      <c r="BJ207" s="18" t="s">
        <v>89</v>
      </c>
      <c r="BK207" s="172">
        <f>ROUND(I207*H207,3)</f>
        <v>0</v>
      </c>
      <c r="BL207" s="18" t="s">
        <v>282</v>
      </c>
      <c r="BM207" s="170" t="s">
        <v>4239</v>
      </c>
    </row>
    <row r="208" spans="1:65" s="14" customFormat="1" ht="11.25">
      <c r="B208" s="181"/>
      <c r="D208" s="174" t="s">
        <v>284</v>
      </c>
      <c r="E208" s="182" t="s">
        <v>1</v>
      </c>
      <c r="F208" s="183" t="s">
        <v>2357</v>
      </c>
      <c r="H208" s="184">
        <v>32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284</v>
      </c>
      <c r="AU208" s="182" t="s">
        <v>89</v>
      </c>
      <c r="AV208" s="14" t="s">
        <v>89</v>
      </c>
      <c r="AW208" s="14" t="s">
        <v>30</v>
      </c>
      <c r="AX208" s="14" t="s">
        <v>83</v>
      </c>
      <c r="AY208" s="182" t="s">
        <v>276</v>
      </c>
    </row>
    <row r="209" spans="1:65" s="2" customFormat="1" ht="16.5" customHeight="1">
      <c r="A209" s="33"/>
      <c r="B209" s="158"/>
      <c r="C209" s="159" t="s">
        <v>415</v>
      </c>
      <c r="D209" s="159" t="s">
        <v>278</v>
      </c>
      <c r="E209" s="160" t="s">
        <v>803</v>
      </c>
      <c r="F209" s="161" t="s">
        <v>804</v>
      </c>
      <c r="G209" s="162" t="s">
        <v>292</v>
      </c>
      <c r="H209" s="163">
        <v>8.49</v>
      </c>
      <c r="I209" s="164"/>
      <c r="J209" s="163">
        <f>ROUND(I209*H209,3)</f>
        <v>0</v>
      </c>
      <c r="K209" s="165"/>
      <c r="L209" s="34"/>
      <c r="M209" s="166" t="s">
        <v>1</v>
      </c>
      <c r="N209" s="167" t="s">
        <v>42</v>
      </c>
      <c r="O209" s="62"/>
      <c r="P209" s="168">
        <f>O209*H209</f>
        <v>0</v>
      </c>
      <c r="Q209" s="168">
        <v>2.5999999999999998E-4</v>
      </c>
      <c r="R209" s="168">
        <f>Q209*H209</f>
        <v>2.2074E-3</v>
      </c>
      <c r="S209" s="168">
        <v>0</v>
      </c>
      <c r="T209" s="16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0" t="s">
        <v>282</v>
      </c>
      <c r="AT209" s="170" t="s">
        <v>278</v>
      </c>
      <c r="AU209" s="170" t="s">
        <v>89</v>
      </c>
      <c r="AY209" s="18" t="s">
        <v>276</v>
      </c>
      <c r="BE209" s="171">
        <f>IF(N209="základná",J209,0)</f>
        <v>0</v>
      </c>
      <c r="BF209" s="171">
        <f>IF(N209="znížená",J209,0)</f>
        <v>0</v>
      </c>
      <c r="BG209" s="171">
        <f>IF(N209="zákl. prenesená",J209,0)</f>
        <v>0</v>
      </c>
      <c r="BH209" s="171">
        <f>IF(N209="zníž. prenesená",J209,0)</f>
        <v>0</v>
      </c>
      <c r="BI209" s="171">
        <f>IF(N209="nulová",J209,0)</f>
        <v>0</v>
      </c>
      <c r="BJ209" s="18" t="s">
        <v>89</v>
      </c>
      <c r="BK209" s="172">
        <f>ROUND(I209*H209,3)</f>
        <v>0</v>
      </c>
      <c r="BL209" s="18" t="s">
        <v>282</v>
      </c>
      <c r="BM209" s="170" t="s">
        <v>4240</v>
      </c>
    </row>
    <row r="210" spans="1:65" s="2" customFormat="1" ht="37.9" customHeight="1">
      <c r="A210" s="33"/>
      <c r="B210" s="158"/>
      <c r="C210" s="159" t="s">
        <v>420</v>
      </c>
      <c r="D210" s="159" t="s">
        <v>278</v>
      </c>
      <c r="E210" s="160" t="s">
        <v>2359</v>
      </c>
      <c r="F210" s="161" t="s">
        <v>2360</v>
      </c>
      <c r="G210" s="162" t="s">
        <v>371</v>
      </c>
      <c r="H210" s="163">
        <v>34.113</v>
      </c>
      <c r="I210" s="164"/>
      <c r="J210" s="163">
        <f>ROUND(I210*H210,3)</f>
        <v>0</v>
      </c>
      <c r="K210" s="165"/>
      <c r="L210" s="34"/>
      <c r="M210" s="166" t="s">
        <v>1</v>
      </c>
      <c r="N210" s="167" t="s">
        <v>42</v>
      </c>
      <c r="O210" s="62"/>
      <c r="P210" s="168">
        <f>O210*H210</f>
        <v>0</v>
      </c>
      <c r="Q210" s="168">
        <v>2.0000000000000001E-4</v>
      </c>
      <c r="R210" s="168">
        <f>Q210*H210</f>
        <v>6.8225999999999998E-3</v>
      </c>
      <c r="S210" s="168">
        <v>0</v>
      </c>
      <c r="T210" s="16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282</v>
      </c>
      <c r="AT210" s="170" t="s">
        <v>278</v>
      </c>
      <c r="AU210" s="170" t="s">
        <v>89</v>
      </c>
      <c r="AY210" s="18" t="s">
        <v>276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8" t="s">
        <v>89</v>
      </c>
      <c r="BK210" s="172">
        <f>ROUND(I210*H210,3)</f>
        <v>0</v>
      </c>
      <c r="BL210" s="18" t="s">
        <v>282</v>
      </c>
      <c r="BM210" s="170" t="s">
        <v>4241</v>
      </c>
    </row>
    <row r="211" spans="1:65" s="13" customFormat="1" ht="11.25">
      <c r="B211" s="173"/>
      <c r="D211" s="174" t="s">
        <v>284</v>
      </c>
      <c r="E211" s="175" t="s">
        <v>1</v>
      </c>
      <c r="F211" s="176" t="s">
        <v>2331</v>
      </c>
      <c r="H211" s="175" t="s">
        <v>1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5" t="s">
        <v>284</v>
      </c>
      <c r="AU211" s="175" t="s">
        <v>89</v>
      </c>
      <c r="AV211" s="13" t="s">
        <v>83</v>
      </c>
      <c r="AW211" s="13" t="s">
        <v>30</v>
      </c>
      <c r="AX211" s="13" t="s">
        <v>76</v>
      </c>
      <c r="AY211" s="175" t="s">
        <v>276</v>
      </c>
    </row>
    <row r="212" spans="1:65" s="14" customFormat="1" ht="11.25">
      <c r="B212" s="181"/>
      <c r="D212" s="174" t="s">
        <v>284</v>
      </c>
      <c r="E212" s="182" t="s">
        <v>1</v>
      </c>
      <c r="F212" s="183" t="s">
        <v>4242</v>
      </c>
      <c r="H212" s="184">
        <v>34.113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284</v>
      </c>
      <c r="AU212" s="182" t="s">
        <v>89</v>
      </c>
      <c r="AV212" s="14" t="s">
        <v>89</v>
      </c>
      <c r="AW212" s="14" t="s">
        <v>30</v>
      </c>
      <c r="AX212" s="14" t="s">
        <v>83</v>
      </c>
      <c r="AY212" s="182" t="s">
        <v>276</v>
      </c>
    </row>
    <row r="213" spans="1:65" s="2" customFormat="1" ht="16.5" customHeight="1">
      <c r="A213" s="33"/>
      <c r="B213" s="158"/>
      <c r="C213" s="159" t="s">
        <v>425</v>
      </c>
      <c r="D213" s="159" t="s">
        <v>278</v>
      </c>
      <c r="E213" s="160" t="s">
        <v>4243</v>
      </c>
      <c r="F213" s="161" t="s">
        <v>4244</v>
      </c>
      <c r="G213" s="162" t="s">
        <v>281</v>
      </c>
      <c r="H213" s="163">
        <v>1.3129999999999999</v>
      </c>
      <c r="I213" s="164"/>
      <c r="J213" s="163">
        <f>ROUND(I213*H213,3)</f>
        <v>0</v>
      </c>
      <c r="K213" s="165"/>
      <c r="L213" s="34"/>
      <c r="M213" s="166" t="s">
        <v>1</v>
      </c>
      <c r="N213" s="167" t="s">
        <v>42</v>
      </c>
      <c r="O213" s="62"/>
      <c r="P213" s="168">
        <f>O213*H213</f>
        <v>0</v>
      </c>
      <c r="Q213" s="168">
        <v>0</v>
      </c>
      <c r="R213" s="168">
        <f>Q213*H213</f>
        <v>0</v>
      </c>
      <c r="S213" s="168">
        <v>6.0999999999999999E-2</v>
      </c>
      <c r="T213" s="169">
        <f>S213*H213</f>
        <v>8.0092999999999998E-2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0" t="s">
        <v>282</v>
      </c>
      <c r="AT213" s="170" t="s">
        <v>278</v>
      </c>
      <c r="AU213" s="170" t="s">
        <v>89</v>
      </c>
      <c r="AY213" s="18" t="s">
        <v>276</v>
      </c>
      <c r="BE213" s="171">
        <f>IF(N213="základná",J213,0)</f>
        <v>0</v>
      </c>
      <c r="BF213" s="171">
        <f>IF(N213="znížená",J213,0)</f>
        <v>0</v>
      </c>
      <c r="BG213" s="171">
        <f>IF(N213="zákl. prenesená",J213,0)</f>
        <v>0</v>
      </c>
      <c r="BH213" s="171">
        <f>IF(N213="zníž. prenesená",J213,0)</f>
        <v>0</v>
      </c>
      <c r="BI213" s="171">
        <f>IF(N213="nulová",J213,0)</f>
        <v>0</v>
      </c>
      <c r="BJ213" s="18" t="s">
        <v>89</v>
      </c>
      <c r="BK213" s="172">
        <f>ROUND(I213*H213,3)</f>
        <v>0</v>
      </c>
      <c r="BL213" s="18" t="s">
        <v>282</v>
      </c>
      <c r="BM213" s="170" t="s">
        <v>4245</v>
      </c>
    </row>
    <row r="214" spans="1:65" s="14" customFormat="1" ht="11.25">
      <c r="B214" s="181"/>
      <c r="D214" s="174" t="s">
        <v>284</v>
      </c>
      <c r="E214" s="182" t="s">
        <v>1</v>
      </c>
      <c r="F214" s="183" t="s">
        <v>4246</v>
      </c>
      <c r="H214" s="184">
        <v>1.3129999999999999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284</v>
      </c>
      <c r="AU214" s="182" t="s">
        <v>89</v>
      </c>
      <c r="AV214" s="14" t="s">
        <v>89</v>
      </c>
      <c r="AW214" s="14" t="s">
        <v>30</v>
      </c>
      <c r="AX214" s="14" t="s">
        <v>83</v>
      </c>
      <c r="AY214" s="182" t="s">
        <v>276</v>
      </c>
    </row>
    <row r="215" spans="1:65" s="2" customFormat="1" ht="33" customHeight="1">
      <c r="A215" s="33"/>
      <c r="B215" s="158"/>
      <c r="C215" s="159" t="s">
        <v>430</v>
      </c>
      <c r="D215" s="159" t="s">
        <v>278</v>
      </c>
      <c r="E215" s="160" t="s">
        <v>950</v>
      </c>
      <c r="F215" s="161" t="s">
        <v>2363</v>
      </c>
      <c r="G215" s="162" t="s">
        <v>281</v>
      </c>
      <c r="H215" s="163">
        <v>3.3959999999999999</v>
      </c>
      <c r="I215" s="164"/>
      <c r="J215" s="163">
        <f>ROUND(I215*H215,3)</f>
        <v>0</v>
      </c>
      <c r="K215" s="165"/>
      <c r="L215" s="34"/>
      <c r="M215" s="166" t="s">
        <v>1</v>
      </c>
      <c r="N215" s="167" t="s">
        <v>42</v>
      </c>
      <c r="O215" s="62"/>
      <c r="P215" s="168">
        <f>O215*H215</f>
        <v>0</v>
      </c>
      <c r="Q215" s="168">
        <v>0</v>
      </c>
      <c r="R215" s="168">
        <f>Q215*H215</f>
        <v>0</v>
      </c>
      <c r="S215" s="168">
        <v>0.01</v>
      </c>
      <c r="T215" s="169">
        <f>S215*H215</f>
        <v>3.3959999999999997E-2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0" t="s">
        <v>282</v>
      </c>
      <c r="AT215" s="170" t="s">
        <v>278</v>
      </c>
      <c r="AU215" s="170" t="s">
        <v>89</v>
      </c>
      <c r="AY215" s="18" t="s">
        <v>276</v>
      </c>
      <c r="BE215" s="171">
        <f>IF(N215="základná",J215,0)</f>
        <v>0</v>
      </c>
      <c r="BF215" s="171">
        <f>IF(N215="znížená",J215,0)</f>
        <v>0</v>
      </c>
      <c r="BG215" s="171">
        <f>IF(N215="zákl. prenesená",J215,0)</f>
        <v>0</v>
      </c>
      <c r="BH215" s="171">
        <f>IF(N215="zníž. prenesená",J215,0)</f>
        <v>0</v>
      </c>
      <c r="BI215" s="171">
        <f>IF(N215="nulová",J215,0)</f>
        <v>0</v>
      </c>
      <c r="BJ215" s="18" t="s">
        <v>89</v>
      </c>
      <c r="BK215" s="172">
        <f>ROUND(I215*H215,3)</f>
        <v>0</v>
      </c>
      <c r="BL215" s="18" t="s">
        <v>282</v>
      </c>
      <c r="BM215" s="170" t="s">
        <v>4247</v>
      </c>
    </row>
    <row r="216" spans="1:65" s="14" customFormat="1" ht="11.25">
      <c r="B216" s="181"/>
      <c r="D216" s="174" t="s">
        <v>284</v>
      </c>
      <c r="E216" s="182" t="s">
        <v>1</v>
      </c>
      <c r="F216" s="183" t="s">
        <v>2262</v>
      </c>
      <c r="H216" s="184">
        <v>3.3959999999999999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284</v>
      </c>
      <c r="AU216" s="182" t="s">
        <v>89</v>
      </c>
      <c r="AV216" s="14" t="s">
        <v>89</v>
      </c>
      <c r="AW216" s="14" t="s">
        <v>30</v>
      </c>
      <c r="AX216" s="14" t="s">
        <v>83</v>
      </c>
      <c r="AY216" s="182" t="s">
        <v>276</v>
      </c>
    </row>
    <row r="217" spans="1:65" s="2" customFormat="1" ht="24.2" customHeight="1">
      <c r="A217" s="33"/>
      <c r="B217" s="158"/>
      <c r="C217" s="159" t="s">
        <v>435</v>
      </c>
      <c r="D217" s="159" t="s">
        <v>278</v>
      </c>
      <c r="E217" s="160" t="s">
        <v>991</v>
      </c>
      <c r="F217" s="161" t="s">
        <v>992</v>
      </c>
      <c r="G217" s="162" t="s">
        <v>355</v>
      </c>
      <c r="H217" s="163">
        <v>0.93700000000000006</v>
      </c>
      <c r="I217" s="164"/>
      <c r="J217" s="163">
        <f>ROUND(I217*H217,3)</f>
        <v>0</v>
      </c>
      <c r="K217" s="165"/>
      <c r="L217" s="34"/>
      <c r="M217" s="166" t="s">
        <v>1</v>
      </c>
      <c r="N217" s="167" t="s">
        <v>42</v>
      </c>
      <c r="O217" s="62"/>
      <c r="P217" s="168">
        <f>O217*H217</f>
        <v>0</v>
      </c>
      <c r="Q217" s="168">
        <v>0</v>
      </c>
      <c r="R217" s="168">
        <f>Q217*H217</f>
        <v>0</v>
      </c>
      <c r="S217" s="168">
        <v>0</v>
      </c>
      <c r="T217" s="169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0" t="s">
        <v>282</v>
      </c>
      <c r="AT217" s="170" t="s">
        <v>278</v>
      </c>
      <c r="AU217" s="170" t="s">
        <v>89</v>
      </c>
      <c r="AY217" s="18" t="s">
        <v>276</v>
      </c>
      <c r="BE217" s="171">
        <f>IF(N217="základná",J217,0)</f>
        <v>0</v>
      </c>
      <c r="BF217" s="171">
        <f>IF(N217="znížená",J217,0)</f>
        <v>0</v>
      </c>
      <c r="BG217" s="171">
        <f>IF(N217="zákl. prenesená",J217,0)</f>
        <v>0</v>
      </c>
      <c r="BH217" s="171">
        <f>IF(N217="zníž. prenesená",J217,0)</f>
        <v>0</v>
      </c>
      <c r="BI217" s="171">
        <f>IF(N217="nulová",J217,0)</f>
        <v>0</v>
      </c>
      <c r="BJ217" s="18" t="s">
        <v>89</v>
      </c>
      <c r="BK217" s="172">
        <f>ROUND(I217*H217,3)</f>
        <v>0</v>
      </c>
      <c r="BL217" s="18" t="s">
        <v>282</v>
      </c>
      <c r="BM217" s="170" t="s">
        <v>4248</v>
      </c>
    </row>
    <row r="218" spans="1:65" s="2" customFormat="1" ht="21.75" customHeight="1">
      <c r="A218" s="33"/>
      <c r="B218" s="158"/>
      <c r="C218" s="159" t="s">
        <v>294</v>
      </c>
      <c r="D218" s="159" t="s">
        <v>278</v>
      </c>
      <c r="E218" s="160" t="s">
        <v>995</v>
      </c>
      <c r="F218" s="161" t="s">
        <v>996</v>
      </c>
      <c r="G218" s="162" t="s">
        <v>355</v>
      </c>
      <c r="H218" s="163">
        <v>0.93700000000000006</v>
      </c>
      <c r="I218" s="164"/>
      <c r="J218" s="163">
        <f>ROUND(I218*H218,3)</f>
        <v>0</v>
      </c>
      <c r="K218" s="165"/>
      <c r="L218" s="34"/>
      <c r="M218" s="166" t="s">
        <v>1</v>
      </c>
      <c r="N218" s="167" t="s">
        <v>42</v>
      </c>
      <c r="O218" s="62"/>
      <c r="P218" s="168">
        <f>O218*H218</f>
        <v>0</v>
      </c>
      <c r="Q218" s="168">
        <v>0</v>
      </c>
      <c r="R218" s="168">
        <f>Q218*H218</f>
        <v>0</v>
      </c>
      <c r="S218" s="168">
        <v>0</v>
      </c>
      <c r="T218" s="169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0" t="s">
        <v>282</v>
      </c>
      <c r="AT218" s="170" t="s">
        <v>278</v>
      </c>
      <c r="AU218" s="170" t="s">
        <v>89</v>
      </c>
      <c r="AY218" s="18" t="s">
        <v>276</v>
      </c>
      <c r="BE218" s="171">
        <f>IF(N218="základná",J218,0)</f>
        <v>0</v>
      </c>
      <c r="BF218" s="171">
        <f>IF(N218="znížená",J218,0)</f>
        <v>0</v>
      </c>
      <c r="BG218" s="171">
        <f>IF(N218="zákl. prenesená",J218,0)</f>
        <v>0</v>
      </c>
      <c r="BH218" s="171">
        <f>IF(N218="zníž. prenesená",J218,0)</f>
        <v>0</v>
      </c>
      <c r="BI218" s="171">
        <f>IF(N218="nulová",J218,0)</f>
        <v>0</v>
      </c>
      <c r="BJ218" s="18" t="s">
        <v>89</v>
      </c>
      <c r="BK218" s="172">
        <f>ROUND(I218*H218,3)</f>
        <v>0</v>
      </c>
      <c r="BL218" s="18" t="s">
        <v>282</v>
      </c>
      <c r="BM218" s="170" t="s">
        <v>4249</v>
      </c>
    </row>
    <row r="219" spans="1:65" s="2" customFormat="1" ht="24.2" customHeight="1">
      <c r="A219" s="33"/>
      <c r="B219" s="158"/>
      <c r="C219" s="159" t="s">
        <v>442</v>
      </c>
      <c r="D219" s="159" t="s">
        <v>278</v>
      </c>
      <c r="E219" s="160" t="s">
        <v>999</v>
      </c>
      <c r="F219" s="161" t="s">
        <v>1000</v>
      </c>
      <c r="G219" s="162" t="s">
        <v>355</v>
      </c>
      <c r="H219" s="163">
        <v>13.118</v>
      </c>
      <c r="I219" s="164"/>
      <c r="J219" s="163">
        <f>ROUND(I219*H219,3)</f>
        <v>0</v>
      </c>
      <c r="K219" s="165"/>
      <c r="L219" s="34"/>
      <c r="M219" s="166" t="s">
        <v>1</v>
      </c>
      <c r="N219" s="167" t="s">
        <v>42</v>
      </c>
      <c r="O219" s="62"/>
      <c r="P219" s="168">
        <f>O219*H219</f>
        <v>0</v>
      </c>
      <c r="Q219" s="168">
        <v>0</v>
      </c>
      <c r="R219" s="168">
        <f>Q219*H219</f>
        <v>0</v>
      </c>
      <c r="S219" s="168">
        <v>0</v>
      </c>
      <c r="T219" s="16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282</v>
      </c>
      <c r="AT219" s="170" t="s">
        <v>278</v>
      </c>
      <c r="AU219" s="170" t="s">
        <v>89</v>
      </c>
      <c r="AY219" s="18" t="s">
        <v>276</v>
      </c>
      <c r="BE219" s="171">
        <f>IF(N219="základná",J219,0)</f>
        <v>0</v>
      </c>
      <c r="BF219" s="171">
        <f>IF(N219="znížená",J219,0)</f>
        <v>0</v>
      </c>
      <c r="BG219" s="171">
        <f>IF(N219="zákl. prenesená",J219,0)</f>
        <v>0</v>
      </c>
      <c r="BH219" s="171">
        <f>IF(N219="zníž. prenesená",J219,0)</f>
        <v>0</v>
      </c>
      <c r="BI219" s="171">
        <f>IF(N219="nulová",J219,0)</f>
        <v>0</v>
      </c>
      <c r="BJ219" s="18" t="s">
        <v>89</v>
      </c>
      <c r="BK219" s="172">
        <f>ROUND(I219*H219,3)</f>
        <v>0</v>
      </c>
      <c r="BL219" s="18" t="s">
        <v>282</v>
      </c>
      <c r="BM219" s="170" t="s">
        <v>4250</v>
      </c>
    </row>
    <row r="220" spans="1:65" s="14" customFormat="1" ht="11.25">
      <c r="B220" s="181"/>
      <c r="D220" s="174" t="s">
        <v>284</v>
      </c>
      <c r="F220" s="183" t="s">
        <v>4251</v>
      </c>
      <c r="H220" s="184">
        <v>13.118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284</v>
      </c>
      <c r="AU220" s="182" t="s">
        <v>89</v>
      </c>
      <c r="AV220" s="14" t="s">
        <v>89</v>
      </c>
      <c r="AW220" s="14" t="s">
        <v>3</v>
      </c>
      <c r="AX220" s="14" t="s">
        <v>83</v>
      </c>
      <c r="AY220" s="182" t="s">
        <v>276</v>
      </c>
    </row>
    <row r="221" spans="1:65" s="2" customFormat="1" ht="24.2" customHeight="1">
      <c r="A221" s="33"/>
      <c r="B221" s="158"/>
      <c r="C221" s="159" t="s">
        <v>448</v>
      </c>
      <c r="D221" s="159" t="s">
        <v>278</v>
      </c>
      <c r="E221" s="160" t="s">
        <v>1004</v>
      </c>
      <c r="F221" s="161" t="s">
        <v>1005</v>
      </c>
      <c r="G221" s="162" t="s">
        <v>355</v>
      </c>
      <c r="H221" s="163">
        <v>0.93700000000000006</v>
      </c>
      <c r="I221" s="164"/>
      <c r="J221" s="163">
        <f>ROUND(I221*H221,3)</f>
        <v>0</v>
      </c>
      <c r="K221" s="165"/>
      <c r="L221" s="34"/>
      <c r="M221" s="166" t="s">
        <v>1</v>
      </c>
      <c r="N221" s="167" t="s">
        <v>42</v>
      </c>
      <c r="O221" s="62"/>
      <c r="P221" s="168">
        <f>O221*H221</f>
        <v>0</v>
      </c>
      <c r="Q221" s="168">
        <v>0</v>
      </c>
      <c r="R221" s="168">
        <f>Q221*H221</f>
        <v>0</v>
      </c>
      <c r="S221" s="168">
        <v>0</v>
      </c>
      <c r="T221" s="169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282</v>
      </c>
      <c r="AT221" s="170" t="s">
        <v>278</v>
      </c>
      <c r="AU221" s="170" t="s">
        <v>89</v>
      </c>
      <c r="AY221" s="18" t="s">
        <v>276</v>
      </c>
      <c r="BE221" s="171">
        <f>IF(N221="základná",J221,0)</f>
        <v>0</v>
      </c>
      <c r="BF221" s="171">
        <f>IF(N221="znížená",J221,0)</f>
        <v>0</v>
      </c>
      <c r="BG221" s="171">
        <f>IF(N221="zákl. prenesená",J221,0)</f>
        <v>0</v>
      </c>
      <c r="BH221" s="171">
        <f>IF(N221="zníž. prenesená",J221,0)</f>
        <v>0</v>
      </c>
      <c r="BI221" s="171">
        <f>IF(N221="nulová",J221,0)</f>
        <v>0</v>
      </c>
      <c r="BJ221" s="18" t="s">
        <v>89</v>
      </c>
      <c r="BK221" s="172">
        <f>ROUND(I221*H221,3)</f>
        <v>0</v>
      </c>
      <c r="BL221" s="18" t="s">
        <v>282</v>
      </c>
      <c r="BM221" s="170" t="s">
        <v>4252</v>
      </c>
    </row>
    <row r="222" spans="1:65" s="2" customFormat="1" ht="24.2" customHeight="1">
      <c r="A222" s="33"/>
      <c r="B222" s="158"/>
      <c r="C222" s="159" t="s">
        <v>455</v>
      </c>
      <c r="D222" s="159" t="s">
        <v>278</v>
      </c>
      <c r="E222" s="160" t="s">
        <v>1008</v>
      </c>
      <c r="F222" s="161" t="s">
        <v>1009</v>
      </c>
      <c r="G222" s="162" t="s">
        <v>355</v>
      </c>
      <c r="H222" s="163">
        <v>7.4960000000000004</v>
      </c>
      <c r="I222" s="164"/>
      <c r="J222" s="163">
        <f>ROUND(I222*H222,3)</f>
        <v>0</v>
      </c>
      <c r="K222" s="165"/>
      <c r="L222" s="34"/>
      <c r="M222" s="166" t="s">
        <v>1</v>
      </c>
      <c r="N222" s="167" t="s">
        <v>42</v>
      </c>
      <c r="O222" s="62"/>
      <c r="P222" s="168">
        <f>O222*H222</f>
        <v>0</v>
      </c>
      <c r="Q222" s="168">
        <v>0</v>
      </c>
      <c r="R222" s="168">
        <f>Q222*H222</f>
        <v>0</v>
      </c>
      <c r="S222" s="168">
        <v>0</v>
      </c>
      <c r="T222" s="169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0" t="s">
        <v>282</v>
      </c>
      <c r="AT222" s="170" t="s">
        <v>278</v>
      </c>
      <c r="AU222" s="170" t="s">
        <v>89</v>
      </c>
      <c r="AY222" s="18" t="s">
        <v>276</v>
      </c>
      <c r="BE222" s="171">
        <f>IF(N222="základná",J222,0)</f>
        <v>0</v>
      </c>
      <c r="BF222" s="171">
        <f>IF(N222="znížená",J222,0)</f>
        <v>0</v>
      </c>
      <c r="BG222" s="171">
        <f>IF(N222="zákl. prenesená",J222,0)</f>
        <v>0</v>
      </c>
      <c r="BH222" s="171">
        <f>IF(N222="zníž. prenesená",J222,0)</f>
        <v>0</v>
      </c>
      <c r="BI222" s="171">
        <f>IF(N222="nulová",J222,0)</f>
        <v>0</v>
      </c>
      <c r="BJ222" s="18" t="s">
        <v>89</v>
      </c>
      <c r="BK222" s="172">
        <f>ROUND(I222*H222,3)</f>
        <v>0</v>
      </c>
      <c r="BL222" s="18" t="s">
        <v>282</v>
      </c>
      <c r="BM222" s="170" t="s">
        <v>4253</v>
      </c>
    </row>
    <row r="223" spans="1:65" s="14" customFormat="1" ht="11.25">
      <c r="B223" s="181"/>
      <c r="D223" s="174" t="s">
        <v>284</v>
      </c>
      <c r="F223" s="183" t="s">
        <v>4254</v>
      </c>
      <c r="H223" s="184">
        <v>7.4960000000000004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284</v>
      </c>
      <c r="AU223" s="182" t="s">
        <v>89</v>
      </c>
      <c r="AV223" s="14" t="s">
        <v>89</v>
      </c>
      <c r="AW223" s="14" t="s">
        <v>3</v>
      </c>
      <c r="AX223" s="14" t="s">
        <v>83</v>
      </c>
      <c r="AY223" s="182" t="s">
        <v>276</v>
      </c>
    </row>
    <row r="224" spans="1:65" s="2" customFormat="1" ht="24.2" customHeight="1">
      <c r="A224" s="33"/>
      <c r="B224" s="158"/>
      <c r="C224" s="159" t="s">
        <v>461</v>
      </c>
      <c r="D224" s="159" t="s">
        <v>278</v>
      </c>
      <c r="E224" s="160" t="s">
        <v>1013</v>
      </c>
      <c r="F224" s="161" t="s">
        <v>1014</v>
      </c>
      <c r="G224" s="162" t="s">
        <v>355</v>
      </c>
      <c r="H224" s="163">
        <v>0.93700000000000006</v>
      </c>
      <c r="I224" s="164"/>
      <c r="J224" s="163">
        <f>ROUND(I224*H224,3)</f>
        <v>0</v>
      </c>
      <c r="K224" s="165"/>
      <c r="L224" s="34"/>
      <c r="M224" s="166" t="s">
        <v>1</v>
      </c>
      <c r="N224" s="167" t="s">
        <v>42</v>
      </c>
      <c r="O224" s="62"/>
      <c r="P224" s="168">
        <f>O224*H224</f>
        <v>0</v>
      </c>
      <c r="Q224" s="168">
        <v>0</v>
      </c>
      <c r="R224" s="168">
        <f>Q224*H224</f>
        <v>0</v>
      </c>
      <c r="S224" s="168">
        <v>0</v>
      </c>
      <c r="T224" s="16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0" t="s">
        <v>282</v>
      </c>
      <c r="AT224" s="170" t="s">
        <v>278</v>
      </c>
      <c r="AU224" s="170" t="s">
        <v>89</v>
      </c>
      <c r="AY224" s="18" t="s">
        <v>276</v>
      </c>
      <c r="BE224" s="171">
        <f>IF(N224="základná",J224,0)</f>
        <v>0</v>
      </c>
      <c r="BF224" s="171">
        <f>IF(N224="znížená",J224,0)</f>
        <v>0</v>
      </c>
      <c r="BG224" s="171">
        <f>IF(N224="zákl. prenesená",J224,0)</f>
        <v>0</v>
      </c>
      <c r="BH224" s="171">
        <f>IF(N224="zníž. prenesená",J224,0)</f>
        <v>0</v>
      </c>
      <c r="BI224" s="171">
        <f>IF(N224="nulová",J224,0)</f>
        <v>0</v>
      </c>
      <c r="BJ224" s="18" t="s">
        <v>89</v>
      </c>
      <c r="BK224" s="172">
        <f>ROUND(I224*H224,3)</f>
        <v>0</v>
      </c>
      <c r="BL224" s="18" t="s">
        <v>282</v>
      </c>
      <c r="BM224" s="170" t="s">
        <v>4255</v>
      </c>
    </row>
    <row r="225" spans="1:65" s="12" customFormat="1" ht="22.9" customHeight="1">
      <c r="B225" s="145"/>
      <c r="D225" s="146" t="s">
        <v>75</v>
      </c>
      <c r="E225" s="156" t="s">
        <v>840</v>
      </c>
      <c r="F225" s="156" t="s">
        <v>1016</v>
      </c>
      <c r="I225" s="148"/>
      <c r="J225" s="157">
        <f>BK225</f>
        <v>0</v>
      </c>
      <c r="L225" s="145"/>
      <c r="M225" s="150"/>
      <c r="N225" s="151"/>
      <c r="O225" s="151"/>
      <c r="P225" s="152">
        <f>P226</f>
        <v>0</v>
      </c>
      <c r="Q225" s="151"/>
      <c r="R225" s="152">
        <f>R226</f>
        <v>0</v>
      </c>
      <c r="S225" s="151"/>
      <c r="T225" s="153">
        <f>T226</f>
        <v>0</v>
      </c>
      <c r="AR225" s="146" t="s">
        <v>83</v>
      </c>
      <c r="AT225" s="154" t="s">
        <v>75</v>
      </c>
      <c r="AU225" s="154" t="s">
        <v>83</v>
      </c>
      <c r="AY225" s="146" t="s">
        <v>276</v>
      </c>
      <c r="BK225" s="155">
        <f>BK226</f>
        <v>0</v>
      </c>
    </row>
    <row r="226" spans="1:65" s="2" customFormat="1" ht="24.2" customHeight="1">
      <c r="A226" s="33"/>
      <c r="B226" s="158"/>
      <c r="C226" s="159" t="s">
        <v>467</v>
      </c>
      <c r="D226" s="159" t="s">
        <v>278</v>
      </c>
      <c r="E226" s="160" t="s">
        <v>1018</v>
      </c>
      <c r="F226" s="161" t="s">
        <v>1019</v>
      </c>
      <c r="G226" s="162" t="s">
        <v>355</v>
      </c>
      <c r="H226" s="163">
        <v>11.259</v>
      </c>
      <c r="I226" s="164"/>
      <c r="J226" s="163">
        <f>ROUND(I226*H226,3)</f>
        <v>0</v>
      </c>
      <c r="K226" s="165"/>
      <c r="L226" s="34"/>
      <c r="M226" s="166" t="s">
        <v>1</v>
      </c>
      <c r="N226" s="167" t="s">
        <v>42</v>
      </c>
      <c r="O226" s="62"/>
      <c r="P226" s="168">
        <f>O226*H226</f>
        <v>0</v>
      </c>
      <c r="Q226" s="168">
        <v>0</v>
      </c>
      <c r="R226" s="168">
        <f>Q226*H226</f>
        <v>0</v>
      </c>
      <c r="S226" s="168">
        <v>0</v>
      </c>
      <c r="T226" s="169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70" t="s">
        <v>282</v>
      </c>
      <c r="AT226" s="170" t="s">
        <v>278</v>
      </c>
      <c r="AU226" s="170" t="s">
        <v>89</v>
      </c>
      <c r="AY226" s="18" t="s">
        <v>276</v>
      </c>
      <c r="BE226" s="171">
        <f>IF(N226="základná",J226,0)</f>
        <v>0</v>
      </c>
      <c r="BF226" s="171">
        <f>IF(N226="znížená",J226,0)</f>
        <v>0</v>
      </c>
      <c r="BG226" s="171">
        <f>IF(N226="zákl. prenesená",J226,0)</f>
        <v>0</v>
      </c>
      <c r="BH226" s="171">
        <f>IF(N226="zníž. prenesená",J226,0)</f>
        <v>0</v>
      </c>
      <c r="BI226" s="171">
        <f>IF(N226="nulová",J226,0)</f>
        <v>0</v>
      </c>
      <c r="BJ226" s="18" t="s">
        <v>89</v>
      </c>
      <c r="BK226" s="172">
        <f>ROUND(I226*H226,3)</f>
        <v>0</v>
      </c>
      <c r="BL226" s="18" t="s">
        <v>282</v>
      </c>
      <c r="BM226" s="170" t="s">
        <v>4256</v>
      </c>
    </row>
    <row r="227" spans="1:65" s="12" customFormat="1" ht="25.9" customHeight="1">
      <c r="B227" s="145"/>
      <c r="D227" s="146" t="s">
        <v>75</v>
      </c>
      <c r="E227" s="147" t="s">
        <v>1021</v>
      </c>
      <c r="F227" s="147" t="s">
        <v>1022</v>
      </c>
      <c r="I227" s="148"/>
      <c r="J227" s="149">
        <f>BK227</f>
        <v>0</v>
      </c>
      <c r="L227" s="145"/>
      <c r="M227" s="150"/>
      <c r="N227" s="151"/>
      <c r="O227" s="151"/>
      <c r="P227" s="152">
        <f>P228+P297+P329+P334+P339+P359+P375+P380</f>
        <v>0</v>
      </c>
      <c r="Q227" s="151"/>
      <c r="R227" s="152">
        <f>R228+R297+R329+R334+R339+R359+R375+R380</f>
        <v>5.0697903799999979</v>
      </c>
      <c r="S227" s="151"/>
      <c r="T227" s="153">
        <f>T228+T297+T329+T334+T339+T359+T375+T380</f>
        <v>0.82339340000000005</v>
      </c>
      <c r="AR227" s="146" t="s">
        <v>89</v>
      </c>
      <c r="AT227" s="154" t="s">
        <v>75</v>
      </c>
      <c r="AU227" s="154" t="s">
        <v>76</v>
      </c>
      <c r="AY227" s="146" t="s">
        <v>276</v>
      </c>
      <c r="BK227" s="155">
        <f>BK228+BK297+BK329+BK334+BK339+BK359+BK375+BK380</f>
        <v>0</v>
      </c>
    </row>
    <row r="228" spans="1:65" s="12" customFormat="1" ht="22.9" customHeight="1">
      <c r="B228" s="145"/>
      <c r="D228" s="146" t="s">
        <v>75</v>
      </c>
      <c r="E228" s="156" t="s">
        <v>1053</v>
      </c>
      <c r="F228" s="156" t="s">
        <v>1054</v>
      </c>
      <c r="I228" s="148"/>
      <c r="J228" s="157">
        <f>BK228</f>
        <v>0</v>
      </c>
      <c r="L228" s="145"/>
      <c r="M228" s="150"/>
      <c r="N228" s="151"/>
      <c r="O228" s="151"/>
      <c r="P228" s="152">
        <f>SUM(P229:P296)</f>
        <v>0</v>
      </c>
      <c r="Q228" s="151"/>
      <c r="R228" s="152">
        <f>SUM(R229:R296)</f>
        <v>1.8294807799999999</v>
      </c>
      <c r="S228" s="151"/>
      <c r="T228" s="153">
        <f>SUM(T229:T296)</f>
        <v>0.2893</v>
      </c>
      <c r="AR228" s="146" t="s">
        <v>89</v>
      </c>
      <c r="AT228" s="154" t="s">
        <v>75</v>
      </c>
      <c r="AU228" s="154" t="s">
        <v>83</v>
      </c>
      <c r="AY228" s="146" t="s">
        <v>276</v>
      </c>
      <c r="BK228" s="155">
        <f>SUM(BK229:BK296)</f>
        <v>0</v>
      </c>
    </row>
    <row r="229" spans="1:65" s="2" customFormat="1" ht="24.2" customHeight="1">
      <c r="A229" s="33"/>
      <c r="B229" s="158"/>
      <c r="C229" s="159" t="s">
        <v>471</v>
      </c>
      <c r="D229" s="159" t="s">
        <v>278</v>
      </c>
      <c r="E229" s="160" t="s">
        <v>2374</v>
      </c>
      <c r="F229" s="161" t="s">
        <v>2375</v>
      </c>
      <c r="G229" s="162" t="s">
        <v>281</v>
      </c>
      <c r="H229" s="163">
        <v>289.3</v>
      </c>
      <c r="I229" s="164"/>
      <c r="J229" s="163">
        <f>ROUND(I229*H229,3)</f>
        <v>0</v>
      </c>
      <c r="K229" s="165"/>
      <c r="L229" s="34"/>
      <c r="M229" s="166" t="s">
        <v>1</v>
      </c>
      <c r="N229" s="167" t="s">
        <v>42</v>
      </c>
      <c r="O229" s="62"/>
      <c r="P229" s="168">
        <f>O229*H229</f>
        <v>0</v>
      </c>
      <c r="Q229" s="168">
        <v>0</v>
      </c>
      <c r="R229" s="168">
        <f>Q229*H229</f>
        <v>0</v>
      </c>
      <c r="S229" s="168">
        <v>1E-3</v>
      </c>
      <c r="T229" s="169">
        <f>S229*H229</f>
        <v>0.2893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0" t="s">
        <v>368</v>
      </c>
      <c r="AT229" s="170" t="s">
        <v>278</v>
      </c>
      <c r="AU229" s="170" t="s">
        <v>89</v>
      </c>
      <c r="AY229" s="18" t="s">
        <v>276</v>
      </c>
      <c r="BE229" s="171">
        <f>IF(N229="základná",J229,0)</f>
        <v>0</v>
      </c>
      <c r="BF229" s="171">
        <f>IF(N229="znížená",J229,0)</f>
        <v>0</v>
      </c>
      <c r="BG229" s="171">
        <f>IF(N229="zákl. prenesená",J229,0)</f>
        <v>0</v>
      </c>
      <c r="BH229" s="171">
        <f>IF(N229="zníž. prenesená",J229,0)</f>
        <v>0</v>
      </c>
      <c r="BI229" s="171">
        <f>IF(N229="nulová",J229,0)</f>
        <v>0</v>
      </c>
      <c r="BJ229" s="18" t="s">
        <v>89</v>
      </c>
      <c r="BK229" s="172">
        <f>ROUND(I229*H229,3)</f>
        <v>0</v>
      </c>
      <c r="BL229" s="18" t="s">
        <v>368</v>
      </c>
      <c r="BM229" s="170" t="s">
        <v>4257</v>
      </c>
    </row>
    <row r="230" spans="1:65" s="14" customFormat="1" ht="11.25">
      <c r="B230" s="181"/>
      <c r="D230" s="174" t="s">
        <v>284</v>
      </c>
      <c r="E230" s="182" t="s">
        <v>1</v>
      </c>
      <c r="F230" s="183" t="s">
        <v>2243</v>
      </c>
      <c r="H230" s="184">
        <v>289.3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284</v>
      </c>
      <c r="AU230" s="182" t="s">
        <v>89</v>
      </c>
      <c r="AV230" s="14" t="s">
        <v>89</v>
      </c>
      <c r="AW230" s="14" t="s">
        <v>30</v>
      </c>
      <c r="AX230" s="14" t="s">
        <v>83</v>
      </c>
      <c r="AY230" s="182" t="s">
        <v>276</v>
      </c>
    </row>
    <row r="231" spans="1:65" s="2" customFormat="1" ht="66.75" customHeight="1">
      <c r="A231" s="33"/>
      <c r="B231" s="158"/>
      <c r="C231" s="159" t="s">
        <v>477</v>
      </c>
      <c r="D231" s="159" t="s">
        <v>278</v>
      </c>
      <c r="E231" s="160" t="s">
        <v>2377</v>
      </c>
      <c r="F231" s="161" t="s">
        <v>2378</v>
      </c>
      <c r="G231" s="162" t="s">
        <v>281</v>
      </c>
      <c r="H231" s="163">
        <v>8.6790000000000003</v>
      </c>
      <c r="I231" s="164"/>
      <c r="J231" s="163">
        <f>ROUND(I231*H231,3)</f>
        <v>0</v>
      </c>
      <c r="K231" s="165"/>
      <c r="L231" s="34"/>
      <c r="M231" s="166" t="s">
        <v>1</v>
      </c>
      <c r="N231" s="167" t="s">
        <v>42</v>
      </c>
      <c r="O231" s="62"/>
      <c r="P231" s="168">
        <f>O231*H231</f>
        <v>0</v>
      </c>
      <c r="Q231" s="168">
        <v>0</v>
      </c>
      <c r="R231" s="168">
        <f>Q231*H231</f>
        <v>0</v>
      </c>
      <c r="S231" s="168">
        <v>0</v>
      </c>
      <c r="T231" s="169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0" t="s">
        <v>368</v>
      </c>
      <c r="AT231" s="170" t="s">
        <v>278</v>
      </c>
      <c r="AU231" s="170" t="s">
        <v>89</v>
      </c>
      <c r="AY231" s="18" t="s">
        <v>276</v>
      </c>
      <c r="BE231" s="171">
        <f>IF(N231="základná",J231,0)</f>
        <v>0</v>
      </c>
      <c r="BF231" s="171">
        <f>IF(N231="znížená",J231,0)</f>
        <v>0</v>
      </c>
      <c r="BG231" s="171">
        <f>IF(N231="zákl. prenesená",J231,0)</f>
        <v>0</v>
      </c>
      <c r="BH231" s="171">
        <f>IF(N231="zníž. prenesená",J231,0)</f>
        <v>0</v>
      </c>
      <c r="BI231" s="171">
        <f>IF(N231="nulová",J231,0)</f>
        <v>0</v>
      </c>
      <c r="BJ231" s="18" t="s">
        <v>89</v>
      </c>
      <c r="BK231" s="172">
        <f>ROUND(I231*H231,3)</f>
        <v>0</v>
      </c>
      <c r="BL231" s="18" t="s">
        <v>368</v>
      </c>
      <c r="BM231" s="170" t="s">
        <v>4258</v>
      </c>
    </row>
    <row r="232" spans="1:65" s="14" customFormat="1" ht="11.25">
      <c r="B232" s="181"/>
      <c r="D232" s="174" t="s">
        <v>284</v>
      </c>
      <c r="E232" s="182" t="s">
        <v>1</v>
      </c>
      <c r="F232" s="183" t="s">
        <v>2380</v>
      </c>
      <c r="H232" s="184">
        <v>8.6790000000000003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2" t="s">
        <v>284</v>
      </c>
      <c r="AU232" s="182" t="s">
        <v>89</v>
      </c>
      <c r="AV232" s="14" t="s">
        <v>89</v>
      </c>
      <c r="AW232" s="14" t="s">
        <v>30</v>
      </c>
      <c r="AX232" s="14" t="s">
        <v>83</v>
      </c>
      <c r="AY232" s="182" t="s">
        <v>276</v>
      </c>
    </row>
    <row r="233" spans="1:65" s="2" customFormat="1" ht="37.9" customHeight="1">
      <c r="A233" s="33"/>
      <c r="B233" s="158"/>
      <c r="C233" s="159" t="s">
        <v>482</v>
      </c>
      <c r="D233" s="159" t="s">
        <v>278</v>
      </c>
      <c r="E233" s="160" t="s">
        <v>1056</v>
      </c>
      <c r="F233" s="161" t="s">
        <v>1057</v>
      </c>
      <c r="G233" s="162" t="s">
        <v>281</v>
      </c>
      <c r="H233" s="163">
        <v>289.3</v>
      </c>
      <c r="I233" s="164"/>
      <c r="J233" s="163">
        <f>ROUND(I233*H233,3)</f>
        <v>0</v>
      </c>
      <c r="K233" s="165"/>
      <c r="L233" s="34"/>
      <c r="M233" s="166" t="s">
        <v>1</v>
      </c>
      <c r="N233" s="167" t="s">
        <v>42</v>
      </c>
      <c r="O233" s="62"/>
      <c r="P233" s="168">
        <f>O233*H233</f>
        <v>0</v>
      </c>
      <c r="Q233" s="168">
        <v>0</v>
      </c>
      <c r="R233" s="168">
        <f>Q233*H233</f>
        <v>0</v>
      </c>
      <c r="S233" s="168">
        <v>0</v>
      </c>
      <c r="T233" s="169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0" t="s">
        <v>368</v>
      </c>
      <c r="AT233" s="170" t="s">
        <v>278</v>
      </c>
      <c r="AU233" s="170" t="s">
        <v>89</v>
      </c>
      <c r="AY233" s="18" t="s">
        <v>276</v>
      </c>
      <c r="BE233" s="171">
        <f>IF(N233="základná",J233,0)</f>
        <v>0</v>
      </c>
      <c r="BF233" s="171">
        <f>IF(N233="znížená",J233,0)</f>
        <v>0</v>
      </c>
      <c r="BG233" s="171">
        <f>IF(N233="zákl. prenesená",J233,0)</f>
        <v>0</v>
      </c>
      <c r="BH233" s="171">
        <f>IF(N233="zníž. prenesená",J233,0)</f>
        <v>0</v>
      </c>
      <c r="BI233" s="171">
        <f>IF(N233="nulová",J233,0)</f>
        <v>0</v>
      </c>
      <c r="BJ233" s="18" t="s">
        <v>89</v>
      </c>
      <c r="BK233" s="172">
        <f>ROUND(I233*H233,3)</f>
        <v>0</v>
      </c>
      <c r="BL233" s="18" t="s">
        <v>368</v>
      </c>
      <c r="BM233" s="170" t="s">
        <v>4259</v>
      </c>
    </row>
    <row r="234" spans="1:65" s="14" customFormat="1" ht="11.25">
      <c r="B234" s="181"/>
      <c r="D234" s="174" t="s">
        <v>284</v>
      </c>
      <c r="E234" s="182" t="s">
        <v>1</v>
      </c>
      <c r="F234" s="183" t="s">
        <v>4195</v>
      </c>
      <c r="H234" s="184">
        <v>289.3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284</v>
      </c>
      <c r="AU234" s="182" t="s">
        <v>89</v>
      </c>
      <c r="AV234" s="14" t="s">
        <v>89</v>
      </c>
      <c r="AW234" s="14" t="s">
        <v>30</v>
      </c>
      <c r="AX234" s="14" t="s">
        <v>76</v>
      </c>
      <c r="AY234" s="182" t="s">
        <v>276</v>
      </c>
    </row>
    <row r="235" spans="1:65" s="15" customFormat="1" ht="11.25">
      <c r="B235" s="189"/>
      <c r="D235" s="174" t="s">
        <v>284</v>
      </c>
      <c r="E235" s="190" t="s">
        <v>2243</v>
      </c>
      <c r="F235" s="191" t="s">
        <v>289</v>
      </c>
      <c r="H235" s="192">
        <v>289.3</v>
      </c>
      <c r="I235" s="193"/>
      <c r="L235" s="189"/>
      <c r="M235" s="194"/>
      <c r="N235" s="195"/>
      <c r="O235" s="195"/>
      <c r="P235" s="195"/>
      <c r="Q235" s="195"/>
      <c r="R235" s="195"/>
      <c r="S235" s="195"/>
      <c r="T235" s="196"/>
      <c r="AT235" s="190" t="s">
        <v>284</v>
      </c>
      <c r="AU235" s="190" t="s">
        <v>89</v>
      </c>
      <c r="AV235" s="15" t="s">
        <v>282</v>
      </c>
      <c r="AW235" s="15" t="s">
        <v>30</v>
      </c>
      <c r="AX235" s="15" t="s">
        <v>83</v>
      </c>
      <c r="AY235" s="190" t="s">
        <v>276</v>
      </c>
    </row>
    <row r="236" spans="1:65" s="2" customFormat="1" ht="24.2" customHeight="1">
      <c r="A236" s="33"/>
      <c r="B236" s="158"/>
      <c r="C236" s="197" t="s">
        <v>488</v>
      </c>
      <c r="D236" s="197" t="s">
        <v>393</v>
      </c>
      <c r="E236" s="198" t="s">
        <v>1061</v>
      </c>
      <c r="F236" s="199" t="s">
        <v>1062</v>
      </c>
      <c r="G236" s="200" t="s">
        <v>281</v>
      </c>
      <c r="H236" s="201">
        <v>332.69499999999999</v>
      </c>
      <c r="I236" s="202"/>
      <c r="J236" s="201">
        <f>ROUND(I236*H236,3)</f>
        <v>0</v>
      </c>
      <c r="K236" s="203"/>
      <c r="L236" s="204"/>
      <c r="M236" s="205" t="s">
        <v>1</v>
      </c>
      <c r="N236" s="206" t="s">
        <v>42</v>
      </c>
      <c r="O236" s="62"/>
      <c r="P236" s="168">
        <f>O236*H236</f>
        <v>0</v>
      </c>
      <c r="Q236" s="168">
        <v>1.9E-3</v>
      </c>
      <c r="R236" s="168">
        <f>Q236*H236</f>
        <v>0.63212049999999997</v>
      </c>
      <c r="S236" s="168">
        <v>0</v>
      </c>
      <c r="T236" s="169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70" t="s">
        <v>448</v>
      </c>
      <c r="AT236" s="170" t="s">
        <v>393</v>
      </c>
      <c r="AU236" s="170" t="s">
        <v>89</v>
      </c>
      <c r="AY236" s="18" t="s">
        <v>276</v>
      </c>
      <c r="BE236" s="171">
        <f>IF(N236="základná",J236,0)</f>
        <v>0</v>
      </c>
      <c r="BF236" s="171">
        <f>IF(N236="znížená",J236,0)</f>
        <v>0</v>
      </c>
      <c r="BG236" s="171">
        <f>IF(N236="zákl. prenesená",J236,0)</f>
        <v>0</v>
      </c>
      <c r="BH236" s="171">
        <f>IF(N236="zníž. prenesená",J236,0)</f>
        <v>0</v>
      </c>
      <c r="BI236" s="171">
        <f>IF(N236="nulová",J236,0)</f>
        <v>0</v>
      </c>
      <c r="BJ236" s="18" t="s">
        <v>89</v>
      </c>
      <c r="BK236" s="172">
        <f>ROUND(I236*H236,3)</f>
        <v>0</v>
      </c>
      <c r="BL236" s="18" t="s">
        <v>368</v>
      </c>
      <c r="BM236" s="170" t="s">
        <v>4260</v>
      </c>
    </row>
    <row r="237" spans="1:65" s="14" customFormat="1" ht="11.25">
      <c r="B237" s="181"/>
      <c r="D237" s="174" t="s">
        <v>284</v>
      </c>
      <c r="E237" s="182" t="s">
        <v>1</v>
      </c>
      <c r="F237" s="183" t="s">
        <v>2243</v>
      </c>
      <c r="H237" s="184">
        <v>289.3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2" t="s">
        <v>284</v>
      </c>
      <c r="AU237" s="182" t="s">
        <v>89</v>
      </c>
      <c r="AV237" s="14" t="s">
        <v>89</v>
      </c>
      <c r="AW237" s="14" t="s">
        <v>30</v>
      </c>
      <c r="AX237" s="14" t="s">
        <v>83</v>
      </c>
      <c r="AY237" s="182" t="s">
        <v>276</v>
      </c>
    </row>
    <row r="238" spans="1:65" s="14" customFormat="1" ht="11.25">
      <c r="B238" s="181"/>
      <c r="D238" s="174" t="s">
        <v>284</v>
      </c>
      <c r="F238" s="183" t="s">
        <v>4261</v>
      </c>
      <c r="H238" s="184">
        <v>332.69499999999999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284</v>
      </c>
      <c r="AU238" s="182" t="s">
        <v>89</v>
      </c>
      <c r="AV238" s="14" t="s">
        <v>89</v>
      </c>
      <c r="AW238" s="14" t="s">
        <v>3</v>
      </c>
      <c r="AX238" s="14" t="s">
        <v>83</v>
      </c>
      <c r="AY238" s="182" t="s">
        <v>276</v>
      </c>
    </row>
    <row r="239" spans="1:65" s="2" customFormat="1" ht="24.2" customHeight="1">
      <c r="A239" s="33"/>
      <c r="B239" s="158"/>
      <c r="C239" s="197" t="s">
        <v>494</v>
      </c>
      <c r="D239" s="197" t="s">
        <v>393</v>
      </c>
      <c r="E239" s="198" t="s">
        <v>1066</v>
      </c>
      <c r="F239" s="199" t="s">
        <v>2384</v>
      </c>
      <c r="G239" s="200" t="s">
        <v>371</v>
      </c>
      <c r="H239" s="201">
        <v>758.88</v>
      </c>
      <c r="I239" s="202"/>
      <c r="J239" s="201">
        <f>ROUND(I239*H239,3)</f>
        <v>0</v>
      </c>
      <c r="K239" s="203"/>
      <c r="L239" s="204"/>
      <c r="M239" s="205" t="s">
        <v>1</v>
      </c>
      <c r="N239" s="206" t="s">
        <v>42</v>
      </c>
      <c r="O239" s="62"/>
      <c r="P239" s="168">
        <f>O239*H239</f>
        <v>0</v>
      </c>
      <c r="Q239" s="168">
        <v>1.4999999999999999E-4</v>
      </c>
      <c r="R239" s="168">
        <f>Q239*H239</f>
        <v>0.11383199999999999</v>
      </c>
      <c r="S239" s="168">
        <v>0</v>
      </c>
      <c r="T239" s="169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0" t="s">
        <v>448</v>
      </c>
      <c r="AT239" s="170" t="s">
        <v>393</v>
      </c>
      <c r="AU239" s="170" t="s">
        <v>89</v>
      </c>
      <c r="AY239" s="18" t="s">
        <v>276</v>
      </c>
      <c r="BE239" s="171">
        <f>IF(N239="základná",J239,0)</f>
        <v>0</v>
      </c>
      <c r="BF239" s="171">
        <f>IF(N239="znížená",J239,0)</f>
        <v>0</v>
      </c>
      <c r="BG239" s="171">
        <f>IF(N239="zákl. prenesená",J239,0)</f>
        <v>0</v>
      </c>
      <c r="BH239" s="171">
        <f>IF(N239="zníž. prenesená",J239,0)</f>
        <v>0</v>
      </c>
      <c r="BI239" s="171">
        <f>IF(N239="nulová",J239,0)</f>
        <v>0</v>
      </c>
      <c r="BJ239" s="18" t="s">
        <v>89</v>
      </c>
      <c r="BK239" s="172">
        <f>ROUND(I239*H239,3)</f>
        <v>0</v>
      </c>
      <c r="BL239" s="18" t="s">
        <v>368</v>
      </c>
      <c r="BM239" s="170" t="s">
        <v>4262</v>
      </c>
    </row>
    <row r="240" spans="1:65" s="14" customFormat="1" ht="11.25">
      <c r="B240" s="181"/>
      <c r="D240" s="174" t="s">
        <v>284</v>
      </c>
      <c r="E240" s="182" t="s">
        <v>1</v>
      </c>
      <c r="F240" s="183" t="s">
        <v>4263</v>
      </c>
      <c r="H240" s="184">
        <v>744</v>
      </c>
      <c r="I240" s="185"/>
      <c r="L240" s="181"/>
      <c r="M240" s="186"/>
      <c r="N240" s="187"/>
      <c r="O240" s="187"/>
      <c r="P240" s="187"/>
      <c r="Q240" s="187"/>
      <c r="R240" s="187"/>
      <c r="S240" s="187"/>
      <c r="T240" s="188"/>
      <c r="AT240" s="182" t="s">
        <v>284</v>
      </c>
      <c r="AU240" s="182" t="s">
        <v>89</v>
      </c>
      <c r="AV240" s="14" t="s">
        <v>89</v>
      </c>
      <c r="AW240" s="14" t="s">
        <v>30</v>
      </c>
      <c r="AX240" s="14" t="s">
        <v>83</v>
      </c>
      <c r="AY240" s="182" t="s">
        <v>276</v>
      </c>
    </row>
    <row r="241" spans="1:65" s="14" customFormat="1" ht="11.25">
      <c r="B241" s="181"/>
      <c r="D241" s="174" t="s">
        <v>284</v>
      </c>
      <c r="F241" s="183" t="s">
        <v>4264</v>
      </c>
      <c r="H241" s="184">
        <v>758.88</v>
      </c>
      <c r="I241" s="185"/>
      <c r="L241" s="181"/>
      <c r="M241" s="186"/>
      <c r="N241" s="187"/>
      <c r="O241" s="187"/>
      <c r="P241" s="187"/>
      <c r="Q241" s="187"/>
      <c r="R241" s="187"/>
      <c r="S241" s="187"/>
      <c r="T241" s="188"/>
      <c r="AT241" s="182" t="s">
        <v>284</v>
      </c>
      <c r="AU241" s="182" t="s">
        <v>89</v>
      </c>
      <c r="AV241" s="14" t="s">
        <v>89</v>
      </c>
      <c r="AW241" s="14" t="s">
        <v>3</v>
      </c>
      <c r="AX241" s="14" t="s">
        <v>83</v>
      </c>
      <c r="AY241" s="182" t="s">
        <v>276</v>
      </c>
    </row>
    <row r="242" spans="1:65" s="2" customFormat="1" ht="24.2" customHeight="1">
      <c r="A242" s="33"/>
      <c r="B242" s="158"/>
      <c r="C242" s="159" t="s">
        <v>498</v>
      </c>
      <c r="D242" s="159" t="s">
        <v>278</v>
      </c>
      <c r="E242" s="160" t="s">
        <v>4265</v>
      </c>
      <c r="F242" s="161" t="s">
        <v>4266</v>
      </c>
      <c r="G242" s="162" t="s">
        <v>281</v>
      </c>
      <c r="H242" s="163">
        <v>2</v>
      </c>
      <c r="I242" s="164"/>
      <c r="J242" s="163">
        <f>ROUND(I242*H242,3)</f>
        <v>0</v>
      </c>
      <c r="K242" s="165"/>
      <c r="L242" s="34"/>
      <c r="M242" s="166" t="s">
        <v>1</v>
      </c>
      <c r="N242" s="167" t="s">
        <v>42</v>
      </c>
      <c r="O242" s="62"/>
      <c r="P242" s="168">
        <f>O242*H242</f>
        <v>0</v>
      </c>
      <c r="Q242" s="168">
        <v>0</v>
      </c>
      <c r="R242" s="168">
        <f>Q242*H242</f>
        <v>0</v>
      </c>
      <c r="S242" s="168">
        <v>0</v>
      </c>
      <c r="T242" s="169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0" t="s">
        <v>368</v>
      </c>
      <c r="AT242" s="170" t="s">
        <v>278</v>
      </c>
      <c r="AU242" s="170" t="s">
        <v>89</v>
      </c>
      <c r="AY242" s="18" t="s">
        <v>276</v>
      </c>
      <c r="BE242" s="171">
        <f>IF(N242="základná",J242,0)</f>
        <v>0</v>
      </c>
      <c r="BF242" s="171">
        <f>IF(N242="znížená",J242,0)</f>
        <v>0</v>
      </c>
      <c r="BG242" s="171">
        <f>IF(N242="zákl. prenesená",J242,0)</f>
        <v>0</v>
      </c>
      <c r="BH242" s="171">
        <f>IF(N242="zníž. prenesená",J242,0)</f>
        <v>0</v>
      </c>
      <c r="BI242" s="171">
        <f>IF(N242="nulová",J242,0)</f>
        <v>0</v>
      </c>
      <c r="BJ242" s="18" t="s">
        <v>89</v>
      </c>
      <c r="BK242" s="172">
        <f>ROUND(I242*H242,3)</f>
        <v>0</v>
      </c>
      <c r="BL242" s="18" t="s">
        <v>368</v>
      </c>
      <c r="BM242" s="170" t="s">
        <v>4267</v>
      </c>
    </row>
    <row r="243" spans="1:65" s="14" customFormat="1" ht="11.25">
      <c r="B243" s="181"/>
      <c r="D243" s="174" t="s">
        <v>284</v>
      </c>
      <c r="E243" s="182" t="s">
        <v>1</v>
      </c>
      <c r="F243" s="183" t="s">
        <v>4268</v>
      </c>
      <c r="H243" s="184">
        <v>2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2" t="s">
        <v>284</v>
      </c>
      <c r="AU243" s="182" t="s">
        <v>89</v>
      </c>
      <c r="AV243" s="14" t="s">
        <v>89</v>
      </c>
      <c r="AW243" s="14" t="s">
        <v>30</v>
      </c>
      <c r="AX243" s="14" t="s">
        <v>83</v>
      </c>
      <c r="AY243" s="182" t="s">
        <v>276</v>
      </c>
    </row>
    <row r="244" spans="1:65" s="2" customFormat="1" ht="16.5" customHeight="1">
      <c r="A244" s="33"/>
      <c r="B244" s="158"/>
      <c r="C244" s="197" t="s">
        <v>502</v>
      </c>
      <c r="D244" s="197" t="s">
        <v>393</v>
      </c>
      <c r="E244" s="198" t="s">
        <v>2401</v>
      </c>
      <c r="F244" s="199" t="s">
        <v>2402</v>
      </c>
      <c r="G244" s="200" t="s">
        <v>355</v>
      </c>
      <c r="H244" s="201">
        <v>1E-3</v>
      </c>
      <c r="I244" s="202"/>
      <c r="J244" s="201">
        <f>ROUND(I244*H244,3)</f>
        <v>0</v>
      </c>
      <c r="K244" s="203"/>
      <c r="L244" s="204"/>
      <c r="M244" s="205" t="s">
        <v>1</v>
      </c>
      <c r="N244" s="206" t="s">
        <v>42</v>
      </c>
      <c r="O244" s="62"/>
      <c r="P244" s="168">
        <f>O244*H244</f>
        <v>0</v>
      </c>
      <c r="Q244" s="168">
        <v>1</v>
      </c>
      <c r="R244" s="168">
        <f>Q244*H244</f>
        <v>1E-3</v>
      </c>
      <c r="S244" s="168">
        <v>0</v>
      </c>
      <c r="T244" s="16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448</v>
      </c>
      <c r="AT244" s="170" t="s">
        <v>393</v>
      </c>
      <c r="AU244" s="170" t="s">
        <v>89</v>
      </c>
      <c r="AY244" s="18" t="s">
        <v>276</v>
      </c>
      <c r="BE244" s="171">
        <f>IF(N244="základná",J244,0)</f>
        <v>0</v>
      </c>
      <c r="BF244" s="171">
        <f>IF(N244="znížená",J244,0)</f>
        <v>0</v>
      </c>
      <c r="BG244" s="171">
        <f>IF(N244="zákl. prenesená",J244,0)</f>
        <v>0</v>
      </c>
      <c r="BH244" s="171">
        <f>IF(N244="zníž. prenesená",J244,0)</f>
        <v>0</v>
      </c>
      <c r="BI244" s="171">
        <f>IF(N244="nulová",J244,0)</f>
        <v>0</v>
      </c>
      <c r="BJ244" s="18" t="s">
        <v>89</v>
      </c>
      <c r="BK244" s="172">
        <f>ROUND(I244*H244,3)</f>
        <v>0</v>
      </c>
      <c r="BL244" s="18" t="s">
        <v>368</v>
      </c>
      <c r="BM244" s="170" t="s">
        <v>4269</v>
      </c>
    </row>
    <row r="245" spans="1:65" s="14" customFormat="1" ht="11.25">
      <c r="B245" s="181"/>
      <c r="D245" s="174" t="s">
        <v>284</v>
      </c>
      <c r="E245" s="182" t="s">
        <v>1</v>
      </c>
      <c r="F245" s="183" t="s">
        <v>89</v>
      </c>
      <c r="H245" s="184">
        <v>2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284</v>
      </c>
      <c r="AU245" s="182" t="s">
        <v>89</v>
      </c>
      <c r="AV245" s="14" t="s">
        <v>89</v>
      </c>
      <c r="AW245" s="14" t="s">
        <v>30</v>
      </c>
      <c r="AX245" s="14" t="s">
        <v>83</v>
      </c>
      <c r="AY245" s="182" t="s">
        <v>276</v>
      </c>
    </row>
    <row r="246" spans="1:65" s="14" customFormat="1" ht="11.25">
      <c r="B246" s="181"/>
      <c r="D246" s="174" t="s">
        <v>284</v>
      </c>
      <c r="F246" s="183" t="s">
        <v>4270</v>
      </c>
      <c r="H246" s="184">
        <v>1E-3</v>
      </c>
      <c r="I246" s="185"/>
      <c r="L246" s="181"/>
      <c r="M246" s="186"/>
      <c r="N246" s="187"/>
      <c r="O246" s="187"/>
      <c r="P246" s="187"/>
      <c r="Q246" s="187"/>
      <c r="R246" s="187"/>
      <c r="S246" s="187"/>
      <c r="T246" s="188"/>
      <c r="AT246" s="182" t="s">
        <v>284</v>
      </c>
      <c r="AU246" s="182" t="s">
        <v>89</v>
      </c>
      <c r="AV246" s="14" t="s">
        <v>89</v>
      </c>
      <c r="AW246" s="14" t="s">
        <v>3</v>
      </c>
      <c r="AX246" s="14" t="s">
        <v>83</v>
      </c>
      <c r="AY246" s="182" t="s">
        <v>276</v>
      </c>
    </row>
    <row r="247" spans="1:65" s="2" customFormat="1" ht="44.25" customHeight="1">
      <c r="A247" s="33"/>
      <c r="B247" s="158"/>
      <c r="C247" s="159" t="s">
        <v>506</v>
      </c>
      <c r="D247" s="159" t="s">
        <v>278</v>
      </c>
      <c r="E247" s="160" t="s">
        <v>1072</v>
      </c>
      <c r="F247" s="161" t="s">
        <v>1073</v>
      </c>
      <c r="G247" s="162" t="s">
        <v>281</v>
      </c>
      <c r="H247" s="163">
        <v>38.816000000000003</v>
      </c>
      <c r="I247" s="164"/>
      <c r="J247" s="163">
        <f>ROUND(I247*H247,3)</f>
        <v>0</v>
      </c>
      <c r="K247" s="165"/>
      <c r="L247" s="34"/>
      <c r="M247" s="166" t="s">
        <v>1</v>
      </c>
      <c r="N247" s="167" t="s">
        <v>42</v>
      </c>
      <c r="O247" s="62"/>
      <c r="P247" s="168">
        <f>O247*H247</f>
        <v>0</v>
      </c>
      <c r="Q247" s="168">
        <v>0</v>
      </c>
      <c r="R247" s="168">
        <f>Q247*H247</f>
        <v>0</v>
      </c>
      <c r="S247" s="168">
        <v>0</v>
      </c>
      <c r="T247" s="169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368</v>
      </c>
      <c r="AT247" s="170" t="s">
        <v>278</v>
      </c>
      <c r="AU247" s="170" t="s">
        <v>89</v>
      </c>
      <c r="AY247" s="18" t="s">
        <v>276</v>
      </c>
      <c r="BE247" s="171">
        <f>IF(N247="základná",J247,0)</f>
        <v>0</v>
      </c>
      <c r="BF247" s="171">
        <f>IF(N247="znížená",J247,0)</f>
        <v>0</v>
      </c>
      <c r="BG247" s="171">
        <f>IF(N247="zákl. prenesená",J247,0)</f>
        <v>0</v>
      </c>
      <c r="BH247" s="171">
        <f>IF(N247="zníž. prenesená",J247,0)</f>
        <v>0</v>
      </c>
      <c r="BI247" s="171">
        <f>IF(N247="nulová",J247,0)</f>
        <v>0</v>
      </c>
      <c r="BJ247" s="18" t="s">
        <v>89</v>
      </c>
      <c r="BK247" s="172">
        <f>ROUND(I247*H247,3)</f>
        <v>0</v>
      </c>
      <c r="BL247" s="18" t="s">
        <v>368</v>
      </c>
      <c r="BM247" s="170" t="s">
        <v>4271</v>
      </c>
    </row>
    <row r="248" spans="1:65" s="13" customFormat="1" ht="11.25">
      <c r="B248" s="173"/>
      <c r="D248" s="174" t="s">
        <v>284</v>
      </c>
      <c r="E248" s="175" t="s">
        <v>1</v>
      </c>
      <c r="F248" s="176" t="s">
        <v>2389</v>
      </c>
      <c r="H248" s="175" t="s">
        <v>1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5" t="s">
        <v>284</v>
      </c>
      <c r="AU248" s="175" t="s">
        <v>89</v>
      </c>
      <c r="AV248" s="13" t="s">
        <v>83</v>
      </c>
      <c r="AW248" s="13" t="s">
        <v>30</v>
      </c>
      <c r="AX248" s="13" t="s">
        <v>76</v>
      </c>
      <c r="AY248" s="175" t="s">
        <v>276</v>
      </c>
    </row>
    <row r="249" spans="1:65" s="14" customFormat="1" ht="11.25">
      <c r="B249" s="181"/>
      <c r="D249" s="174" t="s">
        <v>284</v>
      </c>
      <c r="E249" s="182" t="s">
        <v>1</v>
      </c>
      <c r="F249" s="183" t="s">
        <v>4272</v>
      </c>
      <c r="H249" s="184">
        <v>34.253</v>
      </c>
      <c r="I249" s="185"/>
      <c r="L249" s="181"/>
      <c r="M249" s="186"/>
      <c r="N249" s="187"/>
      <c r="O249" s="187"/>
      <c r="P249" s="187"/>
      <c r="Q249" s="187"/>
      <c r="R249" s="187"/>
      <c r="S249" s="187"/>
      <c r="T249" s="188"/>
      <c r="AT249" s="182" t="s">
        <v>284</v>
      </c>
      <c r="AU249" s="182" t="s">
        <v>89</v>
      </c>
      <c r="AV249" s="14" t="s">
        <v>89</v>
      </c>
      <c r="AW249" s="14" t="s">
        <v>30</v>
      </c>
      <c r="AX249" s="14" t="s">
        <v>76</v>
      </c>
      <c r="AY249" s="182" t="s">
        <v>276</v>
      </c>
    </row>
    <row r="250" spans="1:65" s="14" customFormat="1" ht="11.25">
      <c r="B250" s="181"/>
      <c r="D250" s="174" t="s">
        <v>284</v>
      </c>
      <c r="E250" s="182" t="s">
        <v>1</v>
      </c>
      <c r="F250" s="183" t="s">
        <v>2391</v>
      </c>
      <c r="H250" s="184">
        <v>4.5629999999999997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284</v>
      </c>
      <c r="AU250" s="182" t="s">
        <v>89</v>
      </c>
      <c r="AV250" s="14" t="s">
        <v>89</v>
      </c>
      <c r="AW250" s="14" t="s">
        <v>30</v>
      </c>
      <c r="AX250" s="14" t="s">
        <v>76</v>
      </c>
      <c r="AY250" s="182" t="s">
        <v>276</v>
      </c>
    </row>
    <row r="251" spans="1:65" s="16" customFormat="1" ht="11.25">
      <c r="B251" s="207"/>
      <c r="D251" s="174" t="s">
        <v>284</v>
      </c>
      <c r="E251" s="208" t="s">
        <v>2392</v>
      </c>
      <c r="F251" s="209" t="s">
        <v>548</v>
      </c>
      <c r="H251" s="210">
        <v>38.816000000000003</v>
      </c>
      <c r="I251" s="211"/>
      <c r="L251" s="207"/>
      <c r="M251" s="212"/>
      <c r="N251" s="213"/>
      <c r="O251" s="213"/>
      <c r="P251" s="213"/>
      <c r="Q251" s="213"/>
      <c r="R251" s="213"/>
      <c r="S251" s="213"/>
      <c r="T251" s="214"/>
      <c r="AT251" s="208" t="s">
        <v>284</v>
      </c>
      <c r="AU251" s="208" t="s">
        <v>89</v>
      </c>
      <c r="AV251" s="16" t="s">
        <v>295</v>
      </c>
      <c r="AW251" s="16" t="s">
        <v>30</v>
      </c>
      <c r="AX251" s="16" t="s">
        <v>76</v>
      </c>
      <c r="AY251" s="208" t="s">
        <v>276</v>
      </c>
    </row>
    <row r="252" spans="1:65" s="14" customFormat="1" ht="11.25">
      <c r="B252" s="181"/>
      <c r="D252" s="174" t="s">
        <v>284</v>
      </c>
      <c r="E252" s="182" t="s">
        <v>1</v>
      </c>
      <c r="F252" s="183" t="s">
        <v>2245</v>
      </c>
      <c r="H252" s="184">
        <v>0</v>
      </c>
      <c r="I252" s="185"/>
      <c r="L252" s="181"/>
      <c r="M252" s="186"/>
      <c r="N252" s="187"/>
      <c r="O252" s="187"/>
      <c r="P252" s="187"/>
      <c r="Q252" s="187"/>
      <c r="R252" s="187"/>
      <c r="S252" s="187"/>
      <c r="T252" s="188"/>
      <c r="AT252" s="182" t="s">
        <v>284</v>
      </c>
      <c r="AU252" s="182" t="s">
        <v>89</v>
      </c>
      <c r="AV252" s="14" t="s">
        <v>89</v>
      </c>
      <c r="AW252" s="14" t="s">
        <v>30</v>
      </c>
      <c r="AX252" s="14" t="s">
        <v>76</v>
      </c>
      <c r="AY252" s="182" t="s">
        <v>276</v>
      </c>
    </row>
    <row r="253" spans="1:65" s="15" customFormat="1" ht="11.25">
      <c r="B253" s="189"/>
      <c r="D253" s="174" t="s">
        <v>284</v>
      </c>
      <c r="E253" s="190" t="s">
        <v>223</v>
      </c>
      <c r="F253" s="191" t="s">
        <v>289</v>
      </c>
      <c r="H253" s="192">
        <v>38.816000000000003</v>
      </c>
      <c r="I253" s="193"/>
      <c r="L253" s="189"/>
      <c r="M253" s="194"/>
      <c r="N253" s="195"/>
      <c r="O253" s="195"/>
      <c r="P253" s="195"/>
      <c r="Q253" s="195"/>
      <c r="R253" s="195"/>
      <c r="S253" s="195"/>
      <c r="T253" s="196"/>
      <c r="AT253" s="190" t="s">
        <v>284</v>
      </c>
      <c r="AU253" s="190" t="s">
        <v>89</v>
      </c>
      <c r="AV253" s="15" t="s">
        <v>282</v>
      </c>
      <c r="AW253" s="15" t="s">
        <v>30</v>
      </c>
      <c r="AX253" s="15" t="s">
        <v>83</v>
      </c>
      <c r="AY253" s="190" t="s">
        <v>276</v>
      </c>
    </row>
    <row r="254" spans="1:65" s="2" customFormat="1" ht="24.2" customHeight="1">
      <c r="A254" s="33"/>
      <c r="B254" s="158"/>
      <c r="C254" s="197" t="s">
        <v>511</v>
      </c>
      <c r="D254" s="197" t="s">
        <v>393</v>
      </c>
      <c r="E254" s="198" t="s">
        <v>1061</v>
      </c>
      <c r="F254" s="199" t="s">
        <v>1062</v>
      </c>
      <c r="G254" s="200" t="s">
        <v>281</v>
      </c>
      <c r="H254" s="201">
        <v>44.637999999999998</v>
      </c>
      <c r="I254" s="202"/>
      <c r="J254" s="201">
        <f>ROUND(I254*H254,3)</f>
        <v>0</v>
      </c>
      <c r="K254" s="203"/>
      <c r="L254" s="204"/>
      <c r="M254" s="205" t="s">
        <v>1</v>
      </c>
      <c r="N254" s="206" t="s">
        <v>42</v>
      </c>
      <c r="O254" s="62"/>
      <c r="P254" s="168">
        <f>O254*H254</f>
        <v>0</v>
      </c>
      <c r="Q254" s="168">
        <v>1.9E-3</v>
      </c>
      <c r="R254" s="168">
        <f>Q254*H254</f>
        <v>8.481219999999999E-2</v>
      </c>
      <c r="S254" s="168">
        <v>0</v>
      </c>
      <c r="T254" s="169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0" t="s">
        <v>448</v>
      </c>
      <c r="AT254" s="170" t="s">
        <v>393</v>
      </c>
      <c r="AU254" s="170" t="s">
        <v>89</v>
      </c>
      <c r="AY254" s="18" t="s">
        <v>276</v>
      </c>
      <c r="BE254" s="171">
        <f>IF(N254="základná",J254,0)</f>
        <v>0</v>
      </c>
      <c r="BF254" s="171">
        <f>IF(N254="znížená",J254,0)</f>
        <v>0</v>
      </c>
      <c r="BG254" s="171">
        <f>IF(N254="zákl. prenesená",J254,0)</f>
        <v>0</v>
      </c>
      <c r="BH254" s="171">
        <f>IF(N254="zníž. prenesená",J254,0)</f>
        <v>0</v>
      </c>
      <c r="BI254" s="171">
        <f>IF(N254="nulová",J254,0)</f>
        <v>0</v>
      </c>
      <c r="BJ254" s="18" t="s">
        <v>89</v>
      </c>
      <c r="BK254" s="172">
        <f>ROUND(I254*H254,3)</f>
        <v>0</v>
      </c>
      <c r="BL254" s="18" t="s">
        <v>368</v>
      </c>
      <c r="BM254" s="170" t="s">
        <v>4273</v>
      </c>
    </row>
    <row r="255" spans="1:65" s="14" customFormat="1" ht="11.25">
      <c r="B255" s="181"/>
      <c r="D255" s="174" t="s">
        <v>284</v>
      </c>
      <c r="E255" s="182" t="s">
        <v>1</v>
      </c>
      <c r="F255" s="183" t="s">
        <v>223</v>
      </c>
      <c r="H255" s="184">
        <v>38.816000000000003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2" t="s">
        <v>284</v>
      </c>
      <c r="AU255" s="182" t="s">
        <v>89</v>
      </c>
      <c r="AV255" s="14" t="s">
        <v>89</v>
      </c>
      <c r="AW255" s="14" t="s">
        <v>30</v>
      </c>
      <c r="AX255" s="14" t="s">
        <v>83</v>
      </c>
      <c r="AY255" s="182" t="s">
        <v>276</v>
      </c>
    </row>
    <row r="256" spans="1:65" s="14" customFormat="1" ht="11.25">
      <c r="B256" s="181"/>
      <c r="D256" s="174" t="s">
        <v>284</v>
      </c>
      <c r="F256" s="183" t="s">
        <v>4274</v>
      </c>
      <c r="H256" s="184">
        <v>44.637999999999998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284</v>
      </c>
      <c r="AU256" s="182" t="s">
        <v>89</v>
      </c>
      <c r="AV256" s="14" t="s">
        <v>89</v>
      </c>
      <c r="AW256" s="14" t="s">
        <v>3</v>
      </c>
      <c r="AX256" s="14" t="s">
        <v>83</v>
      </c>
      <c r="AY256" s="182" t="s">
        <v>276</v>
      </c>
    </row>
    <row r="257" spans="1:65" s="2" customFormat="1" ht="21.75" customHeight="1">
      <c r="A257" s="33"/>
      <c r="B257" s="158"/>
      <c r="C257" s="197" t="s">
        <v>516</v>
      </c>
      <c r="D257" s="197" t="s">
        <v>393</v>
      </c>
      <c r="E257" s="198" t="s">
        <v>1086</v>
      </c>
      <c r="F257" s="199" t="s">
        <v>1087</v>
      </c>
      <c r="G257" s="200" t="s">
        <v>371</v>
      </c>
      <c r="H257" s="201">
        <v>316.73899999999998</v>
      </c>
      <c r="I257" s="202"/>
      <c r="J257" s="201">
        <f>ROUND(I257*H257,3)</f>
        <v>0</v>
      </c>
      <c r="K257" s="203"/>
      <c r="L257" s="204"/>
      <c r="M257" s="205" t="s">
        <v>1</v>
      </c>
      <c r="N257" s="206" t="s">
        <v>42</v>
      </c>
      <c r="O257" s="62"/>
      <c r="P257" s="168">
        <f>O257*H257</f>
        <v>0</v>
      </c>
      <c r="Q257" s="168">
        <v>1.4999999999999999E-4</v>
      </c>
      <c r="R257" s="168">
        <f>Q257*H257</f>
        <v>4.7510849999999993E-2</v>
      </c>
      <c r="S257" s="168">
        <v>0</v>
      </c>
      <c r="T257" s="169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0" t="s">
        <v>448</v>
      </c>
      <c r="AT257" s="170" t="s">
        <v>393</v>
      </c>
      <c r="AU257" s="170" t="s">
        <v>89</v>
      </c>
      <c r="AY257" s="18" t="s">
        <v>276</v>
      </c>
      <c r="BE257" s="171">
        <f>IF(N257="základná",J257,0)</f>
        <v>0</v>
      </c>
      <c r="BF257" s="171">
        <f>IF(N257="znížená",J257,0)</f>
        <v>0</v>
      </c>
      <c r="BG257" s="171">
        <f>IF(N257="zákl. prenesená",J257,0)</f>
        <v>0</v>
      </c>
      <c r="BH257" s="171">
        <f>IF(N257="zníž. prenesená",J257,0)</f>
        <v>0</v>
      </c>
      <c r="BI257" s="171">
        <f>IF(N257="nulová",J257,0)</f>
        <v>0</v>
      </c>
      <c r="BJ257" s="18" t="s">
        <v>89</v>
      </c>
      <c r="BK257" s="172">
        <f>ROUND(I257*H257,3)</f>
        <v>0</v>
      </c>
      <c r="BL257" s="18" t="s">
        <v>368</v>
      </c>
      <c r="BM257" s="170" t="s">
        <v>4275</v>
      </c>
    </row>
    <row r="258" spans="1:65" s="14" customFormat="1" ht="11.25">
      <c r="B258" s="181"/>
      <c r="D258" s="174" t="s">
        <v>284</v>
      </c>
      <c r="E258" s="182" t="s">
        <v>1</v>
      </c>
      <c r="F258" s="183" t="s">
        <v>1089</v>
      </c>
      <c r="H258" s="184">
        <v>310.52800000000002</v>
      </c>
      <c r="I258" s="185"/>
      <c r="L258" s="181"/>
      <c r="M258" s="186"/>
      <c r="N258" s="187"/>
      <c r="O258" s="187"/>
      <c r="P258" s="187"/>
      <c r="Q258" s="187"/>
      <c r="R258" s="187"/>
      <c r="S258" s="187"/>
      <c r="T258" s="188"/>
      <c r="AT258" s="182" t="s">
        <v>284</v>
      </c>
      <c r="AU258" s="182" t="s">
        <v>89</v>
      </c>
      <c r="AV258" s="14" t="s">
        <v>89</v>
      </c>
      <c r="AW258" s="14" t="s">
        <v>30</v>
      </c>
      <c r="AX258" s="14" t="s">
        <v>83</v>
      </c>
      <c r="AY258" s="182" t="s">
        <v>276</v>
      </c>
    </row>
    <row r="259" spans="1:65" s="14" customFormat="1" ht="11.25">
      <c r="B259" s="181"/>
      <c r="D259" s="174" t="s">
        <v>284</v>
      </c>
      <c r="F259" s="183" t="s">
        <v>4276</v>
      </c>
      <c r="H259" s="184">
        <v>316.73899999999998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2" t="s">
        <v>284</v>
      </c>
      <c r="AU259" s="182" t="s">
        <v>89</v>
      </c>
      <c r="AV259" s="14" t="s">
        <v>89</v>
      </c>
      <c r="AW259" s="14" t="s">
        <v>3</v>
      </c>
      <c r="AX259" s="14" t="s">
        <v>83</v>
      </c>
      <c r="AY259" s="182" t="s">
        <v>276</v>
      </c>
    </row>
    <row r="260" spans="1:65" s="2" customFormat="1" ht="37.9" customHeight="1">
      <c r="A260" s="33"/>
      <c r="B260" s="158"/>
      <c r="C260" s="159" t="s">
        <v>520</v>
      </c>
      <c r="D260" s="159" t="s">
        <v>278</v>
      </c>
      <c r="E260" s="160" t="s">
        <v>2405</v>
      </c>
      <c r="F260" s="161" t="s">
        <v>2406</v>
      </c>
      <c r="G260" s="162" t="s">
        <v>371</v>
      </c>
      <c r="H260" s="163">
        <v>2</v>
      </c>
      <c r="I260" s="164"/>
      <c r="J260" s="163">
        <f>ROUND(I260*H260,3)</f>
        <v>0</v>
      </c>
      <c r="K260" s="165"/>
      <c r="L260" s="34"/>
      <c r="M260" s="166" t="s">
        <v>1</v>
      </c>
      <c r="N260" s="167" t="s">
        <v>42</v>
      </c>
      <c r="O260" s="62"/>
      <c r="P260" s="168">
        <f>O260*H260</f>
        <v>0</v>
      </c>
      <c r="Q260" s="168">
        <v>2.5999999999999998E-4</v>
      </c>
      <c r="R260" s="168">
        <f>Q260*H260</f>
        <v>5.1999999999999995E-4</v>
      </c>
      <c r="S260" s="168">
        <v>0</v>
      </c>
      <c r="T260" s="16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368</v>
      </c>
      <c r="AT260" s="170" t="s">
        <v>278</v>
      </c>
      <c r="AU260" s="170" t="s">
        <v>89</v>
      </c>
      <c r="AY260" s="18" t="s">
        <v>276</v>
      </c>
      <c r="BE260" s="171">
        <f>IF(N260="základná",J260,0)</f>
        <v>0</v>
      </c>
      <c r="BF260" s="171">
        <f>IF(N260="znížená",J260,0)</f>
        <v>0</v>
      </c>
      <c r="BG260" s="171">
        <f>IF(N260="zákl. prenesená",J260,0)</f>
        <v>0</v>
      </c>
      <c r="BH260" s="171">
        <f>IF(N260="zníž. prenesená",J260,0)</f>
        <v>0</v>
      </c>
      <c r="BI260" s="171">
        <f>IF(N260="nulová",J260,0)</f>
        <v>0</v>
      </c>
      <c r="BJ260" s="18" t="s">
        <v>89</v>
      </c>
      <c r="BK260" s="172">
        <f>ROUND(I260*H260,3)</f>
        <v>0</v>
      </c>
      <c r="BL260" s="18" t="s">
        <v>368</v>
      </c>
      <c r="BM260" s="170" t="s">
        <v>4277</v>
      </c>
    </row>
    <row r="261" spans="1:65" s="14" customFormat="1" ht="11.25">
      <c r="B261" s="181"/>
      <c r="D261" s="174" t="s">
        <v>284</v>
      </c>
      <c r="E261" s="182" t="s">
        <v>1</v>
      </c>
      <c r="F261" s="183" t="s">
        <v>4278</v>
      </c>
      <c r="H261" s="184">
        <v>2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2" t="s">
        <v>284</v>
      </c>
      <c r="AU261" s="182" t="s">
        <v>89</v>
      </c>
      <c r="AV261" s="14" t="s">
        <v>89</v>
      </c>
      <c r="AW261" s="14" t="s">
        <v>30</v>
      </c>
      <c r="AX261" s="14" t="s">
        <v>83</v>
      </c>
      <c r="AY261" s="182" t="s">
        <v>276</v>
      </c>
    </row>
    <row r="262" spans="1:65" s="2" customFormat="1" ht="24.2" customHeight="1">
      <c r="A262" s="33"/>
      <c r="B262" s="158"/>
      <c r="C262" s="197" t="s">
        <v>525</v>
      </c>
      <c r="D262" s="197" t="s">
        <v>393</v>
      </c>
      <c r="E262" s="198" t="s">
        <v>2409</v>
      </c>
      <c r="F262" s="199" t="s">
        <v>2410</v>
      </c>
      <c r="G262" s="200" t="s">
        <v>281</v>
      </c>
      <c r="H262" s="201">
        <v>2.2999999999999998</v>
      </c>
      <c r="I262" s="202"/>
      <c r="J262" s="201">
        <f>ROUND(I262*H262,3)</f>
        <v>0</v>
      </c>
      <c r="K262" s="203"/>
      <c r="L262" s="204"/>
      <c r="M262" s="205" t="s">
        <v>1</v>
      </c>
      <c r="N262" s="206" t="s">
        <v>42</v>
      </c>
      <c r="O262" s="62"/>
      <c r="P262" s="168">
        <f>O262*H262</f>
        <v>0</v>
      </c>
      <c r="Q262" s="168">
        <v>4.2500000000000003E-3</v>
      </c>
      <c r="R262" s="168">
        <f>Q262*H262</f>
        <v>9.7750000000000007E-3</v>
      </c>
      <c r="S262" s="168">
        <v>0</v>
      </c>
      <c r="T262" s="169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448</v>
      </c>
      <c r="AT262" s="170" t="s">
        <v>393</v>
      </c>
      <c r="AU262" s="170" t="s">
        <v>89</v>
      </c>
      <c r="AY262" s="18" t="s">
        <v>276</v>
      </c>
      <c r="BE262" s="171">
        <f>IF(N262="základná",J262,0)</f>
        <v>0</v>
      </c>
      <c r="BF262" s="171">
        <f>IF(N262="znížená",J262,0)</f>
        <v>0</v>
      </c>
      <c r="BG262" s="171">
        <f>IF(N262="zákl. prenesená",J262,0)</f>
        <v>0</v>
      </c>
      <c r="BH262" s="171">
        <f>IF(N262="zníž. prenesená",J262,0)</f>
        <v>0</v>
      </c>
      <c r="BI262" s="171">
        <f>IF(N262="nulová",J262,0)</f>
        <v>0</v>
      </c>
      <c r="BJ262" s="18" t="s">
        <v>89</v>
      </c>
      <c r="BK262" s="172">
        <f>ROUND(I262*H262,3)</f>
        <v>0</v>
      </c>
      <c r="BL262" s="18" t="s">
        <v>368</v>
      </c>
      <c r="BM262" s="170" t="s">
        <v>4279</v>
      </c>
    </row>
    <row r="263" spans="1:65" s="14" customFormat="1" ht="11.25">
      <c r="B263" s="181"/>
      <c r="D263" s="174" t="s">
        <v>284</v>
      </c>
      <c r="E263" s="182" t="s">
        <v>1</v>
      </c>
      <c r="F263" s="183" t="s">
        <v>89</v>
      </c>
      <c r="H263" s="184">
        <v>2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284</v>
      </c>
      <c r="AU263" s="182" t="s">
        <v>89</v>
      </c>
      <c r="AV263" s="14" t="s">
        <v>89</v>
      </c>
      <c r="AW263" s="14" t="s">
        <v>30</v>
      </c>
      <c r="AX263" s="14" t="s">
        <v>83</v>
      </c>
      <c r="AY263" s="182" t="s">
        <v>276</v>
      </c>
    </row>
    <row r="264" spans="1:65" s="14" customFormat="1" ht="11.25">
      <c r="B264" s="181"/>
      <c r="D264" s="174" t="s">
        <v>284</v>
      </c>
      <c r="F264" s="183" t="s">
        <v>4280</v>
      </c>
      <c r="H264" s="184">
        <v>2.2999999999999998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284</v>
      </c>
      <c r="AU264" s="182" t="s">
        <v>89</v>
      </c>
      <c r="AV264" s="14" t="s">
        <v>89</v>
      </c>
      <c r="AW264" s="14" t="s">
        <v>3</v>
      </c>
      <c r="AX264" s="14" t="s">
        <v>83</v>
      </c>
      <c r="AY264" s="182" t="s">
        <v>276</v>
      </c>
    </row>
    <row r="265" spans="1:65" s="2" customFormat="1" ht="66.75" customHeight="1">
      <c r="A265" s="33"/>
      <c r="B265" s="158"/>
      <c r="C265" s="159" t="s">
        <v>554</v>
      </c>
      <c r="D265" s="159" t="s">
        <v>278</v>
      </c>
      <c r="E265" s="160" t="s">
        <v>2413</v>
      </c>
      <c r="F265" s="161" t="s">
        <v>2414</v>
      </c>
      <c r="G265" s="162" t="s">
        <v>371</v>
      </c>
      <c r="H265" s="163">
        <v>11</v>
      </c>
      <c r="I265" s="164"/>
      <c r="J265" s="163">
        <f>ROUND(I265*H265,3)</f>
        <v>0</v>
      </c>
      <c r="K265" s="165"/>
      <c r="L265" s="34"/>
      <c r="M265" s="166" t="s">
        <v>1</v>
      </c>
      <c r="N265" s="167" t="s">
        <v>42</v>
      </c>
      <c r="O265" s="62"/>
      <c r="P265" s="168">
        <f>O265*H265</f>
        <v>0</v>
      </c>
      <c r="Q265" s="168">
        <v>1.0000000000000001E-5</v>
      </c>
      <c r="R265" s="168">
        <f>Q265*H265</f>
        <v>1.1E-4</v>
      </c>
      <c r="S265" s="168">
        <v>0</v>
      </c>
      <c r="T265" s="169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0" t="s">
        <v>368</v>
      </c>
      <c r="AT265" s="170" t="s">
        <v>278</v>
      </c>
      <c r="AU265" s="170" t="s">
        <v>89</v>
      </c>
      <c r="AY265" s="18" t="s">
        <v>276</v>
      </c>
      <c r="BE265" s="171">
        <f>IF(N265="základná",J265,0)</f>
        <v>0</v>
      </c>
      <c r="BF265" s="171">
        <f>IF(N265="znížená",J265,0)</f>
        <v>0</v>
      </c>
      <c r="BG265" s="171">
        <f>IF(N265="zákl. prenesená",J265,0)</f>
        <v>0</v>
      </c>
      <c r="BH265" s="171">
        <f>IF(N265="zníž. prenesená",J265,0)</f>
        <v>0</v>
      </c>
      <c r="BI265" s="171">
        <f>IF(N265="nulová",J265,0)</f>
        <v>0</v>
      </c>
      <c r="BJ265" s="18" t="s">
        <v>89</v>
      </c>
      <c r="BK265" s="172">
        <f>ROUND(I265*H265,3)</f>
        <v>0</v>
      </c>
      <c r="BL265" s="18" t="s">
        <v>368</v>
      </c>
      <c r="BM265" s="170" t="s">
        <v>4281</v>
      </c>
    </row>
    <row r="266" spans="1:65" s="14" customFormat="1" ht="11.25">
      <c r="B266" s="181"/>
      <c r="D266" s="174" t="s">
        <v>284</v>
      </c>
      <c r="E266" s="182" t="s">
        <v>1</v>
      </c>
      <c r="F266" s="183" t="s">
        <v>337</v>
      </c>
      <c r="H266" s="184">
        <v>11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284</v>
      </c>
      <c r="AU266" s="182" t="s">
        <v>89</v>
      </c>
      <c r="AV266" s="14" t="s">
        <v>89</v>
      </c>
      <c r="AW266" s="14" t="s">
        <v>30</v>
      </c>
      <c r="AX266" s="14" t="s">
        <v>83</v>
      </c>
      <c r="AY266" s="182" t="s">
        <v>276</v>
      </c>
    </row>
    <row r="267" spans="1:65" s="2" customFormat="1" ht="37.9" customHeight="1">
      <c r="A267" s="33"/>
      <c r="B267" s="158"/>
      <c r="C267" s="159" t="s">
        <v>559</v>
      </c>
      <c r="D267" s="159" t="s">
        <v>278</v>
      </c>
      <c r="E267" s="160" t="s">
        <v>1092</v>
      </c>
      <c r="F267" s="161" t="s">
        <v>2416</v>
      </c>
      <c r="G267" s="162" t="s">
        <v>292</v>
      </c>
      <c r="H267" s="163">
        <v>56.6</v>
      </c>
      <c r="I267" s="164"/>
      <c r="J267" s="163">
        <f>ROUND(I267*H267,3)</f>
        <v>0</v>
      </c>
      <c r="K267" s="165"/>
      <c r="L267" s="34"/>
      <c r="M267" s="166" t="s">
        <v>1</v>
      </c>
      <c r="N267" s="167" t="s">
        <v>42</v>
      </c>
      <c r="O267" s="62"/>
      <c r="P267" s="168">
        <f>O267*H267</f>
        <v>0</v>
      </c>
      <c r="Q267" s="168">
        <v>3.0000000000000001E-5</v>
      </c>
      <c r="R267" s="168">
        <f>Q267*H267</f>
        <v>1.6980000000000001E-3</v>
      </c>
      <c r="S267" s="168">
        <v>0</v>
      </c>
      <c r="T267" s="169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0" t="s">
        <v>368</v>
      </c>
      <c r="AT267" s="170" t="s">
        <v>278</v>
      </c>
      <c r="AU267" s="170" t="s">
        <v>89</v>
      </c>
      <c r="AY267" s="18" t="s">
        <v>276</v>
      </c>
      <c r="BE267" s="171">
        <f>IF(N267="základná",J267,0)</f>
        <v>0</v>
      </c>
      <c r="BF267" s="171">
        <f>IF(N267="znížená",J267,0)</f>
        <v>0</v>
      </c>
      <c r="BG267" s="171">
        <f>IF(N267="zákl. prenesená",J267,0)</f>
        <v>0</v>
      </c>
      <c r="BH267" s="171">
        <f>IF(N267="zníž. prenesená",J267,0)</f>
        <v>0</v>
      </c>
      <c r="BI267" s="171">
        <f>IF(N267="nulová",J267,0)</f>
        <v>0</v>
      </c>
      <c r="BJ267" s="18" t="s">
        <v>89</v>
      </c>
      <c r="BK267" s="172">
        <f>ROUND(I267*H267,3)</f>
        <v>0</v>
      </c>
      <c r="BL267" s="18" t="s">
        <v>368</v>
      </c>
      <c r="BM267" s="170" t="s">
        <v>4282</v>
      </c>
    </row>
    <row r="268" spans="1:65" s="2" customFormat="1" ht="24.2" customHeight="1">
      <c r="A268" s="33"/>
      <c r="B268" s="158"/>
      <c r="C268" s="197" t="s">
        <v>564</v>
      </c>
      <c r="D268" s="197" t="s">
        <v>393</v>
      </c>
      <c r="E268" s="198" t="s">
        <v>1108</v>
      </c>
      <c r="F268" s="199" t="s">
        <v>4283</v>
      </c>
      <c r="G268" s="200" t="s">
        <v>371</v>
      </c>
      <c r="H268" s="201">
        <v>452.8</v>
      </c>
      <c r="I268" s="202"/>
      <c r="J268" s="201">
        <f>ROUND(I268*H268,3)</f>
        <v>0</v>
      </c>
      <c r="K268" s="203"/>
      <c r="L268" s="204"/>
      <c r="M268" s="205" t="s">
        <v>1</v>
      </c>
      <c r="N268" s="206" t="s">
        <v>42</v>
      </c>
      <c r="O268" s="62"/>
      <c r="P268" s="168">
        <f>O268*H268</f>
        <v>0</v>
      </c>
      <c r="Q268" s="168">
        <v>2.0000000000000001E-4</v>
      </c>
      <c r="R268" s="168">
        <f>Q268*H268</f>
        <v>9.0560000000000002E-2</v>
      </c>
      <c r="S268" s="168">
        <v>0</v>
      </c>
      <c r="T268" s="16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448</v>
      </c>
      <c r="AT268" s="170" t="s">
        <v>393</v>
      </c>
      <c r="AU268" s="170" t="s">
        <v>89</v>
      </c>
      <c r="AY268" s="18" t="s">
        <v>276</v>
      </c>
      <c r="BE268" s="171">
        <f>IF(N268="základná",J268,0)</f>
        <v>0</v>
      </c>
      <c r="BF268" s="171">
        <f>IF(N268="znížená",J268,0)</f>
        <v>0</v>
      </c>
      <c r="BG268" s="171">
        <f>IF(N268="zákl. prenesená",J268,0)</f>
        <v>0</v>
      </c>
      <c r="BH268" s="171">
        <f>IF(N268="zníž. prenesená",J268,0)</f>
        <v>0</v>
      </c>
      <c r="BI268" s="171">
        <f>IF(N268="nulová",J268,0)</f>
        <v>0</v>
      </c>
      <c r="BJ268" s="18" t="s">
        <v>89</v>
      </c>
      <c r="BK268" s="172">
        <f>ROUND(I268*H268,3)</f>
        <v>0</v>
      </c>
      <c r="BL268" s="18" t="s">
        <v>368</v>
      </c>
      <c r="BM268" s="170" t="s">
        <v>4284</v>
      </c>
    </row>
    <row r="269" spans="1:65" s="2" customFormat="1" ht="24.2" customHeight="1">
      <c r="A269" s="33"/>
      <c r="B269" s="158"/>
      <c r="C269" s="159" t="s">
        <v>568</v>
      </c>
      <c r="D269" s="159" t="s">
        <v>278</v>
      </c>
      <c r="E269" s="160" t="s">
        <v>2420</v>
      </c>
      <c r="F269" s="161" t="s">
        <v>2421</v>
      </c>
      <c r="G269" s="162" t="s">
        <v>371</v>
      </c>
      <c r="H269" s="163">
        <v>2</v>
      </c>
      <c r="I269" s="164"/>
      <c r="J269" s="163">
        <f>ROUND(I269*H269,3)</f>
        <v>0</v>
      </c>
      <c r="K269" s="165"/>
      <c r="L269" s="34"/>
      <c r="M269" s="166" t="s">
        <v>1</v>
      </c>
      <c r="N269" s="167" t="s">
        <v>42</v>
      </c>
      <c r="O269" s="62"/>
      <c r="P269" s="168">
        <f>O269*H269</f>
        <v>0</v>
      </c>
      <c r="Q269" s="168">
        <v>1.81E-3</v>
      </c>
      <c r="R269" s="168">
        <f>Q269*H269</f>
        <v>3.62E-3</v>
      </c>
      <c r="S269" s="168">
        <v>0</v>
      </c>
      <c r="T269" s="169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70" t="s">
        <v>368</v>
      </c>
      <c r="AT269" s="170" t="s">
        <v>278</v>
      </c>
      <c r="AU269" s="170" t="s">
        <v>89</v>
      </c>
      <c r="AY269" s="18" t="s">
        <v>276</v>
      </c>
      <c r="BE269" s="171">
        <f>IF(N269="základná",J269,0)</f>
        <v>0</v>
      </c>
      <c r="BF269" s="171">
        <f>IF(N269="znížená",J269,0)</f>
        <v>0</v>
      </c>
      <c r="BG269" s="171">
        <f>IF(N269="zákl. prenesená",J269,0)</f>
        <v>0</v>
      </c>
      <c r="BH269" s="171">
        <f>IF(N269="zníž. prenesená",J269,0)</f>
        <v>0</v>
      </c>
      <c r="BI269" s="171">
        <f>IF(N269="nulová",J269,0)</f>
        <v>0</v>
      </c>
      <c r="BJ269" s="18" t="s">
        <v>89</v>
      </c>
      <c r="BK269" s="172">
        <f>ROUND(I269*H269,3)</f>
        <v>0</v>
      </c>
      <c r="BL269" s="18" t="s">
        <v>368</v>
      </c>
      <c r="BM269" s="170" t="s">
        <v>4285</v>
      </c>
    </row>
    <row r="270" spans="1:65" s="14" customFormat="1" ht="11.25">
      <c r="B270" s="181"/>
      <c r="D270" s="174" t="s">
        <v>284</v>
      </c>
      <c r="E270" s="182" t="s">
        <v>1</v>
      </c>
      <c r="F270" s="183" t="s">
        <v>4278</v>
      </c>
      <c r="H270" s="184">
        <v>2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284</v>
      </c>
      <c r="AU270" s="182" t="s">
        <v>89</v>
      </c>
      <c r="AV270" s="14" t="s">
        <v>89</v>
      </c>
      <c r="AW270" s="14" t="s">
        <v>30</v>
      </c>
      <c r="AX270" s="14" t="s">
        <v>83</v>
      </c>
      <c r="AY270" s="182" t="s">
        <v>276</v>
      </c>
    </row>
    <row r="271" spans="1:65" s="2" customFormat="1" ht="37.9" customHeight="1">
      <c r="A271" s="33"/>
      <c r="B271" s="158"/>
      <c r="C271" s="159" t="s">
        <v>572</v>
      </c>
      <c r="D271" s="159" t="s">
        <v>278</v>
      </c>
      <c r="E271" s="160" t="s">
        <v>1098</v>
      </c>
      <c r="F271" s="161" t="s">
        <v>2423</v>
      </c>
      <c r="G271" s="162" t="s">
        <v>292</v>
      </c>
      <c r="H271" s="163">
        <v>53.2</v>
      </c>
      <c r="I271" s="164"/>
      <c r="J271" s="163">
        <f>ROUND(I271*H271,3)</f>
        <v>0</v>
      </c>
      <c r="K271" s="165"/>
      <c r="L271" s="34"/>
      <c r="M271" s="166" t="s">
        <v>1</v>
      </c>
      <c r="N271" s="167" t="s">
        <v>42</v>
      </c>
      <c r="O271" s="62"/>
      <c r="P271" s="168">
        <f>O271*H271</f>
        <v>0</v>
      </c>
      <c r="Q271" s="168">
        <v>4.0000000000000003E-5</v>
      </c>
      <c r="R271" s="168">
        <f>Q271*H271</f>
        <v>2.1280000000000001E-3</v>
      </c>
      <c r="S271" s="168">
        <v>0</v>
      </c>
      <c r="T271" s="169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0" t="s">
        <v>368</v>
      </c>
      <c r="AT271" s="170" t="s">
        <v>278</v>
      </c>
      <c r="AU271" s="170" t="s">
        <v>89</v>
      </c>
      <c r="AY271" s="18" t="s">
        <v>276</v>
      </c>
      <c r="BE271" s="171">
        <f>IF(N271="základná",J271,0)</f>
        <v>0</v>
      </c>
      <c r="BF271" s="171">
        <f>IF(N271="znížená",J271,0)</f>
        <v>0</v>
      </c>
      <c r="BG271" s="171">
        <f>IF(N271="zákl. prenesená",J271,0)</f>
        <v>0</v>
      </c>
      <c r="BH271" s="171">
        <f>IF(N271="zníž. prenesená",J271,0)</f>
        <v>0</v>
      </c>
      <c r="BI271" s="171">
        <f>IF(N271="nulová",J271,0)</f>
        <v>0</v>
      </c>
      <c r="BJ271" s="18" t="s">
        <v>89</v>
      </c>
      <c r="BK271" s="172">
        <f>ROUND(I271*H271,3)</f>
        <v>0</v>
      </c>
      <c r="BL271" s="18" t="s">
        <v>368</v>
      </c>
      <c r="BM271" s="170" t="s">
        <v>4286</v>
      </c>
    </row>
    <row r="272" spans="1:65" s="2" customFormat="1" ht="21.75" customHeight="1">
      <c r="A272" s="33"/>
      <c r="B272" s="158"/>
      <c r="C272" s="197" t="s">
        <v>577</v>
      </c>
      <c r="D272" s="197" t="s">
        <v>393</v>
      </c>
      <c r="E272" s="198" t="s">
        <v>1086</v>
      </c>
      <c r="F272" s="199" t="s">
        <v>1087</v>
      </c>
      <c r="G272" s="200" t="s">
        <v>371</v>
      </c>
      <c r="H272" s="201">
        <v>425.6</v>
      </c>
      <c r="I272" s="202"/>
      <c r="J272" s="201">
        <f>ROUND(I272*H272,3)</f>
        <v>0</v>
      </c>
      <c r="K272" s="203"/>
      <c r="L272" s="204"/>
      <c r="M272" s="205" t="s">
        <v>1</v>
      </c>
      <c r="N272" s="206" t="s">
        <v>42</v>
      </c>
      <c r="O272" s="62"/>
      <c r="P272" s="168">
        <f>O272*H272</f>
        <v>0</v>
      </c>
      <c r="Q272" s="168">
        <v>1.4999999999999999E-4</v>
      </c>
      <c r="R272" s="168">
        <f>Q272*H272</f>
        <v>6.3839999999999994E-2</v>
      </c>
      <c r="S272" s="168">
        <v>0</v>
      </c>
      <c r="T272" s="169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70" t="s">
        <v>448</v>
      </c>
      <c r="AT272" s="170" t="s">
        <v>393</v>
      </c>
      <c r="AU272" s="170" t="s">
        <v>89</v>
      </c>
      <c r="AY272" s="18" t="s">
        <v>276</v>
      </c>
      <c r="BE272" s="171">
        <f>IF(N272="základná",J272,0)</f>
        <v>0</v>
      </c>
      <c r="BF272" s="171">
        <f>IF(N272="znížená",J272,0)</f>
        <v>0</v>
      </c>
      <c r="BG272" s="171">
        <f>IF(N272="zákl. prenesená",J272,0)</f>
        <v>0</v>
      </c>
      <c r="BH272" s="171">
        <f>IF(N272="zníž. prenesená",J272,0)</f>
        <v>0</v>
      </c>
      <c r="BI272" s="171">
        <f>IF(N272="nulová",J272,0)</f>
        <v>0</v>
      </c>
      <c r="BJ272" s="18" t="s">
        <v>89</v>
      </c>
      <c r="BK272" s="172">
        <f>ROUND(I272*H272,3)</f>
        <v>0</v>
      </c>
      <c r="BL272" s="18" t="s">
        <v>368</v>
      </c>
      <c r="BM272" s="170" t="s">
        <v>4287</v>
      </c>
    </row>
    <row r="273" spans="1:65" s="2" customFormat="1" ht="33" customHeight="1">
      <c r="A273" s="33"/>
      <c r="B273" s="158"/>
      <c r="C273" s="159" t="s">
        <v>584</v>
      </c>
      <c r="D273" s="159" t="s">
        <v>278</v>
      </c>
      <c r="E273" s="160" t="s">
        <v>1104</v>
      </c>
      <c r="F273" s="161" t="s">
        <v>2428</v>
      </c>
      <c r="G273" s="162" t="s">
        <v>292</v>
      </c>
      <c r="H273" s="163">
        <v>5</v>
      </c>
      <c r="I273" s="164"/>
      <c r="J273" s="163">
        <f>ROUND(I273*H273,3)</f>
        <v>0</v>
      </c>
      <c r="K273" s="165"/>
      <c r="L273" s="34"/>
      <c r="M273" s="166" t="s">
        <v>1</v>
      </c>
      <c r="N273" s="167" t="s">
        <v>42</v>
      </c>
      <c r="O273" s="62"/>
      <c r="P273" s="168">
        <f>O273*H273</f>
        <v>0</v>
      </c>
      <c r="Q273" s="168">
        <v>5.0000000000000002E-5</v>
      </c>
      <c r="R273" s="168">
        <f>Q273*H273</f>
        <v>2.5000000000000001E-4</v>
      </c>
      <c r="S273" s="168">
        <v>0</v>
      </c>
      <c r="T273" s="169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70" t="s">
        <v>368</v>
      </c>
      <c r="AT273" s="170" t="s">
        <v>278</v>
      </c>
      <c r="AU273" s="170" t="s">
        <v>89</v>
      </c>
      <c r="AY273" s="18" t="s">
        <v>276</v>
      </c>
      <c r="BE273" s="171">
        <f>IF(N273="základná",J273,0)</f>
        <v>0</v>
      </c>
      <c r="BF273" s="171">
        <f>IF(N273="znížená",J273,0)</f>
        <v>0</v>
      </c>
      <c r="BG273" s="171">
        <f>IF(N273="zákl. prenesená",J273,0)</f>
        <v>0</v>
      </c>
      <c r="BH273" s="171">
        <f>IF(N273="zníž. prenesená",J273,0)</f>
        <v>0</v>
      </c>
      <c r="BI273" s="171">
        <f>IF(N273="nulová",J273,0)</f>
        <v>0</v>
      </c>
      <c r="BJ273" s="18" t="s">
        <v>89</v>
      </c>
      <c r="BK273" s="172">
        <f>ROUND(I273*H273,3)</f>
        <v>0</v>
      </c>
      <c r="BL273" s="18" t="s">
        <v>368</v>
      </c>
      <c r="BM273" s="170" t="s">
        <v>4288</v>
      </c>
    </row>
    <row r="274" spans="1:65" s="2" customFormat="1" ht="21.75" customHeight="1">
      <c r="A274" s="33"/>
      <c r="B274" s="158"/>
      <c r="C274" s="197" t="s">
        <v>598</v>
      </c>
      <c r="D274" s="197" t="s">
        <v>393</v>
      </c>
      <c r="E274" s="198" t="s">
        <v>1086</v>
      </c>
      <c r="F274" s="199" t="s">
        <v>1087</v>
      </c>
      <c r="G274" s="200" t="s">
        <v>371</v>
      </c>
      <c r="H274" s="201">
        <v>40</v>
      </c>
      <c r="I274" s="202"/>
      <c r="J274" s="201">
        <f>ROUND(I274*H274,3)</f>
        <v>0</v>
      </c>
      <c r="K274" s="203"/>
      <c r="L274" s="204"/>
      <c r="M274" s="205" t="s">
        <v>1</v>
      </c>
      <c r="N274" s="206" t="s">
        <v>42</v>
      </c>
      <c r="O274" s="62"/>
      <c r="P274" s="168">
        <f>O274*H274</f>
        <v>0</v>
      </c>
      <c r="Q274" s="168">
        <v>1.4999999999999999E-4</v>
      </c>
      <c r="R274" s="168">
        <f>Q274*H274</f>
        <v>5.9999999999999993E-3</v>
      </c>
      <c r="S274" s="168">
        <v>0</v>
      </c>
      <c r="T274" s="169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70" t="s">
        <v>448</v>
      </c>
      <c r="AT274" s="170" t="s">
        <v>393</v>
      </c>
      <c r="AU274" s="170" t="s">
        <v>89</v>
      </c>
      <c r="AY274" s="18" t="s">
        <v>276</v>
      </c>
      <c r="BE274" s="171">
        <f>IF(N274="základná",J274,0)</f>
        <v>0</v>
      </c>
      <c r="BF274" s="171">
        <f>IF(N274="znížená",J274,0)</f>
        <v>0</v>
      </c>
      <c r="BG274" s="171">
        <f>IF(N274="zákl. prenesená",J274,0)</f>
        <v>0</v>
      </c>
      <c r="BH274" s="171">
        <f>IF(N274="zníž. prenesená",J274,0)</f>
        <v>0</v>
      </c>
      <c r="BI274" s="171">
        <f>IF(N274="nulová",J274,0)</f>
        <v>0</v>
      </c>
      <c r="BJ274" s="18" t="s">
        <v>89</v>
      </c>
      <c r="BK274" s="172">
        <f>ROUND(I274*H274,3)</f>
        <v>0</v>
      </c>
      <c r="BL274" s="18" t="s">
        <v>368</v>
      </c>
      <c r="BM274" s="170" t="s">
        <v>4289</v>
      </c>
    </row>
    <row r="275" spans="1:65" s="2" customFormat="1" ht="37.9" customHeight="1">
      <c r="A275" s="33"/>
      <c r="B275" s="158"/>
      <c r="C275" s="159" t="s">
        <v>607</v>
      </c>
      <c r="D275" s="159" t="s">
        <v>278</v>
      </c>
      <c r="E275" s="160" t="s">
        <v>2431</v>
      </c>
      <c r="F275" s="161" t="s">
        <v>4290</v>
      </c>
      <c r="G275" s="162" t="s">
        <v>292</v>
      </c>
      <c r="H275" s="163">
        <v>53.5</v>
      </c>
      <c r="I275" s="164"/>
      <c r="J275" s="163">
        <f>ROUND(I275*H275,3)</f>
        <v>0</v>
      </c>
      <c r="K275" s="165"/>
      <c r="L275" s="34"/>
      <c r="M275" s="166" t="s">
        <v>1</v>
      </c>
      <c r="N275" s="167" t="s">
        <v>42</v>
      </c>
      <c r="O275" s="62"/>
      <c r="P275" s="168">
        <f>O275*H275</f>
        <v>0</v>
      </c>
      <c r="Q275" s="168">
        <v>3.5E-4</v>
      </c>
      <c r="R275" s="168">
        <f>Q275*H275</f>
        <v>1.8724999999999999E-2</v>
      </c>
      <c r="S275" s="168">
        <v>0</v>
      </c>
      <c r="T275" s="169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0" t="s">
        <v>368</v>
      </c>
      <c r="AT275" s="170" t="s">
        <v>278</v>
      </c>
      <c r="AU275" s="170" t="s">
        <v>89</v>
      </c>
      <c r="AY275" s="18" t="s">
        <v>276</v>
      </c>
      <c r="BE275" s="171">
        <f>IF(N275="základná",J275,0)</f>
        <v>0</v>
      </c>
      <c r="BF275" s="171">
        <f>IF(N275="znížená",J275,0)</f>
        <v>0</v>
      </c>
      <c r="BG275" s="171">
        <f>IF(N275="zákl. prenesená",J275,0)</f>
        <v>0</v>
      </c>
      <c r="BH275" s="171">
        <f>IF(N275="zníž. prenesená",J275,0)</f>
        <v>0</v>
      </c>
      <c r="BI275" s="171">
        <f>IF(N275="nulová",J275,0)</f>
        <v>0</v>
      </c>
      <c r="BJ275" s="18" t="s">
        <v>89</v>
      </c>
      <c r="BK275" s="172">
        <f>ROUND(I275*H275,3)</f>
        <v>0</v>
      </c>
      <c r="BL275" s="18" t="s">
        <v>368</v>
      </c>
      <c r="BM275" s="170" t="s">
        <v>4291</v>
      </c>
    </row>
    <row r="276" spans="1:65" s="14" customFormat="1" ht="11.25">
      <c r="B276" s="181"/>
      <c r="D276" s="174" t="s">
        <v>284</v>
      </c>
      <c r="E276" s="182" t="s">
        <v>1</v>
      </c>
      <c r="F276" s="183" t="s">
        <v>4292</v>
      </c>
      <c r="H276" s="184">
        <v>53.5</v>
      </c>
      <c r="I276" s="185"/>
      <c r="L276" s="181"/>
      <c r="M276" s="186"/>
      <c r="N276" s="187"/>
      <c r="O276" s="187"/>
      <c r="P276" s="187"/>
      <c r="Q276" s="187"/>
      <c r="R276" s="187"/>
      <c r="S276" s="187"/>
      <c r="T276" s="188"/>
      <c r="AT276" s="182" t="s">
        <v>284</v>
      </c>
      <c r="AU276" s="182" t="s">
        <v>89</v>
      </c>
      <c r="AV276" s="14" t="s">
        <v>89</v>
      </c>
      <c r="AW276" s="14" t="s">
        <v>30</v>
      </c>
      <c r="AX276" s="14" t="s">
        <v>83</v>
      </c>
      <c r="AY276" s="182" t="s">
        <v>276</v>
      </c>
    </row>
    <row r="277" spans="1:65" s="2" customFormat="1" ht="21.75" customHeight="1">
      <c r="A277" s="33"/>
      <c r="B277" s="158"/>
      <c r="C277" s="197" t="s">
        <v>615</v>
      </c>
      <c r="D277" s="197" t="s">
        <v>393</v>
      </c>
      <c r="E277" s="198" t="s">
        <v>1086</v>
      </c>
      <c r="F277" s="199" t="s">
        <v>1087</v>
      </c>
      <c r="G277" s="200" t="s">
        <v>371</v>
      </c>
      <c r="H277" s="201">
        <v>428</v>
      </c>
      <c r="I277" s="202"/>
      <c r="J277" s="201">
        <f>ROUND(I277*H277,3)</f>
        <v>0</v>
      </c>
      <c r="K277" s="203"/>
      <c r="L277" s="204"/>
      <c r="M277" s="205" t="s">
        <v>1</v>
      </c>
      <c r="N277" s="206" t="s">
        <v>42</v>
      </c>
      <c r="O277" s="62"/>
      <c r="P277" s="168">
        <f>O277*H277</f>
        <v>0</v>
      </c>
      <c r="Q277" s="168">
        <v>1.4999999999999999E-4</v>
      </c>
      <c r="R277" s="168">
        <f>Q277*H277</f>
        <v>6.4199999999999993E-2</v>
      </c>
      <c r="S277" s="168">
        <v>0</v>
      </c>
      <c r="T277" s="169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70" t="s">
        <v>448</v>
      </c>
      <c r="AT277" s="170" t="s">
        <v>393</v>
      </c>
      <c r="AU277" s="170" t="s">
        <v>89</v>
      </c>
      <c r="AY277" s="18" t="s">
        <v>276</v>
      </c>
      <c r="BE277" s="171">
        <f>IF(N277="základná",J277,0)</f>
        <v>0</v>
      </c>
      <c r="BF277" s="171">
        <f>IF(N277="znížená",J277,0)</f>
        <v>0</v>
      </c>
      <c r="BG277" s="171">
        <f>IF(N277="zákl. prenesená",J277,0)</f>
        <v>0</v>
      </c>
      <c r="BH277" s="171">
        <f>IF(N277="zníž. prenesená",J277,0)</f>
        <v>0</v>
      </c>
      <c r="BI277" s="171">
        <f>IF(N277="nulová",J277,0)</f>
        <v>0</v>
      </c>
      <c r="BJ277" s="18" t="s">
        <v>89</v>
      </c>
      <c r="BK277" s="172">
        <f>ROUND(I277*H277,3)</f>
        <v>0</v>
      </c>
      <c r="BL277" s="18" t="s">
        <v>368</v>
      </c>
      <c r="BM277" s="170" t="s">
        <v>4293</v>
      </c>
    </row>
    <row r="278" spans="1:65" s="2" customFormat="1" ht="37.9" customHeight="1">
      <c r="A278" s="33"/>
      <c r="B278" s="158"/>
      <c r="C278" s="159" t="s">
        <v>622</v>
      </c>
      <c r="D278" s="159" t="s">
        <v>278</v>
      </c>
      <c r="E278" s="160" t="s">
        <v>1118</v>
      </c>
      <c r="F278" s="161" t="s">
        <v>2436</v>
      </c>
      <c r="G278" s="162" t="s">
        <v>292</v>
      </c>
      <c r="H278" s="163">
        <v>8.65</v>
      </c>
      <c r="I278" s="164"/>
      <c r="J278" s="163">
        <f>ROUND(I278*H278,3)</f>
        <v>0</v>
      </c>
      <c r="K278" s="165"/>
      <c r="L278" s="34"/>
      <c r="M278" s="166" t="s">
        <v>1</v>
      </c>
      <c r="N278" s="167" t="s">
        <v>42</v>
      </c>
      <c r="O278" s="62"/>
      <c r="P278" s="168">
        <f>O278*H278</f>
        <v>0</v>
      </c>
      <c r="Q278" s="168">
        <v>2.9999999999999997E-4</v>
      </c>
      <c r="R278" s="168">
        <f>Q278*H278</f>
        <v>2.5950000000000001E-3</v>
      </c>
      <c r="S278" s="168">
        <v>0</v>
      </c>
      <c r="T278" s="169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0" t="s">
        <v>368</v>
      </c>
      <c r="AT278" s="170" t="s">
        <v>278</v>
      </c>
      <c r="AU278" s="170" t="s">
        <v>89</v>
      </c>
      <c r="AY278" s="18" t="s">
        <v>276</v>
      </c>
      <c r="BE278" s="171">
        <f>IF(N278="základná",J278,0)</f>
        <v>0</v>
      </c>
      <c r="BF278" s="171">
        <f>IF(N278="znížená",J278,0)</f>
        <v>0</v>
      </c>
      <c r="BG278" s="171">
        <f>IF(N278="zákl. prenesená",J278,0)</f>
        <v>0</v>
      </c>
      <c r="BH278" s="171">
        <f>IF(N278="zníž. prenesená",J278,0)</f>
        <v>0</v>
      </c>
      <c r="BI278" s="171">
        <f>IF(N278="nulová",J278,0)</f>
        <v>0</v>
      </c>
      <c r="BJ278" s="18" t="s">
        <v>89</v>
      </c>
      <c r="BK278" s="172">
        <f>ROUND(I278*H278,3)</f>
        <v>0</v>
      </c>
      <c r="BL278" s="18" t="s">
        <v>368</v>
      </c>
      <c r="BM278" s="170" t="s">
        <v>4294</v>
      </c>
    </row>
    <row r="279" spans="1:65" s="2" customFormat="1" ht="21.75" customHeight="1">
      <c r="A279" s="33"/>
      <c r="B279" s="158"/>
      <c r="C279" s="197" t="s">
        <v>629</v>
      </c>
      <c r="D279" s="197" t="s">
        <v>393</v>
      </c>
      <c r="E279" s="198" t="s">
        <v>1086</v>
      </c>
      <c r="F279" s="199" t="s">
        <v>1087</v>
      </c>
      <c r="G279" s="200" t="s">
        <v>371</v>
      </c>
      <c r="H279" s="201">
        <v>69.2</v>
      </c>
      <c r="I279" s="202"/>
      <c r="J279" s="201">
        <f>ROUND(I279*H279,3)</f>
        <v>0</v>
      </c>
      <c r="K279" s="203"/>
      <c r="L279" s="204"/>
      <c r="M279" s="205" t="s">
        <v>1</v>
      </c>
      <c r="N279" s="206" t="s">
        <v>42</v>
      </c>
      <c r="O279" s="62"/>
      <c r="P279" s="168">
        <f>O279*H279</f>
        <v>0</v>
      </c>
      <c r="Q279" s="168">
        <v>1.4999999999999999E-4</v>
      </c>
      <c r="R279" s="168">
        <f>Q279*H279</f>
        <v>1.038E-2</v>
      </c>
      <c r="S279" s="168">
        <v>0</v>
      </c>
      <c r="T279" s="169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70" t="s">
        <v>448</v>
      </c>
      <c r="AT279" s="170" t="s">
        <v>393</v>
      </c>
      <c r="AU279" s="170" t="s">
        <v>89</v>
      </c>
      <c r="AY279" s="18" t="s">
        <v>276</v>
      </c>
      <c r="BE279" s="171">
        <f>IF(N279="základná",J279,0)</f>
        <v>0</v>
      </c>
      <c r="BF279" s="171">
        <f>IF(N279="znížená",J279,0)</f>
        <v>0</v>
      </c>
      <c r="BG279" s="171">
        <f>IF(N279="zákl. prenesená",J279,0)</f>
        <v>0</v>
      </c>
      <c r="BH279" s="171">
        <f>IF(N279="zníž. prenesená",J279,0)</f>
        <v>0</v>
      </c>
      <c r="BI279" s="171">
        <f>IF(N279="nulová",J279,0)</f>
        <v>0</v>
      </c>
      <c r="BJ279" s="18" t="s">
        <v>89</v>
      </c>
      <c r="BK279" s="172">
        <f>ROUND(I279*H279,3)</f>
        <v>0</v>
      </c>
      <c r="BL279" s="18" t="s">
        <v>368</v>
      </c>
      <c r="BM279" s="170" t="s">
        <v>4295</v>
      </c>
    </row>
    <row r="280" spans="1:65" s="2" customFormat="1" ht="24.2" customHeight="1">
      <c r="A280" s="33"/>
      <c r="B280" s="158"/>
      <c r="C280" s="159" t="s">
        <v>633</v>
      </c>
      <c r="D280" s="159" t="s">
        <v>278</v>
      </c>
      <c r="E280" s="160" t="s">
        <v>1124</v>
      </c>
      <c r="F280" s="161" t="s">
        <v>1125</v>
      </c>
      <c r="G280" s="162" t="s">
        <v>281</v>
      </c>
      <c r="H280" s="163">
        <v>328.11599999999999</v>
      </c>
      <c r="I280" s="164"/>
      <c r="J280" s="163">
        <f>ROUND(I280*H280,3)</f>
        <v>0</v>
      </c>
      <c r="K280" s="165"/>
      <c r="L280" s="34"/>
      <c r="M280" s="166" t="s">
        <v>1</v>
      </c>
      <c r="N280" s="167" t="s">
        <v>42</v>
      </c>
      <c r="O280" s="62"/>
      <c r="P280" s="168">
        <f>O280*H280</f>
        <v>0</v>
      </c>
      <c r="Q280" s="168">
        <v>0</v>
      </c>
      <c r="R280" s="168">
        <f>Q280*H280</f>
        <v>0</v>
      </c>
      <c r="S280" s="168">
        <v>0</v>
      </c>
      <c r="T280" s="169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0" t="s">
        <v>368</v>
      </c>
      <c r="AT280" s="170" t="s">
        <v>278</v>
      </c>
      <c r="AU280" s="170" t="s">
        <v>89</v>
      </c>
      <c r="AY280" s="18" t="s">
        <v>276</v>
      </c>
      <c r="BE280" s="171">
        <f>IF(N280="základná",J280,0)</f>
        <v>0</v>
      </c>
      <c r="BF280" s="171">
        <f>IF(N280="znížená",J280,0)</f>
        <v>0</v>
      </c>
      <c r="BG280" s="171">
        <f>IF(N280="zákl. prenesená",J280,0)</f>
        <v>0</v>
      </c>
      <c r="BH280" s="171">
        <f>IF(N280="zníž. prenesená",J280,0)</f>
        <v>0</v>
      </c>
      <c r="BI280" s="171">
        <f>IF(N280="nulová",J280,0)</f>
        <v>0</v>
      </c>
      <c r="BJ280" s="18" t="s">
        <v>89</v>
      </c>
      <c r="BK280" s="172">
        <f>ROUND(I280*H280,3)</f>
        <v>0</v>
      </c>
      <c r="BL280" s="18" t="s">
        <v>368</v>
      </c>
      <c r="BM280" s="170" t="s">
        <v>4296</v>
      </c>
    </row>
    <row r="281" spans="1:65" s="14" customFormat="1" ht="11.25">
      <c r="B281" s="181"/>
      <c r="D281" s="174" t="s">
        <v>284</v>
      </c>
      <c r="E281" s="182" t="s">
        <v>1</v>
      </c>
      <c r="F281" s="183" t="s">
        <v>2440</v>
      </c>
      <c r="H281" s="184">
        <v>328.11599999999999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284</v>
      </c>
      <c r="AU281" s="182" t="s">
        <v>89</v>
      </c>
      <c r="AV281" s="14" t="s">
        <v>89</v>
      </c>
      <c r="AW281" s="14" t="s">
        <v>30</v>
      </c>
      <c r="AX281" s="14" t="s">
        <v>83</v>
      </c>
      <c r="AY281" s="182" t="s">
        <v>276</v>
      </c>
    </row>
    <row r="282" spans="1:65" s="2" customFormat="1" ht="16.5" customHeight="1">
      <c r="A282" s="33"/>
      <c r="B282" s="158"/>
      <c r="C282" s="197" t="s">
        <v>639</v>
      </c>
      <c r="D282" s="197" t="s">
        <v>393</v>
      </c>
      <c r="E282" s="198" t="s">
        <v>1129</v>
      </c>
      <c r="F282" s="199" t="s">
        <v>1130</v>
      </c>
      <c r="G282" s="200" t="s">
        <v>281</v>
      </c>
      <c r="H282" s="201">
        <v>44.637999999999998</v>
      </c>
      <c r="I282" s="202"/>
      <c r="J282" s="201">
        <f>ROUND(I282*H282,3)</f>
        <v>0</v>
      </c>
      <c r="K282" s="203"/>
      <c r="L282" s="204"/>
      <c r="M282" s="205" t="s">
        <v>1</v>
      </c>
      <c r="N282" s="206" t="s">
        <v>42</v>
      </c>
      <c r="O282" s="62"/>
      <c r="P282" s="168">
        <f>O282*H282</f>
        <v>0</v>
      </c>
      <c r="Q282" s="168">
        <v>5.0000000000000001E-4</v>
      </c>
      <c r="R282" s="168">
        <f>Q282*H282</f>
        <v>2.2318999999999999E-2</v>
      </c>
      <c r="S282" s="168">
        <v>0</v>
      </c>
      <c r="T282" s="169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0" t="s">
        <v>448</v>
      </c>
      <c r="AT282" s="170" t="s">
        <v>393</v>
      </c>
      <c r="AU282" s="170" t="s">
        <v>89</v>
      </c>
      <c r="AY282" s="18" t="s">
        <v>276</v>
      </c>
      <c r="BE282" s="171">
        <f>IF(N282="základná",J282,0)</f>
        <v>0</v>
      </c>
      <c r="BF282" s="171">
        <f>IF(N282="znížená",J282,0)</f>
        <v>0</v>
      </c>
      <c r="BG282" s="171">
        <f>IF(N282="zákl. prenesená",J282,0)</f>
        <v>0</v>
      </c>
      <c r="BH282" s="171">
        <f>IF(N282="zníž. prenesená",J282,0)</f>
        <v>0</v>
      </c>
      <c r="BI282" s="171">
        <f>IF(N282="nulová",J282,0)</f>
        <v>0</v>
      </c>
      <c r="BJ282" s="18" t="s">
        <v>89</v>
      </c>
      <c r="BK282" s="172">
        <f>ROUND(I282*H282,3)</f>
        <v>0</v>
      </c>
      <c r="BL282" s="18" t="s">
        <v>368</v>
      </c>
      <c r="BM282" s="170" t="s">
        <v>4297</v>
      </c>
    </row>
    <row r="283" spans="1:65" s="14" customFormat="1" ht="11.25">
      <c r="B283" s="181"/>
      <c r="D283" s="174" t="s">
        <v>284</v>
      </c>
      <c r="E283" s="182" t="s">
        <v>1</v>
      </c>
      <c r="F283" s="183" t="s">
        <v>223</v>
      </c>
      <c r="H283" s="184">
        <v>38.816000000000003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284</v>
      </c>
      <c r="AU283" s="182" t="s">
        <v>89</v>
      </c>
      <c r="AV283" s="14" t="s">
        <v>89</v>
      </c>
      <c r="AW283" s="14" t="s">
        <v>30</v>
      </c>
      <c r="AX283" s="14" t="s">
        <v>83</v>
      </c>
      <c r="AY283" s="182" t="s">
        <v>276</v>
      </c>
    </row>
    <row r="284" spans="1:65" s="14" customFormat="1" ht="11.25">
      <c r="B284" s="181"/>
      <c r="D284" s="174" t="s">
        <v>284</v>
      </c>
      <c r="F284" s="183" t="s">
        <v>4274</v>
      </c>
      <c r="H284" s="184">
        <v>44.637999999999998</v>
      </c>
      <c r="I284" s="185"/>
      <c r="L284" s="181"/>
      <c r="M284" s="186"/>
      <c r="N284" s="187"/>
      <c r="O284" s="187"/>
      <c r="P284" s="187"/>
      <c r="Q284" s="187"/>
      <c r="R284" s="187"/>
      <c r="S284" s="187"/>
      <c r="T284" s="188"/>
      <c r="AT284" s="182" t="s">
        <v>284</v>
      </c>
      <c r="AU284" s="182" t="s">
        <v>89</v>
      </c>
      <c r="AV284" s="14" t="s">
        <v>89</v>
      </c>
      <c r="AW284" s="14" t="s">
        <v>3</v>
      </c>
      <c r="AX284" s="14" t="s">
        <v>83</v>
      </c>
      <c r="AY284" s="182" t="s">
        <v>276</v>
      </c>
    </row>
    <row r="285" spans="1:65" s="2" customFormat="1" ht="24.2" customHeight="1">
      <c r="A285" s="33"/>
      <c r="B285" s="158"/>
      <c r="C285" s="197" t="s">
        <v>644</v>
      </c>
      <c r="D285" s="197" t="s">
        <v>393</v>
      </c>
      <c r="E285" s="198" t="s">
        <v>2442</v>
      </c>
      <c r="F285" s="199" t="s">
        <v>2443</v>
      </c>
      <c r="G285" s="200" t="s">
        <v>281</v>
      </c>
      <c r="H285" s="201">
        <v>332.69499999999999</v>
      </c>
      <c r="I285" s="202"/>
      <c r="J285" s="201">
        <f>ROUND(I285*H285,3)</f>
        <v>0</v>
      </c>
      <c r="K285" s="203"/>
      <c r="L285" s="204"/>
      <c r="M285" s="205" t="s">
        <v>1</v>
      </c>
      <c r="N285" s="206" t="s">
        <v>42</v>
      </c>
      <c r="O285" s="62"/>
      <c r="P285" s="168">
        <f>O285*H285</f>
        <v>0</v>
      </c>
      <c r="Q285" s="168">
        <v>1E-3</v>
      </c>
      <c r="R285" s="168">
        <f>Q285*H285</f>
        <v>0.33269500000000002</v>
      </c>
      <c r="S285" s="168">
        <v>0</v>
      </c>
      <c r="T285" s="169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70" t="s">
        <v>448</v>
      </c>
      <c r="AT285" s="170" t="s">
        <v>393</v>
      </c>
      <c r="AU285" s="170" t="s">
        <v>89</v>
      </c>
      <c r="AY285" s="18" t="s">
        <v>276</v>
      </c>
      <c r="BE285" s="171">
        <f>IF(N285="základná",J285,0)</f>
        <v>0</v>
      </c>
      <c r="BF285" s="171">
        <f>IF(N285="znížená",J285,0)</f>
        <v>0</v>
      </c>
      <c r="BG285" s="171">
        <f>IF(N285="zákl. prenesená",J285,0)</f>
        <v>0</v>
      </c>
      <c r="BH285" s="171">
        <f>IF(N285="zníž. prenesená",J285,0)</f>
        <v>0</v>
      </c>
      <c r="BI285" s="171">
        <f>IF(N285="nulová",J285,0)</f>
        <v>0</v>
      </c>
      <c r="BJ285" s="18" t="s">
        <v>89</v>
      </c>
      <c r="BK285" s="172">
        <f>ROUND(I285*H285,3)</f>
        <v>0</v>
      </c>
      <c r="BL285" s="18" t="s">
        <v>368</v>
      </c>
      <c r="BM285" s="170" t="s">
        <v>4298</v>
      </c>
    </row>
    <row r="286" spans="1:65" s="14" customFormat="1" ht="11.25">
      <c r="B286" s="181"/>
      <c r="D286" s="174" t="s">
        <v>284</v>
      </c>
      <c r="E286" s="182" t="s">
        <v>1</v>
      </c>
      <c r="F286" s="183" t="s">
        <v>2243</v>
      </c>
      <c r="H286" s="184">
        <v>289.3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284</v>
      </c>
      <c r="AU286" s="182" t="s">
        <v>89</v>
      </c>
      <c r="AV286" s="14" t="s">
        <v>89</v>
      </c>
      <c r="AW286" s="14" t="s">
        <v>30</v>
      </c>
      <c r="AX286" s="14" t="s">
        <v>83</v>
      </c>
      <c r="AY286" s="182" t="s">
        <v>276</v>
      </c>
    </row>
    <row r="287" spans="1:65" s="14" customFormat="1" ht="11.25">
      <c r="B287" s="181"/>
      <c r="D287" s="174" t="s">
        <v>284</v>
      </c>
      <c r="F287" s="183" t="s">
        <v>4261</v>
      </c>
      <c r="H287" s="184">
        <v>332.69499999999999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284</v>
      </c>
      <c r="AU287" s="182" t="s">
        <v>89</v>
      </c>
      <c r="AV287" s="14" t="s">
        <v>89</v>
      </c>
      <c r="AW287" s="14" t="s">
        <v>3</v>
      </c>
      <c r="AX287" s="14" t="s">
        <v>83</v>
      </c>
      <c r="AY287" s="182" t="s">
        <v>276</v>
      </c>
    </row>
    <row r="288" spans="1:65" s="2" customFormat="1" ht="33" customHeight="1">
      <c r="A288" s="33"/>
      <c r="B288" s="158"/>
      <c r="C288" s="159" t="s">
        <v>649</v>
      </c>
      <c r="D288" s="159" t="s">
        <v>278</v>
      </c>
      <c r="E288" s="160" t="s">
        <v>2445</v>
      </c>
      <c r="F288" s="161" t="s">
        <v>2446</v>
      </c>
      <c r="G288" s="162" t="s">
        <v>292</v>
      </c>
      <c r="H288" s="163">
        <v>51.17</v>
      </c>
      <c r="I288" s="164"/>
      <c r="J288" s="163">
        <f>ROUND(I288*H288,3)</f>
        <v>0</v>
      </c>
      <c r="K288" s="165"/>
      <c r="L288" s="34"/>
      <c r="M288" s="166" t="s">
        <v>1</v>
      </c>
      <c r="N288" s="167" t="s">
        <v>42</v>
      </c>
      <c r="O288" s="62"/>
      <c r="P288" s="168">
        <f>O288*H288</f>
        <v>0</v>
      </c>
      <c r="Q288" s="168">
        <v>3.0000000000000001E-5</v>
      </c>
      <c r="R288" s="168">
        <f>Q288*H288</f>
        <v>1.5351000000000002E-3</v>
      </c>
      <c r="S288" s="168">
        <v>0</v>
      </c>
      <c r="T288" s="169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0" t="s">
        <v>368</v>
      </c>
      <c r="AT288" s="170" t="s">
        <v>278</v>
      </c>
      <c r="AU288" s="170" t="s">
        <v>89</v>
      </c>
      <c r="AY288" s="18" t="s">
        <v>276</v>
      </c>
      <c r="BE288" s="171">
        <f>IF(N288="základná",J288,0)</f>
        <v>0</v>
      </c>
      <c r="BF288" s="171">
        <f>IF(N288="znížená",J288,0)</f>
        <v>0</v>
      </c>
      <c r="BG288" s="171">
        <f>IF(N288="zákl. prenesená",J288,0)</f>
        <v>0</v>
      </c>
      <c r="BH288" s="171">
        <f>IF(N288="zníž. prenesená",J288,0)</f>
        <v>0</v>
      </c>
      <c r="BI288" s="171">
        <f>IF(N288="nulová",J288,0)</f>
        <v>0</v>
      </c>
      <c r="BJ288" s="18" t="s">
        <v>89</v>
      </c>
      <c r="BK288" s="172">
        <f>ROUND(I288*H288,3)</f>
        <v>0</v>
      </c>
      <c r="BL288" s="18" t="s">
        <v>368</v>
      </c>
      <c r="BM288" s="170" t="s">
        <v>4299</v>
      </c>
    </row>
    <row r="289" spans="1:65" s="13" customFormat="1" ht="11.25">
      <c r="B289" s="173"/>
      <c r="D289" s="174" t="s">
        <v>284</v>
      </c>
      <c r="E289" s="175" t="s">
        <v>1</v>
      </c>
      <c r="F289" s="176" t="s">
        <v>2273</v>
      </c>
      <c r="H289" s="175" t="s">
        <v>1</v>
      </c>
      <c r="I289" s="177"/>
      <c r="L289" s="173"/>
      <c r="M289" s="178"/>
      <c r="N289" s="179"/>
      <c r="O289" s="179"/>
      <c r="P289" s="179"/>
      <c r="Q289" s="179"/>
      <c r="R289" s="179"/>
      <c r="S289" s="179"/>
      <c r="T289" s="180"/>
      <c r="AT289" s="175" t="s">
        <v>284</v>
      </c>
      <c r="AU289" s="175" t="s">
        <v>89</v>
      </c>
      <c r="AV289" s="13" t="s">
        <v>83</v>
      </c>
      <c r="AW289" s="13" t="s">
        <v>30</v>
      </c>
      <c r="AX289" s="13" t="s">
        <v>76</v>
      </c>
      <c r="AY289" s="175" t="s">
        <v>276</v>
      </c>
    </row>
    <row r="290" spans="1:65" s="14" customFormat="1" ht="11.25">
      <c r="B290" s="181"/>
      <c r="D290" s="174" t="s">
        <v>284</v>
      </c>
      <c r="E290" s="182" t="s">
        <v>2266</v>
      </c>
      <c r="F290" s="183" t="s">
        <v>4300</v>
      </c>
      <c r="H290" s="184">
        <v>51.17</v>
      </c>
      <c r="I290" s="185"/>
      <c r="L290" s="181"/>
      <c r="M290" s="186"/>
      <c r="N290" s="187"/>
      <c r="O290" s="187"/>
      <c r="P290" s="187"/>
      <c r="Q290" s="187"/>
      <c r="R290" s="187"/>
      <c r="S290" s="187"/>
      <c r="T290" s="188"/>
      <c r="AT290" s="182" t="s">
        <v>284</v>
      </c>
      <c r="AU290" s="182" t="s">
        <v>89</v>
      </c>
      <c r="AV290" s="14" t="s">
        <v>89</v>
      </c>
      <c r="AW290" s="14" t="s">
        <v>30</v>
      </c>
      <c r="AX290" s="14" t="s">
        <v>83</v>
      </c>
      <c r="AY290" s="182" t="s">
        <v>276</v>
      </c>
    </row>
    <row r="291" spans="1:65" s="2" customFormat="1" ht="24.2" customHeight="1">
      <c r="A291" s="33"/>
      <c r="B291" s="158"/>
      <c r="C291" s="197" t="s">
        <v>655</v>
      </c>
      <c r="D291" s="197" t="s">
        <v>393</v>
      </c>
      <c r="E291" s="198" t="s">
        <v>2449</v>
      </c>
      <c r="F291" s="199" t="s">
        <v>2450</v>
      </c>
      <c r="G291" s="200" t="s">
        <v>371</v>
      </c>
      <c r="H291" s="201">
        <v>322.37099999999998</v>
      </c>
      <c r="I291" s="202"/>
      <c r="J291" s="201">
        <f>ROUND(I291*H291,3)</f>
        <v>0</v>
      </c>
      <c r="K291" s="203"/>
      <c r="L291" s="204"/>
      <c r="M291" s="205" t="s">
        <v>1</v>
      </c>
      <c r="N291" s="206" t="s">
        <v>42</v>
      </c>
      <c r="O291" s="62"/>
      <c r="P291" s="168">
        <f>O291*H291</f>
        <v>0</v>
      </c>
      <c r="Q291" s="168">
        <v>3.0000000000000001E-5</v>
      </c>
      <c r="R291" s="168">
        <f>Q291*H291</f>
        <v>9.67113E-3</v>
      </c>
      <c r="S291" s="168">
        <v>0</v>
      </c>
      <c r="T291" s="169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0" t="s">
        <v>448</v>
      </c>
      <c r="AT291" s="170" t="s">
        <v>393</v>
      </c>
      <c r="AU291" s="170" t="s">
        <v>89</v>
      </c>
      <c r="AY291" s="18" t="s">
        <v>276</v>
      </c>
      <c r="BE291" s="171">
        <f>IF(N291="základná",J291,0)</f>
        <v>0</v>
      </c>
      <c r="BF291" s="171">
        <f>IF(N291="znížená",J291,0)</f>
        <v>0</v>
      </c>
      <c r="BG291" s="171">
        <f>IF(N291="zákl. prenesená",J291,0)</f>
        <v>0</v>
      </c>
      <c r="BH291" s="171">
        <f>IF(N291="zníž. prenesená",J291,0)</f>
        <v>0</v>
      </c>
      <c r="BI291" s="171">
        <f>IF(N291="nulová",J291,0)</f>
        <v>0</v>
      </c>
      <c r="BJ291" s="18" t="s">
        <v>89</v>
      </c>
      <c r="BK291" s="172">
        <f>ROUND(I291*H291,3)</f>
        <v>0</v>
      </c>
      <c r="BL291" s="18" t="s">
        <v>368</v>
      </c>
      <c r="BM291" s="170" t="s">
        <v>4301</v>
      </c>
    </row>
    <row r="292" spans="1:65" s="14" customFormat="1" ht="11.25">
      <c r="B292" s="181"/>
      <c r="D292" s="174" t="s">
        <v>284</v>
      </c>
      <c r="E292" s="182" t="s">
        <v>1</v>
      </c>
      <c r="F292" s="183" t="s">
        <v>2452</v>
      </c>
      <c r="H292" s="184">
        <v>307.02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284</v>
      </c>
      <c r="AU292" s="182" t="s">
        <v>89</v>
      </c>
      <c r="AV292" s="14" t="s">
        <v>89</v>
      </c>
      <c r="AW292" s="14" t="s">
        <v>30</v>
      </c>
      <c r="AX292" s="14" t="s">
        <v>83</v>
      </c>
      <c r="AY292" s="182" t="s">
        <v>276</v>
      </c>
    </row>
    <row r="293" spans="1:65" s="14" customFormat="1" ht="11.25">
      <c r="B293" s="181"/>
      <c r="D293" s="174" t="s">
        <v>284</v>
      </c>
      <c r="F293" s="183" t="s">
        <v>4302</v>
      </c>
      <c r="H293" s="184">
        <v>322.37099999999998</v>
      </c>
      <c r="I293" s="185"/>
      <c r="L293" s="181"/>
      <c r="M293" s="186"/>
      <c r="N293" s="187"/>
      <c r="O293" s="187"/>
      <c r="P293" s="187"/>
      <c r="Q293" s="187"/>
      <c r="R293" s="187"/>
      <c r="S293" s="187"/>
      <c r="T293" s="188"/>
      <c r="AT293" s="182" t="s">
        <v>284</v>
      </c>
      <c r="AU293" s="182" t="s">
        <v>89</v>
      </c>
      <c r="AV293" s="14" t="s">
        <v>89</v>
      </c>
      <c r="AW293" s="14" t="s">
        <v>3</v>
      </c>
      <c r="AX293" s="14" t="s">
        <v>83</v>
      </c>
      <c r="AY293" s="182" t="s">
        <v>276</v>
      </c>
    </row>
    <row r="294" spans="1:65" s="2" customFormat="1" ht="16.5" customHeight="1">
      <c r="A294" s="33"/>
      <c r="B294" s="158"/>
      <c r="C294" s="197" t="s">
        <v>660</v>
      </c>
      <c r="D294" s="197" t="s">
        <v>393</v>
      </c>
      <c r="E294" s="198" t="s">
        <v>2454</v>
      </c>
      <c r="F294" s="199" t="s">
        <v>2455</v>
      </c>
      <c r="G294" s="200" t="s">
        <v>281</v>
      </c>
      <c r="H294" s="201">
        <v>28.143999999999998</v>
      </c>
      <c r="I294" s="202"/>
      <c r="J294" s="201">
        <f>ROUND(I294*H294,3)</f>
        <v>0</v>
      </c>
      <c r="K294" s="203"/>
      <c r="L294" s="204"/>
      <c r="M294" s="205" t="s">
        <v>1</v>
      </c>
      <c r="N294" s="206" t="s">
        <v>42</v>
      </c>
      <c r="O294" s="62"/>
      <c r="P294" s="168">
        <f>O294*H294</f>
        <v>0</v>
      </c>
      <c r="Q294" s="168">
        <v>1.0999999999999999E-2</v>
      </c>
      <c r="R294" s="168">
        <f>Q294*H294</f>
        <v>0.30958399999999997</v>
      </c>
      <c r="S294" s="168">
        <v>0</v>
      </c>
      <c r="T294" s="169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70" t="s">
        <v>448</v>
      </c>
      <c r="AT294" s="170" t="s">
        <v>393</v>
      </c>
      <c r="AU294" s="170" t="s">
        <v>89</v>
      </c>
      <c r="AY294" s="18" t="s">
        <v>276</v>
      </c>
      <c r="BE294" s="171">
        <f>IF(N294="základná",J294,0)</f>
        <v>0</v>
      </c>
      <c r="BF294" s="171">
        <f>IF(N294="znížená",J294,0)</f>
        <v>0</v>
      </c>
      <c r="BG294" s="171">
        <f>IF(N294="zákl. prenesená",J294,0)</f>
        <v>0</v>
      </c>
      <c r="BH294" s="171">
        <f>IF(N294="zníž. prenesená",J294,0)</f>
        <v>0</v>
      </c>
      <c r="BI294" s="171">
        <f>IF(N294="nulová",J294,0)</f>
        <v>0</v>
      </c>
      <c r="BJ294" s="18" t="s">
        <v>89</v>
      </c>
      <c r="BK294" s="172">
        <f>ROUND(I294*H294,3)</f>
        <v>0</v>
      </c>
      <c r="BL294" s="18" t="s">
        <v>368</v>
      </c>
      <c r="BM294" s="170" t="s">
        <v>4303</v>
      </c>
    </row>
    <row r="295" spans="1:65" s="14" customFormat="1" ht="11.25">
      <c r="B295" s="181"/>
      <c r="D295" s="174" t="s">
        <v>284</v>
      </c>
      <c r="E295" s="182" t="s">
        <v>1</v>
      </c>
      <c r="F295" s="183" t="s">
        <v>2457</v>
      </c>
      <c r="H295" s="184">
        <v>28.143999999999998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2" t="s">
        <v>284</v>
      </c>
      <c r="AU295" s="182" t="s">
        <v>89</v>
      </c>
      <c r="AV295" s="14" t="s">
        <v>89</v>
      </c>
      <c r="AW295" s="14" t="s">
        <v>30</v>
      </c>
      <c r="AX295" s="14" t="s">
        <v>83</v>
      </c>
      <c r="AY295" s="182" t="s">
        <v>276</v>
      </c>
    </row>
    <row r="296" spans="1:65" s="2" customFormat="1" ht="24.2" customHeight="1">
      <c r="A296" s="33"/>
      <c r="B296" s="158"/>
      <c r="C296" s="159" t="s">
        <v>665</v>
      </c>
      <c r="D296" s="159" t="s">
        <v>278</v>
      </c>
      <c r="E296" s="160" t="s">
        <v>1134</v>
      </c>
      <c r="F296" s="161" t="s">
        <v>1135</v>
      </c>
      <c r="G296" s="162" t="s">
        <v>1051</v>
      </c>
      <c r="H296" s="164"/>
      <c r="I296" s="164"/>
      <c r="J296" s="163">
        <f>ROUND(I296*H296,3)</f>
        <v>0</v>
      </c>
      <c r="K296" s="165"/>
      <c r="L296" s="34"/>
      <c r="M296" s="166" t="s">
        <v>1</v>
      </c>
      <c r="N296" s="167" t="s">
        <v>42</v>
      </c>
      <c r="O296" s="62"/>
      <c r="P296" s="168">
        <f>O296*H296</f>
        <v>0</v>
      </c>
      <c r="Q296" s="168">
        <v>0</v>
      </c>
      <c r="R296" s="168">
        <f>Q296*H296</f>
        <v>0</v>
      </c>
      <c r="S296" s="168">
        <v>0</v>
      </c>
      <c r="T296" s="169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0" t="s">
        <v>368</v>
      </c>
      <c r="AT296" s="170" t="s">
        <v>278</v>
      </c>
      <c r="AU296" s="170" t="s">
        <v>89</v>
      </c>
      <c r="AY296" s="18" t="s">
        <v>276</v>
      </c>
      <c r="BE296" s="171">
        <f>IF(N296="základná",J296,0)</f>
        <v>0</v>
      </c>
      <c r="BF296" s="171">
        <f>IF(N296="znížená",J296,0)</f>
        <v>0</v>
      </c>
      <c r="BG296" s="171">
        <f>IF(N296="zákl. prenesená",J296,0)</f>
        <v>0</v>
      </c>
      <c r="BH296" s="171">
        <f>IF(N296="zníž. prenesená",J296,0)</f>
        <v>0</v>
      </c>
      <c r="BI296" s="171">
        <f>IF(N296="nulová",J296,0)</f>
        <v>0</v>
      </c>
      <c r="BJ296" s="18" t="s">
        <v>89</v>
      </c>
      <c r="BK296" s="172">
        <f>ROUND(I296*H296,3)</f>
        <v>0</v>
      </c>
      <c r="BL296" s="18" t="s">
        <v>368</v>
      </c>
      <c r="BM296" s="170" t="s">
        <v>4304</v>
      </c>
    </row>
    <row r="297" spans="1:65" s="12" customFormat="1" ht="22.9" customHeight="1">
      <c r="B297" s="145"/>
      <c r="D297" s="146" t="s">
        <v>75</v>
      </c>
      <c r="E297" s="156" t="s">
        <v>1137</v>
      </c>
      <c r="F297" s="156" t="s">
        <v>1138</v>
      </c>
      <c r="I297" s="148"/>
      <c r="J297" s="157">
        <f>BK297</f>
        <v>0</v>
      </c>
      <c r="L297" s="145"/>
      <c r="M297" s="150"/>
      <c r="N297" s="151"/>
      <c r="O297" s="151"/>
      <c r="P297" s="152">
        <f>SUM(P298:P328)</f>
        <v>0</v>
      </c>
      <c r="Q297" s="151"/>
      <c r="R297" s="152">
        <f>SUM(R298:R328)</f>
        <v>2.7557647799999998</v>
      </c>
      <c r="S297" s="151"/>
      <c r="T297" s="153">
        <f>SUM(T298:T328)</f>
        <v>0</v>
      </c>
      <c r="AR297" s="146" t="s">
        <v>89</v>
      </c>
      <c r="AT297" s="154" t="s">
        <v>75</v>
      </c>
      <c r="AU297" s="154" t="s">
        <v>83</v>
      </c>
      <c r="AY297" s="146" t="s">
        <v>276</v>
      </c>
      <c r="BK297" s="155">
        <f>SUM(BK298:BK328)</f>
        <v>0</v>
      </c>
    </row>
    <row r="298" spans="1:65" s="2" customFormat="1" ht="37.9" customHeight="1">
      <c r="A298" s="33"/>
      <c r="B298" s="158"/>
      <c r="C298" s="159" t="s">
        <v>670</v>
      </c>
      <c r="D298" s="159" t="s">
        <v>278</v>
      </c>
      <c r="E298" s="160" t="s">
        <v>2459</v>
      </c>
      <c r="F298" s="161" t="s">
        <v>2460</v>
      </c>
      <c r="G298" s="162" t="s">
        <v>281</v>
      </c>
      <c r="H298" s="163">
        <v>289.3</v>
      </c>
      <c r="I298" s="164"/>
      <c r="J298" s="163">
        <f>ROUND(I298*H298,3)</f>
        <v>0</v>
      </c>
      <c r="K298" s="165"/>
      <c r="L298" s="34"/>
      <c r="M298" s="166" t="s">
        <v>1</v>
      </c>
      <c r="N298" s="167" t="s">
        <v>42</v>
      </c>
      <c r="O298" s="62"/>
      <c r="P298" s="168">
        <f>O298*H298</f>
        <v>0</v>
      </c>
      <c r="Q298" s="168">
        <v>1.15E-3</v>
      </c>
      <c r="R298" s="168">
        <f>Q298*H298</f>
        <v>0.33269500000000002</v>
      </c>
      <c r="S298" s="168">
        <v>0</v>
      </c>
      <c r="T298" s="169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0" t="s">
        <v>368</v>
      </c>
      <c r="AT298" s="170" t="s">
        <v>278</v>
      </c>
      <c r="AU298" s="170" t="s">
        <v>89</v>
      </c>
      <c r="AY298" s="18" t="s">
        <v>276</v>
      </c>
      <c r="BE298" s="171">
        <f>IF(N298="základná",J298,0)</f>
        <v>0</v>
      </c>
      <c r="BF298" s="171">
        <f>IF(N298="znížená",J298,0)</f>
        <v>0</v>
      </c>
      <c r="BG298" s="171">
        <f>IF(N298="zákl. prenesená",J298,0)</f>
        <v>0</v>
      </c>
      <c r="BH298" s="171">
        <f>IF(N298="zníž. prenesená",J298,0)</f>
        <v>0</v>
      </c>
      <c r="BI298" s="171">
        <f>IF(N298="nulová",J298,0)</f>
        <v>0</v>
      </c>
      <c r="BJ298" s="18" t="s">
        <v>89</v>
      </c>
      <c r="BK298" s="172">
        <f>ROUND(I298*H298,3)</f>
        <v>0</v>
      </c>
      <c r="BL298" s="18" t="s">
        <v>368</v>
      </c>
      <c r="BM298" s="170" t="s">
        <v>4305</v>
      </c>
    </row>
    <row r="299" spans="1:65" s="14" customFormat="1" ht="11.25">
      <c r="B299" s="181"/>
      <c r="D299" s="174" t="s">
        <v>284</v>
      </c>
      <c r="E299" s="182" t="s">
        <v>1</v>
      </c>
      <c r="F299" s="183" t="s">
        <v>2243</v>
      </c>
      <c r="H299" s="184">
        <v>289.3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2" t="s">
        <v>284</v>
      </c>
      <c r="AU299" s="182" t="s">
        <v>89</v>
      </c>
      <c r="AV299" s="14" t="s">
        <v>89</v>
      </c>
      <c r="AW299" s="14" t="s">
        <v>30</v>
      </c>
      <c r="AX299" s="14" t="s">
        <v>83</v>
      </c>
      <c r="AY299" s="182" t="s">
        <v>276</v>
      </c>
    </row>
    <row r="300" spans="1:65" s="2" customFormat="1" ht="24.2" customHeight="1">
      <c r="A300" s="33"/>
      <c r="B300" s="158"/>
      <c r="C300" s="159" t="s">
        <v>675</v>
      </c>
      <c r="D300" s="159" t="s">
        <v>278</v>
      </c>
      <c r="E300" s="160" t="s">
        <v>2462</v>
      </c>
      <c r="F300" s="161" t="s">
        <v>2463</v>
      </c>
      <c r="G300" s="162" t="s">
        <v>281</v>
      </c>
      <c r="H300" s="163">
        <v>289.3</v>
      </c>
      <c r="I300" s="164"/>
      <c r="J300" s="163">
        <f>ROUND(I300*H300,3)</f>
        <v>0</v>
      </c>
      <c r="K300" s="165"/>
      <c r="L300" s="34"/>
      <c r="M300" s="166" t="s">
        <v>1</v>
      </c>
      <c r="N300" s="167" t="s">
        <v>42</v>
      </c>
      <c r="O300" s="62"/>
      <c r="P300" s="168">
        <f>O300*H300</f>
        <v>0</v>
      </c>
      <c r="Q300" s="168">
        <v>1.2E-4</v>
      </c>
      <c r="R300" s="168">
        <f>Q300*H300</f>
        <v>3.4716000000000004E-2</v>
      </c>
      <c r="S300" s="168">
        <v>0</v>
      </c>
      <c r="T300" s="169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0" t="s">
        <v>368</v>
      </c>
      <c r="AT300" s="170" t="s">
        <v>278</v>
      </c>
      <c r="AU300" s="170" t="s">
        <v>89</v>
      </c>
      <c r="AY300" s="18" t="s">
        <v>276</v>
      </c>
      <c r="BE300" s="171">
        <f>IF(N300="základná",J300,0)</f>
        <v>0</v>
      </c>
      <c r="BF300" s="171">
        <f>IF(N300="znížená",J300,0)</f>
        <v>0</v>
      </c>
      <c r="BG300" s="171">
        <f>IF(N300="zákl. prenesená",J300,0)</f>
        <v>0</v>
      </c>
      <c r="BH300" s="171">
        <f>IF(N300="zníž. prenesená",J300,0)</f>
        <v>0</v>
      </c>
      <c r="BI300" s="171">
        <f>IF(N300="nulová",J300,0)</f>
        <v>0</v>
      </c>
      <c r="BJ300" s="18" t="s">
        <v>89</v>
      </c>
      <c r="BK300" s="172">
        <f>ROUND(I300*H300,3)</f>
        <v>0</v>
      </c>
      <c r="BL300" s="18" t="s">
        <v>368</v>
      </c>
      <c r="BM300" s="170" t="s">
        <v>4306</v>
      </c>
    </row>
    <row r="301" spans="1:65" s="14" customFormat="1" ht="11.25">
      <c r="B301" s="181"/>
      <c r="D301" s="174" t="s">
        <v>284</v>
      </c>
      <c r="E301" s="182" t="s">
        <v>1</v>
      </c>
      <c r="F301" s="183" t="s">
        <v>2243</v>
      </c>
      <c r="H301" s="184">
        <v>289.3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284</v>
      </c>
      <c r="AU301" s="182" t="s">
        <v>89</v>
      </c>
      <c r="AV301" s="14" t="s">
        <v>89</v>
      </c>
      <c r="AW301" s="14" t="s">
        <v>30</v>
      </c>
      <c r="AX301" s="14" t="s">
        <v>83</v>
      </c>
      <c r="AY301" s="182" t="s">
        <v>276</v>
      </c>
    </row>
    <row r="302" spans="1:65" s="2" customFormat="1" ht="24.2" customHeight="1">
      <c r="A302" s="33"/>
      <c r="B302" s="158"/>
      <c r="C302" s="197" t="s">
        <v>684</v>
      </c>
      <c r="D302" s="197" t="s">
        <v>393</v>
      </c>
      <c r="E302" s="198" t="s">
        <v>2465</v>
      </c>
      <c r="F302" s="199" t="s">
        <v>2466</v>
      </c>
      <c r="G302" s="200" t="s">
        <v>281</v>
      </c>
      <c r="H302" s="201">
        <v>590.17200000000003</v>
      </c>
      <c r="I302" s="202"/>
      <c r="J302" s="201">
        <f>ROUND(I302*H302,3)</f>
        <v>0</v>
      </c>
      <c r="K302" s="203"/>
      <c r="L302" s="204"/>
      <c r="M302" s="205" t="s">
        <v>1</v>
      </c>
      <c r="N302" s="206" t="s">
        <v>42</v>
      </c>
      <c r="O302" s="62"/>
      <c r="P302" s="168">
        <f>O302*H302</f>
        <v>0</v>
      </c>
      <c r="Q302" s="168">
        <v>2.9399999999999999E-3</v>
      </c>
      <c r="R302" s="168">
        <f>Q302*H302</f>
        <v>1.73510568</v>
      </c>
      <c r="S302" s="168">
        <v>0</v>
      </c>
      <c r="T302" s="169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0" t="s">
        <v>448</v>
      </c>
      <c r="AT302" s="170" t="s">
        <v>393</v>
      </c>
      <c r="AU302" s="170" t="s">
        <v>89</v>
      </c>
      <c r="AY302" s="18" t="s">
        <v>276</v>
      </c>
      <c r="BE302" s="171">
        <f>IF(N302="základná",J302,0)</f>
        <v>0</v>
      </c>
      <c r="BF302" s="171">
        <f>IF(N302="znížená",J302,0)</f>
        <v>0</v>
      </c>
      <c r="BG302" s="171">
        <f>IF(N302="zákl. prenesená",J302,0)</f>
        <v>0</v>
      </c>
      <c r="BH302" s="171">
        <f>IF(N302="zníž. prenesená",J302,0)</f>
        <v>0</v>
      </c>
      <c r="BI302" s="171">
        <f>IF(N302="nulová",J302,0)</f>
        <v>0</v>
      </c>
      <c r="BJ302" s="18" t="s">
        <v>89</v>
      </c>
      <c r="BK302" s="172">
        <f>ROUND(I302*H302,3)</f>
        <v>0</v>
      </c>
      <c r="BL302" s="18" t="s">
        <v>368</v>
      </c>
      <c r="BM302" s="170" t="s">
        <v>4307</v>
      </c>
    </row>
    <row r="303" spans="1:65" s="14" customFormat="1" ht="11.25">
      <c r="B303" s="181"/>
      <c r="D303" s="174" t="s">
        <v>284</v>
      </c>
      <c r="E303" s="182" t="s">
        <v>1</v>
      </c>
      <c r="F303" s="183" t="s">
        <v>2468</v>
      </c>
      <c r="H303" s="184">
        <v>578.6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2" t="s">
        <v>284</v>
      </c>
      <c r="AU303" s="182" t="s">
        <v>89</v>
      </c>
      <c r="AV303" s="14" t="s">
        <v>89</v>
      </c>
      <c r="AW303" s="14" t="s">
        <v>30</v>
      </c>
      <c r="AX303" s="14" t="s">
        <v>83</v>
      </c>
      <c r="AY303" s="182" t="s">
        <v>276</v>
      </c>
    </row>
    <row r="304" spans="1:65" s="14" customFormat="1" ht="11.25">
      <c r="B304" s="181"/>
      <c r="D304" s="174" t="s">
        <v>284</v>
      </c>
      <c r="F304" s="183" t="s">
        <v>4308</v>
      </c>
      <c r="H304" s="184">
        <v>590.17200000000003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284</v>
      </c>
      <c r="AU304" s="182" t="s">
        <v>89</v>
      </c>
      <c r="AV304" s="14" t="s">
        <v>89</v>
      </c>
      <c r="AW304" s="14" t="s">
        <v>3</v>
      </c>
      <c r="AX304" s="14" t="s">
        <v>83</v>
      </c>
      <c r="AY304" s="182" t="s">
        <v>276</v>
      </c>
    </row>
    <row r="305" spans="1:65" s="2" customFormat="1" ht="24.2" customHeight="1">
      <c r="A305" s="33"/>
      <c r="B305" s="158"/>
      <c r="C305" s="159" t="s">
        <v>689</v>
      </c>
      <c r="D305" s="159" t="s">
        <v>278</v>
      </c>
      <c r="E305" s="160" t="s">
        <v>2470</v>
      </c>
      <c r="F305" s="161" t="s">
        <v>2471</v>
      </c>
      <c r="G305" s="162" t="s">
        <v>281</v>
      </c>
      <c r="H305" s="163">
        <v>57.945999999999998</v>
      </c>
      <c r="I305" s="164"/>
      <c r="J305" s="163">
        <f>ROUND(I305*H305,3)</f>
        <v>0</v>
      </c>
      <c r="K305" s="165"/>
      <c r="L305" s="34"/>
      <c r="M305" s="166" t="s">
        <v>1</v>
      </c>
      <c r="N305" s="167" t="s">
        <v>42</v>
      </c>
      <c r="O305" s="62"/>
      <c r="P305" s="168">
        <f>O305*H305</f>
        <v>0</v>
      </c>
      <c r="Q305" s="168">
        <v>4.0000000000000001E-3</v>
      </c>
      <c r="R305" s="168">
        <f>Q305*H305</f>
        <v>0.23178399999999999</v>
      </c>
      <c r="S305" s="168">
        <v>0</v>
      </c>
      <c r="T305" s="169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0" t="s">
        <v>282</v>
      </c>
      <c r="AT305" s="170" t="s">
        <v>278</v>
      </c>
      <c r="AU305" s="170" t="s">
        <v>89</v>
      </c>
      <c r="AY305" s="18" t="s">
        <v>276</v>
      </c>
      <c r="BE305" s="171">
        <f>IF(N305="základná",J305,0)</f>
        <v>0</v>
      </c>
      <c r="BF305" s="171">
        <f>IF(N305="znížená",J305,0)</f>
        <v>0</v>
      </c>
      <c r="BG305" s="171">
        <f>IF(N305="zákl. prenesená",J305,0)</f>
        <v>0</v>
      </c>
      <c r="BH305" s="171">
        <f>IF(N305="zníž. prenesená",J305,0)</f>
        <v>0</v>
      </c>
      <c r="BI305" s="171">
        <f>IF(N305="nulová",J305,0)</f>
        <v>0</v>
      </c>
      <c r="BJ305" s="18" t="s">
        <v>89</v>
      </c>
      <c r="BK305" s="172">
        <f>ROUND(I305*H305,3)</f>
        <v>0</v>
      </c>
      <c r="BL305" s="18" t="s">
        <v>282</v>
      </c>
      <c r="BM305" s="170" t="s">
        <v>4309</v>
      </c>
    </row>
    <row r="306" spans="1:65" s="13" customFormat="1" ht="11.25">
      <c r="B306" s="173"/>
      <c r="D306" s="174" t="s">
        <v>284</v>
      </c>
      <c r="E306" s="175" t="s">
        <v>1</v>
      </c>
      <c r="F306" s="176" t="s">
        <v>2473</v>
      </c>
      <c r="H306" s="175" t="s">
        <v>1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5" t="s">
        <v>284</v>
      </c>
      <c r="AU306" s="175" t="s">
        <v>89</v>
      </c>
      <c r="AV306" s="13" t="s">
        <v>83</v>
      </c>
      <c r="AW306" s="13" t="s">
        <v>30</v>
      </c>
      <c r="AX306" s="13" t="s">
        <v>76</v>
      </c>
      <c r="AY306" s="175" t="s">
        <v>276</v>
      </c>
    </row>
    <row r="307" spans="1:65" s="14" customFormat="1" ht="11.25">
      <c r="B307" s="181"/>
      <c r="D307" s="174" t="s">
        <v>284</v>
      </c>
      <c r="E307" s="182" t="s">
        <v>1</v>
      </c>
      <c r="F307" s="183" t="s">
        <v>76</v>
      </c>
      <c r="H307" s="184">
        <v>0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284</v>
      </c>
      <c r="AU307" s="182" t="s">
        <v>89</v>
      </c>
      <c r="AV307" s="14" t="s">
        <v>89</v>
      </c>
      <c r="AW307" s="14" t="s">
        <v>30</v>
      </c>
      <c r="AX307" s="14" t="s">
        <v>76</v>
      </c>
      <c r="AY307" s="182" t="s">
        <v>276</v>
      </c>
    </row>
    <row r="308" spans="1:65" s="16" customFormat="1" ht="11.25">
      <c r="B308" s="207"/>
      <c r="D308" s="174" t="s">
        <v>284</v>
      </c>
      <c r="E308" s="208" t="s">
        <v>2245</v>
      </c>
      <c r="F308" s="209" t="s">
        <v>548</v>
      </c>
      <c r="H308" s="210">
        <v>0</v>
      </c>
      <c r="I308" s="211"/>
      <c r="L308" s="207"/>
      <c r="M308" s="212"/>
      <c r="N308" s="213"/>
      <c r="O308" s="213"/>
      <c r="P308" s="213"/>
      <c r="Q308" s="213"/>
      <c r="R308" s="213"/>
      <c r="S308" s="213"/>
      <c r="T308" s="214"/>
      <c r="AT308" s="208" t="s">
        <v>284</v>
      </c>
      <c r="AU308" s="208" t="s">
        <v>89</v>
      </c>
      <c r="AV308" s="16" t="s">
        <v>295</v>
      </c>
      <c r="AW308" s="16" t="s">
        <v>30</v>
      </c>
      <c r="AX308" s="16" t="s">
        <v>76</v>
      </c>
      <c r="AY308" s="208" t="s">
        <v>276</v>
      </c>
    </row>
    <row r="309" spans="1:65" s="13" customFormat="1" ht="11.25">
      <c r="B309" s="173"/>
      <c r="D309" s="174" t="s">
        <v>284</v>
      </c>
      <c r="E309" s="175" t="s">
        <v>1</v>
      </c>
      <c r="F309" s="176" t="s">
        <v>2475</v>
      </c>
      <c r="H309" s="175" t="s">
        <v>1</v>
      </c>
      <c r="I309" s="177"/>
      <c r="L309" s="173"/>
      <c r="M309" s="178"/>
      <c r="N309" s="179"/>
      <c r="O309" s="179"/>
      <c r="P309" s="179"/>
      <c r="Q309" s="179"/>
      <c r="R309" s="179"/>
      <c r="S309" s="179"/>
      <c r="T309" s="180"/>
      <c r="AT309" s="175" t="s">
        <v>284</v>
      </c>
      <c r="AU309" s="175" t="s">
        <v>89</v>
      </c>
      <c r="AV309" s="13" t="s">
        <v>83</v>
      </c>
      <c r="AW309" s="13" t="s">
        <v>30</v>
      </c>
      <c r="AX309" s="13" t="s">
        <v>76</v>
      </c>
      <c r="AY309" s="175" t="s">
        <v>276</v>
      </c>
    </row>
    <row r="310" spans="1:65" s="14" customFormat="1" ht="11.25">
      <c r="B310" s="181"/>
      <c r="D310" s="174" t="s">
        <v>284</v>
      </c>
      <c r="E310" s="182" t="s">
        <v>1</v>
      </c>
      <c r="F310" s="183" t="s">
        <v>2476</v>
      </c>
      <c r="H310" s="184">
        <v>0.18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284</v>
      </c>
      <c r="AU310" s="182" t="s">
        <v>89</v>
      </c>
      <c r="AV310" s="14" t="s">
        <v>89</v>
      </c>
      <c r="AW310" s="14" t="s">
        <v>30</v>
      </c>
      <c r="AX310" s="14" t="s">
        <v>76</v>
      </c>
      <c r="AY310" s="182" t="s">
        <v>276</v>
      </c>
    </row>
    <row r="311" spans="1:65" s="16" customFormat="1" ht="11.25">
      <c r="B311" s="207"/>
      <c r="D311" s="174" t="s">
        <v>284</v>
      </c>
      <c r="E311" s="208" t="s">
        <v>2247</v>
      </c>
      <c r="F311" s="209" t="s">
        <v>548</v>
      </c>
      <c r="H311" s="210">
        <v>0.18</v>
      </c>
      <c r="I311" s="211"/>
      <c r="L311" s="207"/>
      <c r="M311" s="212"/>
      <c r="N311" s="213"/>
      <c r="O311" s="213"/>
      <c r="P311" s="213"/>
      <c r="Q311" s="213"/>
      <c r="R311" s="213"/>
      <c r="S311" s="213"/>
      <c r="T311" s="214"/>
      <c r="AT311" s="208" t="s">
        <v>284</v>
      </c>
      <c r="AU311" s="208" t="s">
        <v>89</v>
      </c>
      <c r="AV311" s="16" t="s">
        <v>295</v>
      </c>
      <c r="AW311" s="16" t="s">
        <v>30</v>
      </c>
      <c r="AX311" s="16" t="s">
        <v>76</v>
      </c>
      <c r="AY311" s="208" t="s">
        <v>276</v>
      </c>
    </row>
    <row r="312" spans="1:65" s="13" customFormat="1" ht="11.25">
      <c r="B312" s="173"/>
      <c r="D312" s="174" t="s">
        <v>284</v>
      </c>
      <c r="E312" s="175" t="s">
        <v>1</v>
      </c>
      <c r="F312" s="176" t="s">
        <v>2477</v>
      </c>
      <c r="H312" s="175" t="s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5" t="s">
        <v>284</v>
      </c>
      <c r="AU312" s="175" t="s">
        <v>89</v>
      </c>
      <c r="AV312" s="13" t="s">
        <v>83</v>
      </c>
      <c r="AW312" s="13" t="s">
        <v>30</v>
      </c>
      <c r="AX312" s="13" t="s">
        <v>76</v>
      </c>
      <c r="AY312" s="175" t="s">
        <v>276</v>
      </c>
    </row>
    <row r="313" spans="1:65" s="14" customFormat="1" ht="11.25">
      <c r="B313" s="181"/>
      <c r="D313" s="174" t="s">
        <v>284</v>
      </c>
      <c r="E313" s="182" t="s">
        <v>1</v>
      </c>
      <c r="F313" s="183" t="s">
        <v>4310</v>
      </c>
      <c r="H313" s="184">
        <v>34.628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284</v>
      </c>
      <c r="AU313" s="182" t="s">
        <v>89</v>
      </c>
      <c r="AV313" s="14" t="s">
        <v>89</v>
      </c>
      <c r="AW313" s="14" t="s">
        <v>30</v>
      </c>
      <c r="AX313" s="14" t="s">
        <v>76</v>
      </c>
      <c r="AY313" s="182" t="s">
        <v>276</v>
      </c>
    </row>
    <row r="314" spans="1:65" s="14" customFormat="1" ht="11.25">
      <c r="B314" s="181"/>
      <c r="D314" s="174" t="s">
        <v>284</v>
      </c>
      <c r="E314" s="182" t="s">
        <v>1</v>
      </c>
      <c r="F314" s="183" t="s">
        <v>2391</v>
      </c>
      <c r="H314" s="184">
        <v>4.5629999999999997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284</v>
      </c>
      <c r="AU314" s="182" t="s">
        <v>89</v>
      </c>
      <c r="AV314" s="14" t="s">
        <v>89</v>
      </c>
      <c r="AW314" s="14" t="s">
        <v>30</v>
      </c>
      <c r="AX314" s="14" t="s">
        <v>76</v>
      </c>
      <c r="AY314" s="182" t="s">
        <v>276</v>
      </c>
    </row>
    <row r="315" spans="1:65" s="16" customFormat="1" ht="11.25">
      <c r="B315" s="207"/>
      <c r="D315" s="174" t="s">
        <v>284</v>
      </c>
      <c r="E315" s="208" t="s">
        <v>2254</v>
      </c>
      <c r="F315" s="209" t="s">
        <v>548</v>
      </c>
      <c r="H315" s="210">
        <v>39.191000000000003</v>
      </c>
      <c r="I315" s="211"/>
      <c r="L315" s="207"/>
      <c r="M315" s="212"/>
      <c r="N315" s="213"/>
      <c r="O315" s="213"/>
      <c r="P315" s="213"/>
      <c r="Q315" s="213"/>
      <c r="R315" s="213"/>
      <c r="S315" s="213"/>
      <c r="T315" s="214"/>
      <c r="AT315" s="208" t="s">
        <v>284</v>
      </c>
      <c r="AU315" s="208" t="s">
        <v>89</v>
      </c>
      <c r="AV315" s="16" t="s">
        <v>295</v>
      </c>
      <c r="AW315" s="16" t="s">
        <v>30</v>
      </c>
      <c r="AX315" s="16" t="s">
        <v>76</v>
      </c>
      <c r="AY315" s="208" t="s">
        <v>276</v>
      </c>
    </row>
    <row r="316" spans="1:65" s="13" customFormat="1" ht="11.25">
      <c r="B316" s="173"/>
      <c r="D316" s="174" t="s">
        <v>284</v>
      </c>
      <c r="E316" s="175" t="s">
        <v>1</v>
      </c>
      <c r="F316" s="176" t="s">
        <v>2479</v>
      </c>
      <c r="H316" s="175" t="s">
        <v>1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5" t="s">
        <v>284</v>
      </c>
      <c r="AU316" s="175" t="s">
        <v>89</v>
      </c>
      <c r="AV316" s="13" t="s">
        <v>83</v>
      </c>
      <c r="AW316" s="13" t="s">
        <v>30</v>
      </c>
      <c r="AX316" s="13" t="s">
        <v>76</v>
      </c>
      <c r="AY316" s="175" t="s">
        <v>276</v>
      </c>
    </row>
    <row r="317" spans="1:65" s="14" customFormat="1" ht="11.25">
      <c r="B317" s="181"/>
      <c r="D317" s="174" t="s">
        <v>284</v>
      </c>
      <c r="E317" s="182" t="s">
        <v>1</v>
      </c>
      <c r="F317" s="183" t="s">
        <v>4311</v>
      </c>
      <c r="H317" s="184">
        <v>18.574999999999999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2" t="s">
        <v>284</v>
      </c>
      <c r="AU317" s="182" t="s">
        <v>89</v>
      </c>
      <c r="AV317" s="14" t="s">
        <v>89</v>
      </c>
      <c r="AW317" s="14" t="s">
        <v>30</v>
      </c>
      <c r="AX317" s="14" t="s">
        <v>76</v>
      </c>
      <c r="AY317" s="182" t="s">
        <v>276</v>
      </c>
    </row>
    <row r="318" spans="1:65" s="16" customFormat="1" ht="11.25">
      <c r="B318" s="207"/>
      <c r="D318" s="174" t="s">
        <v>284</v>
      </c>
      <c r="E318" s="208" t="s">
        <v>2257</v>
      </c>
      <c r="F318" s="209" t="s">
        <v>548</v>
      </c>
      <c r="H318" s="210">
        <v>18.574999999999999</v>
      </c>
      <c r="I318" s="211"/>
      <c r="L318" s="207"/>
      <c r="M318" s="212"/>
      <c r="N318" s="213"/>
      <c r="O318" s="213"/>
      <c r="P318" s="213"/>
      <c r="Q318" s="213"/>
      <c r="R318" s="213"/>
      <c r="S318" s="213"/>
      <c r="T318" s="214"/>
      <c r="AT318" s="208" t="s">
        <v>284</v>
      </c>
      <c r="AU318" s="208" t="s">
        <v>89</v>
      </c>
      <c r="AV318" s="16" t="s">
        <v>295</v>
      </c>
      <c r="AW318" s="16" t="s">
        <v>30</v>
      </c>
      <c r="AX318" s="16" t="s">
        <v>76</v>
      </c>
      <c r="AY318" s="208" t="s">
        <v>276</v>
      </c>
    </row>
    <row r="319" spans="1:65" s="15" customFormat="1" ht="11.25">
      <c r="B319" s="189"/>
      <c r="D319" s="174" t="s">
        <v>284</v>
      </c>
      <c r="E319" s="190" t="s">
        <v>1</v>
      </c>
      <c r="F319" s="191" t="s">
        <v>289</v>
      </c>
      <c r="H319" s="192">
        <v>57.945999999999998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284</v>
      </c>
      <c r="AU319" s="190" t="s">
        <v>89</v>
      </c>
      <c r="AV319" s="15" t="s">
        <v>282</v>
      </c>
      <c r="AW319" s="15" t="s">
        <v>30</v>
      </c>
      <c r="AX319" s="15" t="s">
        <v>83</v>
      </c>
      <c r="AY319" s="190" t="s">
        <v>276</v>
      </c>
    </row>
    <row r="320" spans="1:65" s="2" customFormat="1" ht="24.2" customHeight="1">
      <c r="A320" s="33"/>
      <c r="B320" s="158"/>
      <c r="C320" s="197" t="s">
        <v>693</v>
      </c>
      <c r="D320" s="197" t="s">
        <v>393</v>
      </c>
      <c r="E320" s="198" t="s">
        <v>2485</v>
      </c>
      <c r="F320" s="199" t="s">
        <v>2486</v>
      </c>
      <c r="G320" s="200" t="s">
        <v>281</v>
      </c>
      <c r="H320" s="201">
        <v>41.151000000000003</v>
      </c>
      <c r="I320" s="202"/>
      <c r="J320" s="201">
        <f>ROUND(I320*H320,3)</f>
        <v>0</v>
      </c>
      <c r="K320" s="203"/>
      <c r="L320" s="204"/>
      <c r="M320" s="205" t="s">
        <v>1</v>
      </c>
      <c r="N320" s="206" t="s">
        <v>42</v>
      </c>
      <c r="O320" s="62"/>
      <c r="P320" s="168">
        <f>O320*H320</f>
        <v>0</v>
      </c>
      <c r="Q320" s="168">
        <v>1.5E-3</v>
      </c>
      <c r="R320" s="168">
        <f>Q320*H320</f>
        <v>6.1726500000000004E-2</v>
      </c>
      <c r="S320" s="168">
        <v>0</v>
      </c>
      <c r="T320" s="169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70" t="s">
        <v>325</v>
      </c>
      <c r="AT320" s="170" t="s">
        <v>393</v>
      </c>
      <c r="AU320" s="170" t="s">
        <v>89</v>
      </c>
      <c r="AY320" s="18" t="s">
        <v>276</v>
      </c>
      <c r="BE320" s="171">
        <f>IF(N320="základná",J320,0)</f>
        <v>0</v>
      </c>
      <c r="BF320" s="171">
        <f>IF(N320="znížená",J320,0)</f>
        <v>0</v>
      </c>
      <c r="BG320" s="171">
        <f>IF(N320="zákl. prenesená",J320,0)</f>
        <v>0</v>
      </c>
      <c r="BH320" s="171">
        <f>IF(N320="zníž. prenesená",J320,0)</f>
        <v>0</v>
      </c>
      <c r="BI320" s="171">
        <f>IF(N320="nulová",J320,0)</f>
        <v>0</v>
      </c>
      <c r="BJ320" s="18" t="s">
        <v>89</v>
      </c>
      <c r="BK320" s="172">
        <f>ROUND(I320*H320,3)</f>
        <v>0</v>
      </c>
      <c r="BL320" s="18" t="s">
        <v>282</v>
      </c>
      <c r="BM320" s="170" t="s">
        <v>4312</v>
      </c>
    </row>
    <row r="321" spans="1:65" s="14" customFormat="1" ht="11.25">
      <c r="B321" s="181"/>
      <c r="D321" s="174" t="s">
        <v>284</v>
      </c>
      <c r="E321" s="182" t="s">
        <v>1</v>
      </c>
      <c r="F321" s="183" t="s">
        <v>2254</v>
      </c>
      <c r="H321" s="184">
        <v>39.191000000000003</v>
      </c>
      <c r="I321" s="185"/>
      <c r="L321" s="181"/>
      <c r="M321" s="186"/>
      <c r="N321" s="187"/>
      <c r="O321" s="187"/>
      <c r="P321" s="187"/>
      <c r="Q321" s="187"/>
      <c r="R321" s="187"/>
      <c r="S321" s="187"/>
      <c r="T321" s="188"/>
      <c r="AT321" s="182" t="s">
        <v>284</v>
      </c>
      <c r="AU321" s="182" t="s">
        <v>89</v>
      </c>
      <c r="AV321" s="14" t="s">
        <v>89</v>
      </c>
      <c r="AW321" s="14" t="s">
        <v>30</v>
      </c>
      <c r="AX321" s="14" t="s">
        <v>83</v>
      </c>
      <c r="AY321" s="182" t="s">
        <v>276</v>
      </c>
    </row>
    <row r="322" spans="1:65" s="14" customFormat="1" ht="11.25">
      <c r="B322" s="181"/>
      <c r="D322" s="174" t="s">
        <v>284</v>
      </c>
      <c r="F322" s="183" t="s">
        <v>4313</v>
      </c>
      <c r="H322" s="184">
        <v>41.151000000000003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2" t="s">
        <v>284</v>
      </c>
      <c r="AU322" s="182" t="s">
        <v>89</v>
      </c>
      <c r="AV322" s="14" t="s">
        <v>89</v>
      </c>
      <c r="AW322" s="14" t="s">
        <v>3</v>
      </c>
      <c r="AX322" s="14" t="s">
        <v>83</v>
      </c>
      <c r="AY322" s="182" t="s">
        <v>276</v>
      </c>
    </row>
    <row r="323" spans="1:65" s="2" customFormat="1" ht="24.2" customHeight="1">
      <c r="A323" s="33"/>
      <c r="B323" s="158"/>
      <c r="C323" s="197" t="s">
        <v>697</v>
      </c>
      <c r="D323" s="197" t="s">
        <v>393</v>
      </c>
      <c r="E323" s="198" t="s">
        <v>2489</v>
      </c>
      <c r="F323" s="199" t="s">
        <v>2490</v>
      </c>
      <c r="G323" s="200" t="s">
        <v>281</v>
      </c>
      <c r="H323" s="201">
        <v>0.18</v>
      </c>
      <c r="I323" s="202"/>
      <c r="J323" s="201">
        <f>ROUND(I323*H323,3)</f>
        <v>0</v>
      </c>
      <c r="K323" s="203"/>
      <c r="L323" s="204"/>
      <c r="M323" s="205" t="s">
        <v>1</v>
      </c>
      <c r="N323" s="206" t="s">
        <v>42</v>
      </c>
      <c r="O323" s="62"/>
      <c r="P323" s="168">
        <f>O323*H323</f>
        <v>0</v>
      </c>
      <c r="Q323" s="168">
        <v>4.7999999999999996E-3</v>
      </c>
      <c r="R323" s="168">
        <f>Q323*H323</f>
        <v>8.6399999999999986E-4</v>
      </c>
      <c r="S323" s="168">
        <v>0</v>
      </c>
      <c r="T323" s="169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0" t="s">
        <v>325</v>
      </c>
      <c r="AT323" s="170" t="s">
        <v>393</v>
      </c>
      <c r="AU323" s="170" t="s">
        <v>89</v>
      </c>
      <c r="AY323" s="18" t="s">
        <v>276</v>
      </c>
      <c r="BE323" s="171">
        <f>IF(N323="základná",J323,0)</f>
        <v>0</v>
      </c>
      <c r="BF323" s="171">
        <f>IF(N323="znížená",J323,0)</f>
        <v>0</v>
      </c>
      <c r="BG323" s="171">
        <f>IF(N323="zákl. prenesená",J323,0)</f>
        <v>0</v>
      </c>
      <c r="BH323" s="171">
        <f>IF(N323="zníž. prenesená",J323,0)</f>
        <v>0</v>
      </c>
      <c r="BI323" s="171">
        <f>IF(N323="nulová",J323,0)</f>
        <v>0</v>
      </c>
      <c r="BJ323" s="18" t="s">
        <v>89</v>
      </c>
      <c r="BK323" s="172">
        <f>ROUND(I323*H323,3)</f>
        <v>0</v>
      </c>
      <c r="BL323" s="18" t="s">
        <v>282</v>
      </c>
      <c r="BM323" s="170" t="s">
        <v>4314</v>
      </c>
    </row>
    <row r="324" spans="1:65" s="14" customFormat="1" ht="11.25">
      <c r="B324" s="181"/>
      <c r="D324" s="174" t="s">
        <v>284</v>
      </c>
      <c r="E324" s="182" t="s">
        <v>1</v>
      </c>
      <c r="F324" s="183" t="s">
        <v>2247</v>
      </c>
      <c r="H324" s="184">
        <v>0.18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284</v>
      </c>
      <c r="AU324" s="182" t="s">
        <v>89</v>
      </c>
      <c r="AV324" s="14" t="s">
        <v>89</v>
      </c>
      <c r="AW324" s="14" t="s">
        <v>30</v>
      </c>
      <c r="AX324" s="14" t="s">
        <v>83</v>
      </c>
      <c r="AY324" s="182" t="s">
        <v>276</v>
      </c>
    </row>
    <row r="325" spans="1:65" s="2" customFormat="1" ht="37.9" customHeight="1">
      <c r="A325" s="33"/>
      <c r="B325" s="158"/>
      <c r="C325" s="197" t="s">
        <v>702</v>
      </c>
      <c r="D325" s="197" t="s">
        <v>393</v>
      </c>
      <c r="E325" s="198" t="s">
        <v>2492</v>
      </c>
      <c r="F325" s="199" t="s">
        <v>2493</v>
      </c>
      <c r="G325" s="200" t="s">
        <v>281</v>
      </c>
      <c r="H325" s="201">
        <v>19.504000000000001</v>
      </c>
      <c r="I325" s="202"/>
      <c r="J325" s="201">
        <f>ROUND(I325*H325,3)</f>
        <v>0</v>
      </c>
      <c r="K325" s="203"/>
      <c r="L325" s="204"/>
      <c r="M325" s="205" t="s">
        <v>1</v>
      </c>
      <c r="N325" s="206" t="s">
        <v>42</v>
      </c>
      <c r="O325" s="62"/>
      <c r="P325" s="168">
        <f>O325*H325</f>
        <v>0</v>
      </c>
      <c r="Q325" s="168">
        <v>1.84E-2</v>
      </c>
      <c r="R325" s="168">
        <f>Q325*H325</f>
        <v>0.35887360000000001</v>
      </c>
      <c r="S325" s="168">
        <v>0</v>
      </c>
      <c r="T325" s="169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0" t="s">
        <v>325</v>
      </c>
      <c r="AT325" s="170" t="s">
        <v>393</v>
      </c>
      <c r="AU325" s="170" t="s">
        <v>89</v>
      </c>
      <c r="AY325" s="18" t="s">
        <v>276</v>
      </c>
      <c r="BE325" s="171">
        <f>IF(N325="základná",J325,0)</f>
        <v>0</v>
      </c>
      <c r="BF325" s="171">
        <f>IF(N325="znížená",J325,0)</f>
        <v>0</v>
      </c>
      <c r="BG325" s="171">
        <f>IF(N325="zákl. prenesená",J325,0)</f>
        <v>0</v>
      </c>
      <c r="BH325" s="171">
        <f>IF(N325="zníž. prenesená",J325,0)</f>
        <v>0</v>
      </c>
      <c r="BI325" s="171">
        <f>IF(N325="nulová",J325,0)</f>
        <v>0</v>
      </c>
      <c r="BJ325" s="18" t="s">
        <v>89</v>
      </c>
      <c r="BK325" s="172">
        <f>ROUND(I325*H325,3)</f>
        <v>0</v>
      </c>
      <c r="BL325" s="18" t="s">
        <v>282</v>
      </c>
      <c r="BM325" s="170" t="s">
        <v>4315</v>
      </c>
    </row>
    <row r="326" spans="1:65" s="14" customFormat="1" ht="11.25">
      <c r="B326" s="181"/>
      <c r="D326" s="174" t="s">
        <v>284</v>
      </c>
      <c r="E326" s="182" t="s">
        <v>1</v>
      </c>
      <c r="F326" s="183" t="s">
        <v>2257</v>
      </c>
      <c r="H326" s="184">
        <v>18.574999999999999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284</v>
      </c>
      <c r="AU326" s="182" t="s">
        <v>89</v>
      </c>
      <c r="AV326" s="14" t="s">
        <v>89</v>
      </c>
      <c r="AW326" s="14" t="s">
        <v>30</v>
      </c>
      <c r="AX326" s="14" t="s">
        <v>83</v>
      </c>
      <c r="AY326" s="182" t="s">
        <v>276</v>
      </c>
    </row>
    <row r="327" spans="1:65" s="14" customFormat="1" ht="11.25">
      <c r="B327" s="181"/>
      <c r="D327" s="174" t="s">
        <v>284</v>
      </c>
      <c r="F327" s="183" t="s">
        <v>4316</v>
      </c>
      <c r="H327" s="184">
        <v>19.504000000000001</v>
      </c>
      <c r="I327" s="185"/>
      <c r="L327" s="181"/>
      <c r="M327" s="186"/>
      <c r="N327" s="187"/>
      <c r="O327" s="187"/>
      <c r="P327" s="187"/>
      <c r="Q327" s="187"/>
      <c r="R327" s="187"/>
      <c r="S327" s="187"/>
      <c r="T327" s="188"/>
      <c r="AT327" s="182" t="s">
        <v>284</v>
      </c>
      <c r="AU327" s="182" t="s">
        <v>89</v>
      </c>
      <c r="AV327" s="14" t="s">
        <v>89</v>
      </c>
      <c r="AW327" s="14" t="s">
        <v>3</v>
      </c>
      <c r="AX327" s="14" t="s">
        <v>83</v>
      </c>
      <c r="AY327" s="182" t="s">
        <v>276</v>
      </c>
    </row>
    <row r="328" spans="1:65" s="2" customFormat="1" ht="24.2" customHeight="1">
      <c r="A328" s="33"/>
      <c r="B328" s="158"/>
      <c r="C328" s="159" t="s">
        <v>707</v>
      </c>
      <c r="D328" s="159" t="s">
        <v>278</v>
      </c>
      <c r="E328" s="160" t="s">
        <v>1176</v>
      </c>
      <c r="F328" s="161" t="s">
        <v>1177</v>
      </c>
      <c r="G328" s="162" t="s">
        <v>1051</v>
      </c>
      <c r="H328" s="164"/>
      <c r="I328" s="164"/>
      <c r="J328" s="163">
        <f>ROUND(I328*H328,3)</f>
        <v>0</v>
      </c>
      <c r="K328" s="165"/>
      <c r="L328" s="34"/>
      <c r="M328" s="166" t="s">
        <v>1</v>
      </c>
      <c r="N328" s="167" t="s">
        <v>42</v>
      </c>
      <c r="O328" s="62"/>
      <c r="P328" s="168">
        <f>O328*H328</f>
        <v>0</v>
      </c>
      <c r="Q328" s="168">
        <v>0</v>
      </c>
      <c r="R328" s="168">
        <f>Q328*H328</f>
        <v>0</v>
      </c>
      <c r="S328" s="168">
        <v>0</v>
      </c>
      <c r="T328" s="169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70" t="s">
        <v>368</v>
      </c>
      <c r="AT328" s="170" t="s">
        <v>278</v>
      </c>
      <c r="AU328" s="170" t="s">
        <v>89</v>
      </c>
      <c r="AY328" s="18" t="s">
        <v>276</v>
      </c>
      <c r="BE328" s="171">
        <f>IF(N328="základná",J328,0)</f>
        <v>0</v>
      </c>
      <c r="BF328" s="171">
        <f>IF(N328="znížená",J328,0)</f>
        <v>0</v>
      </c>
      <c r="BG328" s="171">
        <f>IF(N328="zákl. prenesená",J328,0)</f>
        <v>0</v>
      </c>
      <c r="BH328" s="171">
        <f>IF(N328="zníž. prenesená",J328,0)</f>
        <v>0</v>
      </c>
      <c r="BI328" s="171">
        <f>IF(N328="nulová",J328,0)</f>
        <v>0</v>
      </c>
      <c r="BJ328" s="18" t="s">
        <v>89</v>
      </c>
      <c r="BK328" s="172">
        <f>ROUND(I328*H328,3)</f>
        <v>0</v>
      </c>
      <c r="BL328" s="18" t="s">
        <v>368</v>
      </c>
      <c r="BM328" s="170" t="s">
        <v>4317</v>
      </c>
    </row>
    <row r="329" spans="1:65" s="12" customFormat="1" ht="22.9" customHeight="1">
      <c r="B329" s="145"/>
      <c r="D329" s="146" t="s">
        <v>75</v>
      </c>
      <c r="E329" s="156" t="s">
        <v>2497</v>
      </c>
      <c r="F329" s="156" t="s">
        <v>2498</v>
      </c>
      <c r="I329" s="148"/>
      <c r="J329" s="157">
        <f>BK329</f>
        <v>0</v>
      </c>
      <c r="L329" s="145"/>
      <c r="M329" s="150"/>
      <c r="N329" s="151"/>
      <c r="O329" s="151"/>
      <c r="P329" s="152">
        <f>SUM(P330:P333)</f>
        <v>0</v>
      </c>
      <c r="Q329" s="151"/>
      <c r="R329" s="152">
        <f>SUM(R330:R333)</f>
        <v>1.2700000000000001E-2</v>
      </c>
      <c r="S329" s="151"/>
      <c r="T329" s="153">
        <f>SUM(T330:T333)</f>
        <v>8.5249999999999992E-2</v>
      </c>
      <c r="AR329" s="146" t="s">
        <v>89</v>
      </c>
      <c r="AT329" s="154" t="s">
        <v>75</v>
      </c>
      <c r="AU329" s="154" t="s">
        <v>83</v>
      </c>
      <c r="AY329" s="146" t="s">
        <v>276</v>
      </c>
      <c r="BK329" s="155">
        <f>SUM(BK330:BK333)</f>
        <v>0</v>
      </c>
    </row>
    <row r="330" spans="1:65" s="2" customFormat="1" ht="44.25" customHeight="1">
      <c r="A330" s="33"/>
      <c r="B330" s="158"/>
      <c r="C330" s="159" t="s">
        <v>711</v>
      </c>
      <c r="D330" s="159" t="s">
        <v>278</v>
      </c>
      <c r="E330" s="160" t="s">
        <v>2499</v>
      </c>
      <c r="F330" s="161" t="s">
        <v>2500</v>
      </c>
      <c r="G330" s="162" t="s">
        <v>371</v>
      </c>
      <c r="H330" s="163">
        <v>5</v>
      </c>
      <c r="I330" s="164"/>
      <c r="J330" s="163">
        <f>ROUND(I330*H330,3)</f>
        <v>0</v>
      </c>
      <c r="K330" s="165"/>
      <c r="L330" s="34"/>
      <c r="M330" s="166" t="s">
        <v>1</v>
      </c>
      <c r="N330" s="167" t="s">
        <v>42</v>
      </c>
      <c r="O330" s="62"/>
      <c r="P330" s="168">
        <f>O330*H330</f>
        <v>0</v>
      </c>
      <c r="Q330" s="168">
        <v>2.5400000000000002E-3</v>
      </c>
      <c r="R330" s="168">
        <f>Q330*H330</f>
        <v>1.2700000000000001E-2</v>
      </c>
      <c r="S330" s="168">
        <v>0</v>
      </c>
      <c r="T330" s="169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0" t="s">
        <v>368</v>
      </c>
      <c r="AT330" s="170" t="s">
        <v>278</v>
      </c>
      <c r="AU330" s="170" t="s">
        <v>89</v>
      </c>
      <c r="AY330" s="18" t="s">
        <v>276</v>
      </c>
      <c r="BE330" s="171">
        <f>IF(N330="základná",J330,0)</f>
        <v>0</v>
      </c>
      <c r="BF330" s="171">
        <f>IF(N330="znížená",J330,0)</f>
        <v>0</v>
      </c>
      <c r="BG330" s="171">
        <f>IF(N330="zákl. prenesená",J330,0)</f>
        <v>0</v>
      </c>
      <c r="BH330" s="171">
        <f>IF(N330="zníž. prenesená",J330,0)</f>
        <v>0</v>
      </c>
      <c r="BI330" s="171">
        <f>IF(N330="nulová",J330,0)</f>
        <v>0</v>
      </c>
      <c r="BJ330" s="18" t="s">
        <v>89</v>
      </c>
      <c r="BK330" s="172">
        <f>ROUND(I330*H330,3)</f>
        <v>0</v>
      </c>
      <c r="BL330" s="18" t="s">
        <v>368</v>
      </c>
      <c r="BM330" s="170" t="s">
        <v>4318</v>
      </c>
    </row>
    <row r="331" spans="1:65" s="2" customFormat="1" ht="21.75" customHeight="1">
      <c r="A331" s="33"/>
      <c r="B331" s="158"/>
      <c r="C331" s="159" t="s">
        <v>715</v>
      </c>
      <c r="D331" s="159" t="s">
        <v>278</v>
      </c>
      <c r="E331" s="160" t="s">
        <v>2502</v>
      </c>
      <c r="F331" s="161" t="s">
        <v>2503</v>
      </c>
      <c r="G331" s="162" t="s">
        <v>371</v>
      </c>
      <c r="H331" s="163">
        <v>5</v>
      </c>
      <c r="I331" s="164"/>
      <c r="J331" s="163">
        <f>ROUND(I331*H331,3)</f>
        <v>0</v>
      </c>
      <c r="K331" s="165"/>
      <c r="L331" s="34"/>
      <c r="M331" s="166" t="s">
        <v>1</v>
      </c>
      <c r="N331" s="167" t="s">
        <v>42</v>
      </c>
      <c r="O331" s="62"/>
      <c r="P331" s="168">
        <f>O331*H331</f>
        <v>0</v>
      </c>
      <c r="Q331" s="168">
        <v>0</v>
      </c>
      <c r="R331" s="168">
        <f>Q331*H331</f>
        <v>0</v>
      </c>
      <c r="S331" s="168">
        <v>1.7049999999999999E-2</v>
      </c>
      <c r="T331" s="169">
        <f>S331*H331</f>
        <v>8.5249999999999992E-2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70" t="s">
        <v>368</v>
      </c>
      <c r="AT331" s="170" t="s">
        <v>278</v>
      </c>
      <c r="AU331" s="170" t="s">
        <v>89</v>
      </c>
      <c r="AY331" s="18" t="s">
        <v>276</v>
      </c>
      <c r="BE331" s="171">
        <f>IF(N331="základná",J331,0)</f>
        <v>0</v>
      </c>
      <c r="BF331" s="171">
        <f>IF(N331="znížená",J331,0)</f>
        <v>0</v>
      </c>
      <c r="BG331" s="171">
        <f>IF(N331="zákl. prenesená",J331,0)</f>
        <v>0</v>
      </c>
      <c r="BH331" s="171">
        <f>IF(N331="zníž. prenesená",J331,0)</f>
        <v>0</v>
      </c>
      <c r="BI331" s="171">
        <f>IF(N331="nulová",J331,0)</f>
        <v>0</v>
      </c>
      <c r="BJ331" s="18" t="s">
        <v>89</v>
      </c>
      <c r="BK331" s="172">
        <f>ROUND(I331*H331,3)</f>
        <v>0</v>
      </c>
      <c r="BL331" s="18" t="s">
        <v>368</v>
      </c>
      <c r="BM331" s="170" t="s">
        <v>4319</v>
      </c>
    </row>
    <row r="332" spans="1:65" s="14" customFormat="1" ht="11.25">
      <c r="B332" s="181"/>
      <c r="D332" s="174" t="s">
        <v>284</v>
      </c>
      <c r="E332" s="182" t="s">
        <v>1</v>
      </c>
      <c r="F332" s="183" t="s">
        <v>4320</v>
      </c>
      <c r="H332" s="184">
        <v>5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284</v>
      </c>
      <c r="AU332" s="182" t="s">
        <v>89</v>
      </c>
      <c r="AV332" s="14" t="s">
        <v>89</v>
      </c>
      <c r="AW332" s="14" t="s">
        <v>30</v>
      </c>
      <c r="AX332" s="14" t="s">
        <v>83</v>
      </c>
      <c r="AY332" s="182" t="s">
        <v>276</v>
      </c>
    </row>
    <row r="333" spans="1:65" s="2" customFormat="1" ht="24.2" customHeight="1">
      <c r="A333" s="33"/>
      <c r="B333" s="158"/>
      <c r="C333" s="159" t="s">
        <v>720</v>
      </c>
      <c r="D333" s="159" t="s">
        <v>278</v>
      </c>
      <c r="E333" s="160" t="s">
        <v>4321</v>
      </c>
      <c r="F333" s="161" t="s">
        <v>3771</v>
      </c>
      <c r="G333" s="162" t="s">
        <v>1051</v>
      </c>
      <c r="H333" s="164"/>
      <c r="I333" s="164"/>
      <c r="J333" s="163">
        <f>ROUND(I333*H333,3)</f>
        <v>0</v>
      </c>
      <c r="K333" s="165"/>
      <c r="L333" s="34"/>
      <c r="M333" s="166" t="s">
        <v>1</v>
      </c>
      <c r="N333" s="167" t="s">
        <v>42</v>
      </c>
      <c r="O333" s="62"/>
      <c r="P333" s="168">
        <f>O333*H333</f>
        <v>0</v>
      </c>
      <c r="Q333" s="168">
        <v>0</v>
      </c>
      <c r="R333" s="168">
        <f>Q333*H333</f>
        <v>0</v>
      </c>
      <c r="S333" s="168">
        <v>0</v>
      </c>
      <c r="T333" s="169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0" t="s">
        <v>368</v>
      </c>
      <c r="AT333" s="170" t="s">
        <v>278</v>
      </c>
      <c r="AU333" s="170" t="s">
        <v>89</v>
      </c>
      <c r="AY333" s="18" t="s">
        <v>276</v>
      </c>
      <c r="BE333" s="171">
        <f>IF(N333="základná",J333,0)</f>
        <v>0</v>
      </c>
      <c r="BF333" s="171">
        <f>IF(N333="znížená",J333,0)</f>
        <v>0</v>
      </c>
      <c r="BG333" s="171">
        <f>IF(N333="zákl. prenesená",J333,0)</f>
        <v>0</v>
      </c>
      <c r="BH333" s="171">
        <f>IF(N333="zníž. prenesená",J333,0)</f>
        <v>0</v>
      </c>
      <c r="BI333" s="171">
        <f>IF(N333="nulová",J333,0)</f>
        <v>0</v>
      </c>
      <c r="BJ333" s="18" t="s">
        <v>89</v>
      </c>
      <c r="BK333" s="172">
        <f>ROUND(I333*H333,3)</f>
        <v>0</v>
      </c>
      <c r="BL333" s="18" t="s">
        <v>368</v>
      </c>
      <c r="BM333" s="170" t="s">
        <v>4322</v>
      </c>
    </row>
    <row r="334" spans="1:65" s="12" customFormat="1" ht="22.9" customHeight="1">
      <c r="B334" s="145"/>
      <c r="D334" s="146" t="s">
        <v>75</v>
      </c>
      <c r="E334" s="156" t="s">
        <v>1204</v>
      </c>
      <c r="F334" s="156" t="s">
        <v>1205</v>
      </c>
      <c r="I334" s="148"/>
      <c r="J334" s="157">
        <f>BK334</f>
        <v>0</v>
      </c>
      <c r="L334" s="145"/>
      <c r="M334" s="150"/>
      <c r="N334" s="151"/>
      <c r="O334" s="151"/>
      <c r="P334" s="152">
        <f>SUM(P335:P338)</f>
        <v>0</v>
      </c>
      <c r="Q334" s="151"/>
      <c r="R334" s="152">
        <f>SUM(R335:R338)</f>
        <v>5.7512319999999999E-2</v>
      </c>
      <c r="S334" s="151"/>
      <c r="T334" s="153">
        <f>SUM(T335:T338)</f>
        <v>0</v>
      </c>
      <c r="AR334" s="146" t="s">
        <v>89</v>
      </c>
      <c r="AT334" s="154" t="s">
        <v>75</v>
      </c>
      <c r="AU334" s="154" t="s">
        <v>83</v>
      </c>
      <c r="AY334" s="146" t="s">
        <v>276</v>
      </c>
      <c r="BK334" s="155">
        <f>SUM(BK335:BK338)</f>
        <v>0</v>
      </c>
    </row>
    <row r="335" spans="1:65" s="2" customFormat="1" ht="24.2" customHeight="1">
      <c r="A335" s="33"/>
      <c r="B335" s="158"/>
      <c r="C335" s="159" t="s">
        <v>727</v>
      </c>
      <c r="D335" s="159" t="s">
        <v>278</v>
      </c>
      <c r="E335" s="160" t="s">
        <v>2506</v>
      </c>
      <c r="F335" s="161" t="s">
        <v>2507</v>
      </c>
      <c r="G335" s="162" t="s">
        <v>281</v>
      </c>
      <c r="H335" s="163">
        <v>4.9240000000000004</v>
      </c>
      <c r="I335" s="164"/>
      <c r="J335" s="163">
        <f>ROUND(I335*H335,3)</f>
        <v>0</v>
      </c>
      <c r="K335" s="165"/>
      <c r="L335" s="34"/>
      <c r="M335" s="166" t="s">
        <v>1</v>
      </c>
      <c r="N335" s="167" t="s">
        <v>42</v>
      </c>
      <c r="O335" s="62"/>
      <c r="P335" s="168">
        <f>O335*H335</f>
        <v>0</v>
      </c>
      <c r="Q335" s="168">
        <v>1.1679999999999999E-2</v>
      </c>
      <c r="R335" s="168">
        <f>Q335*H335</f>
        <v>5.7512319999999999E-2</v>
      </c>
      <c r="S335" s="168">
        <v>0</v>
      </c>
      <c r="T335" s="169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70" t="s">
        <v>368</v>
      </c>
      <c r="AT335" s="170" t="s">
        <v>278</v>
      </c>
      <c r="AU335" s="170" t="s">
        <v>89</v>
      </c>
      <c r="AY335" s="18" t="s">
        <v>276</v>
      </c>
      <c r="BE335" s="171">
        <f>IF(N335="základná",J335,0)</f>
        <v>0</v>
      </c>
      <c r="BF335" s="171">
        <f>IF(N335="znížená",J335,0)</f>
        <v>0</v>
      </c>
      <c r="BG335" s="171">
        <f>IF(N335="zákl. prenesená",J335,0)</f>
        <v>0</v>
      </c>
      <c r="BH335" s="171">
        <f>IF(N335="zníž. prenesená",J335,0)</f>
        <v>0</v>
      </c>
      <c r="BI335" s="171">
        <f>IF(N335="nulová",J335,0)</f>
        <v>0</v>
      </c>
      <c r="BJ335" s="18" t="s">
        <v>89</v>
      </c>
      <c r="BK335" s="172">
        <f>ROUND(I335*H335,3)</f>
        <v>0</v>
      </c>
      <c r="BL335" s="18" t="s">
        <v>368</v>
      </c>
      <c r="BM335" s="170" t="s">
        <v>4323</v>
      </c>
    </row>
    <row r="336" spans="1:65" s="13" customFormat="1" ht="11.25">
      <c r="B336" s="173"/>
      <c r="D336" s="174" t="s">
        <v>284</v>
      </c>
      <c r="E336" s="175" t="s">
        <v>1</v>
      </c>
      <c r="F336" s="176" t="s">
        <v>2318</v>
      </c>
      <c r="H336" s="175" t="s">
        <v>1</v>
      </c>
      <c r="I336" s="177"/>
      <c r="L336" s="173"/>
      <c r="M336" s="178"/>
      <c r="N336" s="179"/>
      <c r="O336" s="179"/>
      <c r="P336" s="179"/>
      <c r="Q336" s="179"/>
      <c r="R336" s="179"/>
      <c r="S336" s="179"/>
      <c r="T336" s="180"/>
      <c r="AT336" s="175" t="s">
        <v>284</v>
      </c>
      <c r="AU336" s="175" t="s">
        <v>89</v>
      </c>
      <c r="AV336" s="13" t="s">
        <v>83</v>
      </c>
      <c r="AW336" s="13" t="s">
        <v>30</v>
      </c>
      <c r="AX336" s="13" t="s">
        <v>76</v>
      </c>
      <c r="AY336" s="175" t="s">
        <v>276</v>
      </c>
    </row>
    <row r="337" spans="1:65" s="14" customFormat="1" ht="11.25">
      <c r="B337" s="181"/>
      <c r="D337" s="174" t="s">
        <v>284</v>
      </c>
      <c r="E337" s="182" t="s">
        <v>1</v>
      </c>
      <c r="F337" s="183" t="s">
        <v>4324</v>
      </c>
      <c r="H337" s="184">
        <v>4.9240000000000004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2" t="s">
        <v>284</v>
      </c>
      <c r="AU337" s="182" t="s">
        <v>89</v>
      </c>
      <c r="AV337" s="14" t="s">
        <v>89</v>
      </c>
      <c r="AW337" s="14" t="s">
        <v>30</v>
      </c>
      <c r="AX337" s="14" t="s">
        <v>83</v>
      </c>
      <c r="AY337" s="182" t="s">
        <v>276</v>
      </c>
    </row>
    <row r="338" spans="1:65" s="2" customFormat="1" ht="24.2" customHeight="1">
      <c r="A338" s="33"/>
      <c r="B338" s="158"/>
      <c r="C338" s="159" t="s">
        <v>733</v>
      </c>
      <c r="D338" s="159" t="s">
        <v>278</v>
      </c>
      <c r="E338" s="160" t="s">
        <v>1260</v>
      </c>
      <c r="F338" s="161" t="s">
        <v>1261</v>
      </c>
      <c r="G338" s="162" t="s">
        <v>1051</v>
      </c>
      <c r="H338" s="164"/>
      <c r="I338" s="164"/>
      <c r="J338" s="163">
        <f>ROUND(I338*H338,3)</f>
        <v>0</v>
      </c>
      <c r="K338" s="165"/>
      <c r="L338" s="34"/>
      <c r="M338" s="166" t="s">
        <v>1</v>
      </c>
      <c r="N338" s="167" t="s">
        <v>42</v>
      </c>
      <c r="O338" s="62"/>
      <c r="P338" s="168">
        <f>O338*H338</f>
        <v>0</v>
      </c>
      <c r="Q338" s="168">
        <v>0</v>
      </c>
      <c r="R338" s="168">
        <f>Q338*H338</f>
        <v>0</v>
      </c>
      <c r="S338" s="168">
        <v>0</v>
      </c>
      <c r="T338" s="169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70" t="s">
        <v>368</v>
      </c>
      <c r="AT338" s="170" t="s">
        <v>278</v>
      </c>
      <c r="AU338" s="170" t="s">
        <v>89</v>
      </c>
      <c r="AY338" s="18" t="s">
        <v>276</v>
      </c>
      <c r="BE338" s="171">
        <f>IF(N338="základná",J338,0)</f>
        <v>0</v>
      </c>
      <c r="BF338" s="171">
        <f>IF(N338="znížená",J338,0)</f>
        <v>0</v>
      </c>
      <c r="BG338" s="171">
        <f>IF(N338="zákl. prenesená",J338,0)</f>
        <v>0</v>
      </c>
      <c r="BH338" s="171">
        <f>IF(N338="zníž. prenesená",J338,0)</f>
        <v>0</v>
      </c>
      <c r="BI338" s="171">
        <f>IF(N338="nulová",J338,0)</f>
        <v>0</v>
      </c>
      <c r="BJ338" s="18" t="s">
        <v>89</v>
      </c>
      <c r="BK338" s="172">
        <f>ROUND(I338*H338,3)</f>
        <v>0</v>
      </c>
      <c r="BL338" s="18" t="s">
        <v>368</v>
      </c>
      <c r="BM338" s="170" t="s">
        <v>4325</v>
      </c>
    </row>
    <row r="339" spans="1:65" s="12" customFormat="1" ht="22.9" customHeight="1">
      <c r="B339" s="145"/>
      <c r="D339" s="146" t="s">
        <v>75</v>
      </c>
      <c r="E339" s="156" t="s">
        <v>1335</v>
      </c>
      <c r="F339" s="156" t="s">
        <v>1336</v>
      </c>
      <c r="I339" s="148"/>
      <c r="J339" s="157">
        <f>BK339</f>
        <v>0</v>
      </c>
      <c r="L339" s="145"/>
      <c r="M339" s="150"/>
      <c r="N339" s="151"/>
      <c r="O339" s="151"/>
      <c r="P339" s="152">
        <f>SUM(P340:P358)</f>
        <v>0</v>
      </c>
      <c r="Q339" s="151"/>
      <c r="R339" s="152">
        <f>SUM(R340:R358)</f>
        <v>0.36145249999999995</v>
      </c>
      <c r="S339" s="151"/>
      <c r="T339" s="153">
        <f>SUM(T340:T358)</f>
        <v>0.44884340000000006</v>
      </c>
      <c r="AR339" s="146" t="s">
        <v>89</v>
      </c>
      <c r="AT339" s="154" t="s">
        <v>75</v>
      </c>
      <c r="AU339" s="154" t="s">
        <v>83</v>
      </c>
      <c r="AY339" s="146" t="s">
        <v>276</v>
      </c>
      <c r="BK339" s="155">
        <f>SUM(BK340:BK358)</f>
        <v>0</v>
      </c>
    </row>
    <row r="340" spans="1:65" s="2" customFormat="1" ht="24.2" customHeight="1">
      <c r="A340" s="33"/>
      <c r="B340" s="158"/>
      <c r="C340" s="159" t="s">
        <v>739</v>
      </c>
      <c r="D340" s="159" t="s">
        <v>278</v>
      </c>
      <c r="E340" s="160" t="s">
        <v>2511</v>
      </c>
      <c r="F340" s="161" t="s">
        <v>2512</v>
      </c>
      <c r="G340" s="162" t="s">
        <v>292</v>
      </c>
      <c r="H340" s="163">
        <v>10.16</v>
      </c>
      <c r="I340" s="164"/>
      <c r="J340" s="163">
        <f>ROUND(I340*H340,3)</f>
        <v>0</v>
      </c>
      <c r="K340" s="165"/>
      <c r="L340" s="34"/>
      <c r="M340" s="166" t="s">
        <v>1</v>
      </c>
      <c r="N340" s="167" t="s">
        <v>42</v>
      </c>
      <c r="O340" s="62"/>
      <c r="P340" s="168">
        <f>O340*H340</f>
        <v>0</v>
      </c>
      <c r="Q340" s="168">
        <v>0</v>
      </c>
      <c r="R340" s="168">
        <f>Q340*H340</f>
        <v>0</v>
      </c>
      <c r="S340" s="168">
        <v>2.5999999999999999E-3</v>
      </c>
      <c r="T340" s="169">
        <f>S340*H340</f>
        <v>2.6415999999999999E-2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70" t="s">
        <v>368</v>
      </c>
      <c r="AT340" s="170" t="s">
        <v>278</v>
      </c>
      <c r="AU340" s="170" t="s">
        <v>89</v>
      </c>
      <c r="AY340" s="18" t="s">
        <v>276</v>
      </c>
      <c r="BE340" s="171">
        <f>IF(N340="základná",J340,0)</f>
        <v>0</v>
      </c>
      <c r="BF340" s="171">
        <f>IF(N340="znížená",J340,0)</f>
        <v>0</v>
      </c>
      <c r="BG340" s="171">
        <f>IF(N340="zákl. prenesená",J340,0)</f>
        <v>0</v>
      </c>
      <c r="BH340" s="171">
        <f>IF(N340="zníž. prenesená",J340,0)</f>
        <v>0</v>
      </c>
      <c r="BI340" s="171">
        <f>IF(N340="nulová",J340,0)</f>
        <v>0</v>
      </c>
      <c r="BJ340" s="18" t="s">
        <v>89</v>
      </c>
      <c r="BK340" s="172">
        <f>ROUND(I340*H340,3)</f>
        <v>0</v>
      </c>
      <c r="BL340" s="18" t="s">
        <v>368</v>
      </c>
      <c r="BM340" s="170" t="s">
        <v>4326</v>
      </c>
    </row>
    <row r="341" spans="1:65" s="14" customFormat="1" ht="11.25">
      <c r="B341" s="181"/>
      <c r="D341" s="174" t="s">
        <v>284</v>
      </c>
      <c r="E341" s="182" t="s">
        <v>1</v>
      </c>
      <c r="F341" s="183" t="s">
        <v>2514</v>
      </c>
      <c r="H341" s="184">
        <v>10.16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284</v>
      </c>
      <c r="AU341" s="182" t="s">
        <v>89</v>
      </c>
      <c r="AV341" s="14" t="s">
        <v>89</v>
      </c>
      <c r="AW341" s="14" t="s">
        <v>30</v>
      </c>
      <c r="AX341" s="14" t="s">
        <v>83</v>
      </c>
      <c r="AY341" s="182" t="s">
        <v>276</v>
      </c>
    </row>
    <row r="342" spans="1:65" s="2" customFormat="1" ht="24.2" customHeight="1">
      <c r="A342" s="33"/>
      <c r="B342" s="158"/>
      <c r="C342" s="159" t="s">
        <v>744</v>
      </c>
      <c r="D342" s="159" t="s">
        <v>278</v>
      </c>
      <c r="E342" s="160" t="s">
        <v>2515</v>
      </c>
      <c r="F342" s="161" t="s">
        <v>2516</v>
      </c>
      <c r="G342" s="162" t="s">
        <v>292</v>
      </c>
      <c r="H342" s="163">
        <v>55.46</v>
      </c>
      <c r="I342" s="164"/>
      <c r="J342" s="163">
        <f>ROUND(I342*H342,3)</f>
        <v>0</v>
      </c>
      <c r="K342" s="165"/>
      <c r="L342" s="34"/>
      <c r="M342" s="166" t="s">
        <v>1</v>
      </c>
      <c r="N342" s="167" t="s">
        <v>42</v>
      </c>
      <c r="O342" s="62"/>
      <c r="P342" s="168">
        <f>O342*H342</f>
        <v>0</v>
      </c>
      <c r="Q342" s="168">
        <v>0</v>
      </c>
      <c r="R342" s="168">
        <f>Q342*H342</f>
        <v>0</v>
      </c>
      <c r="S342" s="168">
        <v>3.2000000000000002E-3</v>
      </c>
      <c r="T342" s="169">
        <f>S342*H342</f>
        <v>0.17747200000000002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70" t="s">
        <v>368</v>
      </c>
      <c r="AT342" s="170" t="s">
        <v>278</v>
      </c>
      <c r="AU342" s="170" t="s">
        <v>89</v>
      </c>
      <c r="AY342" s="18" t="s">
        <v>276</v>
      </c>
      <c r="BE342" s="171">
        <f>IF(N342="základná",J342,0)</f>
        <v>0</v>
      </c>
      <c r="BF342" s="171">
        <f>IF(N342="znížená",J342,0)</f>
        <v>0</v>
      </c>
      <c r="BG342" s="171">
        <f>IF(N342="zákl. prenesená",J342,0)</f>
        <v>0</v>
      </c>
      <c r="BH342" s="171">
        <f>IF(N342="zníž. prenesená",J342,0)</f>
        <v>0</v>
      </c>
      <c r="BI342" s="171">
        <f>IF(N342="nulová",J342,0)</f>
        <v>0</v>
      </c>
      <c r="BJ342" s="18" t="s">
        <v>89</v>
      </c>
      <c r="BK342" s="172">
        <f>ROUND(I342*H342,3)</f>
        <v>0</v>
      </c>
      <c r="BL342" s="18" t="s">
        <v>368</v>
      </c>
      <c r="BM342" s="170" t="s">
        <v>4327</v>
      </c>
    </row>
    <row r="343" spans="1:65" s="13" customFormat="1" ht="11.25">
      <c r="B343" s="173"/>
      <c r="D343" s="174" t="s">
        <v>284</v>
      </c>
      <c r="E343" s="175" t="s">
        <v>1</v>
      </c>
      <c r="F343" s="176" t="s">
        <v>2518</v>
      </c>
      <c r="H343" s="175" t="s">
        <v>1</v>
      </c>
      <c r="I343" s="177"/>
      <c r="L343" s="173"/>
      <c r="M343" s="178"/>
      <c r="N343" s="179"/>
      <c r="O343" s="179"/>
      <c r="P343" s="179"/>
      <c r="Q343" s="179"/>
      <c r="R343" s="179"/>
      <c r="S343" s="179"/>
      <c r="T343" s="180"/>
      <c r="AT343" s="175" t="s">
        <v>284</v>
      </c>
      <c r="AU343" s="175" t="s">
        <v>89</v>
      </c>
      <c r="AV343" s="13" t="s">
        <v>83</v>
      </c>
      <c r="AW343" s="13" t="s">
        <v>30</v>
      </c>
      <c r="AX343" s="13" t="s">
        <v>76</v>
      </c>
      <c r="AY343" s="175" t="s">
        <v>276</v>
      </c>
    </row>
    <row r="344" spans="1:65" s="14" customFormat="1" ht="11.25">
      <c r="B344" s="181"/>
      <c r="D344" s="174" t="s">
        <v>284</v>
      </c>
      <c r="E344" s="182" t="s">
        <v>1</v>
      </c>
      <c r="F344" s="183" t="s">
        <v>2529</v>
      </c>
      <c r="H344" s="184">
        <v>55.46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2" t="s">
        <v>284</v>
      </c>
      <c r="AU344" s="182" t="s">
        <v>89</v>
      </c>
      <c r="AV344" s="14" t="s">
        <v>89</v>
      </c>
      <c r="AW344" s="14" t="s">
        <v>30</v>
      </c>
      <c r="AX344" s="14" t="s">
        <v>83</v>
      </c>
      <c r="AY344" s="182" t="s">
        <v>276</v>
      </c>
    </row>
    <row r="345" spans="1:65" s="2" customFormat="1" ht="33" customHeight="1">
      <c r="A345" s="33"/>
      <c r="B345" s="158"/>
      <c r="C345" s="159" t="s">
        <v>748</v>
      </c>
      <c r="D345" s="159" t="s">
        <v>278</v>
      </c>
      <c r="E345" s="160" t="s">
        <v>2520</v>
      </c>
      <c r="F345" s="161" t="s">
        <v>2521</v>
      </c>
      <c r="G345" s="162" t="s">
        <v>292</v>
      </c>
      <c r="H345" s="163">
        <v>10.16</v>
      </c>
      <c r="I345" s="164"/>
      <c r="J345" s="163">
        <f>ROUND(I345*H345,3)</f>
        <v>0</v>
      </c>
      <c r="K345" s="165"/>
      <c r="L345" s="34"/>
      <c r="M345" s="166" t="s">
        <v>1</v>
      </c>
      <c r="N345" s="167" t="s">
        <v>42</v>
      </c>
      <c r="O345" s="62"/>
      <c r="P345" s="168">
        <f>O345*H345</f>
        <v>0</v>
      </c>
      <c r="Q345" s="168">
        <v>0</v>
      </c>
      <c r="R345" s="168">
        <f>Q345*H345</f>
        <v>0</v>
      </c>
      <c r="S345" s="168">
        <v>3.47E-3</v>
      </c>
      <c r="T345" s="169">
        <f>S345*H345</f>
        <v>3.52552E-2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0" t="s">
        <v>368</v>
      </c>
      <c r="AT345" s="170" t="s">
        <v>278</v>
      </c>
      <c r="AU345" s="170" t="s">
        <v>89</v>
      </c>
      <c r="AY345" s="18" t="s">
        <v>276</v>
      </c>
      <c r="BE345" s="171">
        <f>IF(N345="základná",J345,0)</f>
        <v>0</v>
      </c>
      <c r="BF345" s="171">
        <f>IF(N345="znížená",J345,0)</f>
        <v>0</v>
      </c>
      <c r="BG345" s="171">
        <f>IF(N345="zákl. prenesená",J345,0)</f>
        <v>0</v>
      </c>
      <c r="BH345" s="171">
        <f>IF(N345="zníž. prenesená",J345,0)</f>
        <v>0</v>
      </c>
      <c r="BI345" s="171">
        <f>IF(N345="nulová",J345,0)</f>
        <v>0</v>
      </c>
      <c r="BJ345" s="18" t="s">
        <v>89</v>
      </c>
      <c r="BK345" s="172">
        <f>ROUND(I345*H345,3)</f>
        <v>0</v>
      </c>
      <c r="BL345" s="18" t="s">
        <v>368</v>
      </c>
      <c r="BM345" s="170" t="s">
        <v>4328</v>
      </c>
    </row>
    <row r="346" spans="1:65" s="14" customFormat="1" ht="11.25">
      <c r="B346" s="181"/>
      <c r="D346" s="174" t="s">
        <v>284</v>
      </c>
      <c r="E346" s="182" t="s">
        <v>1</v>
      </c>
      <c r="F346" s="183" t="s">
        <v>2514</v>
      </c>
      <c r="H346" s="184">
        <v>10.16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2" t="s">
        <v>284</v>
      </c>
      <c r="AU346" s="182" t="s">
        <v>89</v>
      </c>
      <c r="AV346" s="14" t="s">
        <v>89</v>
      </c>
      <c r="AW346" s="14" t="s">
        <v>30</v>
      </c>
      <c r="AX346" s="14" t="s">
        <v>83</v>
      </c>
      <c r="AY346" s="182" t="s">
        <v>276</v>
      </c>
    </row>
    <row r="347" spans="1:65" s="2" customFormat="1" ht="24.2" customHeight="1">
      <c r="A347" s="33"/>
      <c r="B347" s="158"/>
      <c r="C347" s="159" t="s">
        <v>753</v>
      </c>
      <c r="D347" s="159" t="s">
        <v>278</v>
      </c>
      <c r="E347" s="160" t="s">
        <v>2523</v>
      </c>
      <c r="F347" s="161" t="s">
        <v>2524</v>
      </c>
      <c r="G347" s="162" t="s">
        <v>371</v>
      </c>
      <c r="H347" s="163">
        <v>1</v>
      </c>
      <c r="I347" s="164"/>
      <c r="J347" s="163">
        <f>ROUND(I347*H347,3)</f>
        <v>0</v>
      </c>
      <c r="K347" s="165"/>
      <c r="L347" s="34"/>
      <c r="M347" s="166" t="s">
        <v>1</v>
      </c>
      <c r="N347" s="167" t="s">
        <v>42</v>
      </c>
      <c r="O347" s="62"/>
      <c r="P347" s="168">
        <f>O347*H347</f>
        <v>0</v>
      </c>
      <c r="Q347" s="168">
        <v>0</v>
      </c>
      <c r="R347" s="168">
        <f>Q347*H347</f>
        <v>0</v>
      </c>
      <c r="S347" s="168">
        <v>3.2000000000000002E-3</v>
      </c>
      <c r="T347" s="169">
        <f>S347*H347</f>
        <v>3.2000000000000002E-3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70" t="s">
        <v>368</v>
      </c>
      <c r="AT347" s="170" t="s">
        <v>278</v>
      </c>
      <c r="AU347" s="170" t="s">
        <v>89</v>
      </c>
      <c r="AY347" s="18" t="s">
        <v>276</v>
      </c>
      <c r="BE347" s="171">
        <f>IF(N347="základná",J347,0)</f>
        <v>0</v>
      </c>
      <c r="BF347" s="171">
        <f>IF(N347="znížená",J347,0)</f>
        <v>0</v>
      </c>
      <c r="BG347" s="171">
        <f>IF(N347="zákl. prenesená",J347,0)</f>
        <v>0</v>
      </c>
      <c r="BH347" s="171">
        <f>IF(N347="zníž. prenesená",J347,0)</f>
        <v>0</v>
      </c>
      <c r="BI347" s="171">
        <f>IF(N347="nulová",J347,0)</f>
        <v>0</v>
      </c>
      <c r="BJ347" s="18" t="s">
        <v>89</v>
      </c>
      <c r="BK347" s="172">
        <f>ROUND(I347*H347,3)</f>
        <v>0</v>
      </c>
      <c r="BL347" s="18" t="s">
        <v>368</v>
      </c>
      <c r="BM347" s="170" t="s">
        <v>4329</v>
      </c>
    </row>
    <row r="348" spans="1:65" s="2" customFormat="1" ht="24.2" customHeight="1">
      <c r="A348" s="33"/>
      <c r="B348" s="158"/>
      <c r="C348" s="159" t="s">
        <v>758</v>
      </c>
      <c r="D348" s="159" t="s">
        <v>278</v>
      </c>
      <c r="E348" s="160" t="s">
        <v>2526</v>
      </c>
      <c r="F348" s="161" t="s">
        <v>2527</v>
      </c>
      <c r="G348" s="162" t="s">
        <v>292</v>
      </c>
      <c r="H348" s="163">
        <v>55.46</v>
      </c>
      <c r="I348" s="164"/>
      <c r="J348" s="163">
        <f>ROUND(I348*H348,3)</f>
        <v>0</v>
      </c>
      <c r="K348" s="165"/>
      <c r="L348" s="34"/>
      <c r="M348" s="166" t="s">
        <v>1</v>
      </c>
      <c r="N348" s="167" t="s">
        <v>42</v>
      </c>
      <c r="O348" s="62"/>
      <c r="P348" s="168">
        <f>O348*H348</f>
        <v>0</v>
      </c>
      <c r="Q348" s="168">
        <v>0</v>
      </c>
      <c r="R348" s="168">
        <f>Q348*H348</f>
        <v>0</v>
      </c>
      <c r="S348" s="168">
        <v>3.3700000000000002E-3</v>
      </c>
      <c r="T348" s="169">
        <f>S348*H348</f>
        <v>0.18690020000000002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70" t="s">
        <v>368</v>
      </c>
      <c r="AT348" s="170" t="s">
        <v>278</v>
      </c>
      <c r="AU348" s="170" t="s">
        <v>89</v>
      </c>
      <c r="AY348" s="18" t="s">
        <v>276</v>
      </c>
      <c r="BE348" s="171">
        <f>IF(N348="základná",J348,0)</f>
        <v>0</v>
      </c>
      <c r="BF348" s="171">
        <f>IF(N348="znížená",J348,0)</f>
        <v>0</v>
      </c>
      <c r="BG348" s="171">
        <f>IF(N348="zákl. prenesená",J348,0)</f>
        <v>0</v>
      </c>
      <c r="BH348" s="171">
        <f>IF(N348="zníž. prenesená",J348,0)</f>
        <v>0</v>
      </c>
      <c r="BI348" s="171">
        <f>IF(N348="nulová",J348,0)</f>
        <v>0</v>
      </c>
      <c r="BJ348" s="18" t="s">
        <v>89</v>
      </c>
      <c r="BK348" s="172">
        <f>ROUND(I348*H348,3)</f>
        <v>0</v>
      </c>
      <c r="BL348" s="18" t="s">
        <v>368</v>
      </c>
      <c r="BM348" s="170" t="s">
        <v>4330</v>
      </c>
    </row>
    <row r="349" spans="1:65" s="13" customFormat="1" ht="11.25">
      <c r="B349" s="173"/>
      <c r="D349" s="174" t="s">
        <v>284</v>
      </c>
      <c r="E349" s="175" t="s">
        <v>1</v>
      </c>
      <c r="F349" s="176" t="s">
        <v>2518</v>
      </c>
      <c r="H349" s="175" t="s">
        <v>1</v>
      </c>
      <c r="I349" s="177"/>
      <c r="L349" s="173"/>
      <c r="M349" s="178"/>
      <c r="N349" s="179"/>
      <c r="O349" s="179"/>
      <c r="P349" s="179"/>
      <c r="Q349" s="179"/>
      <c r="R349" s="179"/>
      <c r="S349" s="179"/>
      <c r="T349" s="180"/>
      <c r="AT349" s="175" t="s">
        <v>284</v>
      </c>
      <c r="AU349" s="175" t="s">
        <v>89</v>
      </c>
      <c r="AV349" s="13" t="s">
        <v>83</v>
      </c>
      <c r="AW349" s="13" t="s">
        <v>30</v>
      </c>
      <c r="AX349" s="13" t="s">
        <v>76</v>
      </c>
      <c r="AY349" s="175" t="s">
        <v>276</v>
      </c>
    </row>
    <row r="350" spans="1:65" s="14" customFormat="1" ht="11.25">
      <c r="B350" s="181"/>
      <c r="D350" s="174" t="s">
        <v>284</v>
      </c>
      <c r="E350" s="182" t="s">
        <v>1</v>
      </c>
      <c r="F350" s="183" t="s">
        <v>2529</v>
      </c>
      <c r="H350" s="184">
        <v>55.46</v>
      </c>
      <c r="I350" s="185"/>
      <c r="L350" s="181"/>
      <c r="M350" s="186"/>
      <c r="N350" s="187"/>
      <c r="O350" s="187"/>
      <c r="P350" s="187"/>
      <c r="Q350" s="187"/>
      <c r="R350" s="187"/>
      <c r="S350" s="187"/>
      <c r="T350" s="188"/>
      <c r="AT350" s="182" t="s">
        <v>284</v>
      </c>
      <c r="AU350" s="182" t="s">
        <v>89</v>
      </c>
      <c r="AV350" s="14" t="s">
        <v>89</v>
      </c>
      <c r="AW350" s="14" t="s">
        <v>30</v>
      </c>
      <c r="AX350" s="14" t="s">
        <v>83</v>
      </c>
      <c r="AY350" s="182" t="s">
        <v>276</v>
      </c>
    </row>
    <row r="351" spans="1:65" s="2" customFormat="1" ht="24.2" customHeight="1">
      <c r="A351" s="33"/>
      <c r="B351" s="158"/>
      <c r="C351" s="159" t="s">
        <v>762</v>
      </c>
      <c r="D351" s="159" t="s">
        <v>278</v>
      </c>
      <c r="E351" s="160" t="s">
        <v>2530</v>
      </c>
      <c r="F351" s="161" t="s">
        <v>2531</v>
      </c>
      <c r="G351" s="162" t="s">
        <v>292</v>
      </c>
      <c r="H351" s="163">
        <v>7</v>
      </c>
      <c r="I351" s="164"/>
      <c r="J351" s="163">
        <f>ROUND(I351*H351,3)</f>
        <v>0</v>
      </c>
      <c r="K351" s="165"/>
      <c r="L351" s="34"/>
      <c r="M351" s="166" t="s">
        <v>1</v>
      </c>
      <c r="N351" s="167" t="s">
        <v>42</v>
      </c>
      <c r="O351" s="62"/>
      <c r="P351" s="168">
        <f>O351*H351</f>
        <v>0</v>
      </c>
      <c r="Q351" s="168">
        <v>0</v>
      </c>
      <c r="R351" s="168">
        <f>Q351*H351</f>
        <v>0</v>
      </c>
      <c r="S351" s="168">
        <v>2.8E-3</v>
      </c>
      <c r="T351" s="169">
        <f>S351*H351</f>
        <v>1.9599999999999999E-2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70" t="s">
        <v>368</v>
      </c>
      <c r="AT351" s="170" t="s">
        <v>278</v>
      </c>
      <c r="AU351" s="170" t="s">
        <v>89</v>
      </c>
      <c r="AY351" s="18" t="s">
        <v>276</v>
      </c>
      <c r="BE351" s="171">
        <f>IF(N351="základná",J351,0)</f>
        <v>0</v>
      </c>
      <c r="BF351" s="171">
        <f>IF(N351="znížená",J351,0)</f>
        <v>0</v>
      </c>
      <c r="BG351" s="171">
        <f>IF(N351="zákl. prenesená",J351,0)</f>
        <v>0</v>
      </c>
      <c r="BH351" s="171">
        <f>IF(N351="zníž. prenesená",J351,0)</f>
        <v>0</v>
      </c>
      <c r="BI351" s="171">
        <f>IF(N351="nulová",J351,0)</f>
        <v>0</v>
      </c>
      <c r="BJ351" s="18" t="s">
        <v>89</v>
      </c>
      <c r="BK351" s="172">
        <f>ROUND(I351*H351,3)</f>
        <v>0</v>
      </c>
      <c r="BL351" s="18" t="s">
        <v>368</v>
      </c>
      <c r="BM351" s="170" t="s">
        <v>4331</v>
      </c>
    </row>
    <row r="352" spans="1:65" s="14" customFormat="1" ht="11.25">
      <c r="B352" s="181"/>
      <c r="D352" s="174" t="s">
        <v>284</v>
      </c>
      <c r="E352" s="182" t="s">
        <v>1</v>
      </c>
      <c r="F352" s="183" t="s">
        <v>2533</v>
      </c>
      <c r="H352" s="184">
        <v>7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284</v>
      </c>
      <c r="AU352" s="182" t="s">
        <v>89</v>
      </c>
      <c r="AV352" s="14" t="s">
        <v>89</v>
      </c>
      <c r="AW352" s="14" t="s">
        <v>30</v>
      </c>
      <c r="AX352" s="14" t="s">
        <v>83</v>
      </c>
      <c r="AY352" s="182" t="s">
        <v>276</v>
      </c>
    </row>
    <row r="353" spans="1:65" s="2" customFormat="1" ht="24.2" customHeight="1">
      <c r="A353" s="33"/>
      <c r="B353" s="158"/>
      <c r="C353" s="159" t="s">
        <v>766</v>
      </c>
      <c r="D353" s="159" t="s">
        <v>278</v>
      </c>
      <c r="E353" s="160" t="s">
        <v>4332</v>
      </c>
      <c r="F353" s="161" t="s">
        <v>2537</v>
      </c>
      <c r="G353" s="162" t="s">
        <v>292</v>
      </c>
      <c r="H353" s="163">
        <v>54.15</v>
      </c>
      <c r="I353" s="164"/>
      <c r="J353" s="163">
        <f>ROUND(I353*H353,3)</f>
        <v>0</v>
      </c>
      <c r="K353" s="165"/>
      <c r="L353" s="34"/>
      <c r="M353" s="166" t="s">
        <v>1</v>
      </c>
      <c r="N353" s="167" t="s">
        <v>42</v>
      </c>
      <c r="O353" s="62"/>
      <c r="P353" s="168">
        <f>O353*H353</f>
        <v>0</v>
      </c>
      <c r="Q353" s="168">
        <v>5.9100000000000003E-3</v>
      </c>
      <c r="R353" s="168">
        <f>Q353*H353</f>
        <v>0.32002649999999999</v>
      </c>
      <c r="S353" s="168">
        <v>0</v>
      </c>
      <c r="T353" s="169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70" t="s">
        <v>368</v>
      </c>
      <c r="AT353" s="170" t="s">
        <v>278</v>
      </c>
      <c r="AU353" s="170" t="s">
        <v>89</v>
      </c>
      <c r="AY353" s="18" t="s">
        <v>276</v>
      </c>
      <c r="BE353" s="171">
        <f>IF(N353="základná",J353,0)</f>
        <v>0</v>
      </c>
      <c r="BF353" s="171">
        <f>IF(N353="znížená",J353,0)</f>
        <v>0</v>
      </c>
      <c r="BG353" s="171">
        <f>IF(N353="zákl. prenesená",J353,0)</f>
        <v>0</v>
      </c>
      <c r="BH353" s="171">
        <f>IF(N353="zníž. prenesená",J353,0)</f>
        <v>0</v>
      </c>
      <c r="BI353" s="171">
        <f>IF(N353="nulová",J353,0)</f>
        <v>0</v>
      </c>
      <c r="BJ353" s="18" t="s">
        <v>89</v>
      </c>
      <c r="BK353" s="172">
        <f>ROUND(I353*H353,3)</f>
        <v>0</v>
      </c>
      <c r="BL353" s="18" t="s">
        <v>368</v>
      </c>
      <c r="BM353" s="170" t="s">
        <v>4333</v>
      </c>
    </row>
    <row r="354" spans="1:65" s="2" customFormat="1" ht="24.2" customHeight="1">
      <c r="A354" s="33"/>
      <c r="B354" s="158"/>
      <c r="C354" s="159" t="s">
        <v>770</v>
      </c>
      <c r="D354" s="159" t="s">
        <v>278</v>
      </c>
      <c r="E354" s="160" t="s">
        <v>2539</v>
      </c>
      <c r="F354" s="161" t="s">
        <v>2540</v>
      </c>
      <c r="G354" s="162" t="s">
        <v>292</v>
      </c>
      <c r="H354" s="163">
        <v>8</v>
      </c>
      <c r="I354" s="164"/>
      <c r="J354" s="163">
        <f>ROUND(I354*H354,3)</f>
        <v>0</v>
      </c>
      <c r="K354" s="165"/>
      <c r="L354" s="34"/>
      <c r="M354" s="166" t="s">
        <v>1</v>
      </c>
      <c r="N354" s="167" t="s">
        <v>42</v>
      </c>
      <c r="O354" s="62"/>
      <c r="P354" s="168">
        <f>O354*H354</f>
        <v>0</v>
      </c>
      <c r="Q354" s="168">
        <v>2.7100000000000002E-3</v>
      </c>
      <c r="R354" s="168">
        <f>Q354*H354</f>
        <v>2.1680000000000001E-2</v>
      </c>
      <c r="S354" s="168">
        <v>0</v>
      </c>
      <c r="T354" s="169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70" t="s">
        <v>368</v>
      </c>
      <c r="AT354" s="170" t="s">
        <v>278</v>
      </c>
      <c r="AU354" s="170" t="s">
        <v>89</v>
      </c>
      <c r="AY354" s="18" t="s">
        <v>276</v>
      </c>
      <c r="BE354" s="171">
        <f>IF(N354="základná",J354,0)</f>
        <v>0</v>
      </c>
      <c r="BF354" s="171">
        <f>IF(N354="znížená",J354,0)</f>
        <v>0</v>
      </c>
      <c r="BG354" s="171">
        <f>IF(N354="zákl. prenesená",J354,0)</f>
        <v>0</v>
      </c>
      <c r="BH354" s="171">
        <f>IF(N354="zníž. prenesená",J354,0)</f>
        <v>0</v>
      </c>
      <c r="BI354" s="171">
        <f>IF(N354="nulová",J354,0)</f>
        <v>0</v>
      </c>
      <c r="BJ354" s="18" t="s">
        <v>89</v>
      </c>
      <c r="BK354" s="172">
        <f>ROUND(I354*H354,3)</f>
        <v>0</v>
      </c>
      <c r="BL354" s="18" t="s">
        <v>368</v>
      </c>
      <c r="BM354" s="170" t="s">
        <v>4334</v>
      </c>
    </row>
    <row r="355" spans="1:65" s="2" customFormat="1" ht="33" customHeight="1">
      <c r="A355" s="33"/>
      <c r="B355" s="158"/>
      <c r="C355" s="159" t="s">
        <v>774</v>
      </c>
      <c r="D355" s="159" t="s">
        <v>278</v>
      </c>
      <c r="E355" s="160" t="s">
        <v>2542</v>
      </c>
      <c r="F355" s="161" t="s">
        <v>2543</v>
      </c>
      <c r="G355" s="162" t="s">
        <v>292</v>
      </c>
      <c r="H355" s="163">
        <v>8.65</v>
      </c>
      <c r="I355" s="164"/>
      <c r="J355" s="163">
        <f>ROUND(I355*H355,3)</f>
        <v>0</v>
      </c>
      <c r="K355" s="165"/>
      <c r="L355" s="34"/>
      <c r="M355" s="166" t="s">
        <v>1</v>
      </c>
      <c r="N355" s="167" t="s">
        <v>42</v>
      </c>
      <c r="O355" s="62"/>
      <c r="P355" s="168">
        <f>O355*H355</f>
        <v>0</v>
      </c>
      <c r="Q355" s="168">
        <v>2.2399999999999998E-3</v>
      </c>
      <c r="R355" s="168">
        <f>Q355*H355</f>
        <v>1.9375999999999997E-2</v>
      </c>
      <c r="S355" s="168">
        <v>0</v>
      </c>
      <c r="T355" s="169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70" t="s">
        <v>368</v>
      </c>
      <c r="AT355" s="170" t="s">
        <v>278</v>
      </c>
      <c r="AU355" s="170" t="s">
        <v>89</v>
      </c>
      <c r="AY355" s="18" t="s">
        <v>276</v>
      </c>
      <c r="BE355" s="171">
        <f>IF(N355="základná",J355,0)</f>
        <v>0</v>
      </c>
      <c r="BF355" s="171">
        <f>IF(N355="znížená",J355,0)</f>
        <v>0</v>
      </c>
      <c r="BG355" s="171">
        <f>IF(N355="zákl. prenesená",J355,0)</f>
        <v>0</v>
      </c>
      <c r="BH355" s="171">
        <f>IF(N355="zníž. prenesená",J355,0)</f>
        <v>0</v>
      </c>
      <c r="BI355" s="171">
        <f>IF(N355="nulová",J355,0)</f>
        <v>0</v>
      </c>
      <c r="BJ355" s="18" t="s">
        <v>89</v>
      </c>
      <c r="BK355" s="172">
        <f>ROUND(I355*H355,3)</f>
        <v>0</v>
      </c>
      <c r="BL355" s="18" t="s">
        <v>368</v>
      </c>
      <c r="BM355" s="170" t="s">
        <v>4335</v>
      </c>
    </row>
    <row r="356" spans="1:65" s="2" customFormat="1" ht="21.75" customHeight="1">
      <c r="A356" s="33"/>
      <c r="B356" s="158"/>
      <c r="C356" s="159" t="s">
        <v>778</v>
      </c>
      <c r="D356" s="159" t="s">
        <v>278</v>
      </c>
      <c r="E356" s="160" t="s">
        <v>2545</v>
      </c>
      <c r="F356" s="161" t="s">
        <v>2546</v>
      </c>
      <c r="G356" s="162" t="s">
        <v>371</v>
      </c>
      <c r="H356" s="163">
        <v>1</v>
      </c>
      <c r="I356" s="164"/>
      <c r="J356" s="163">
        <f>ROUND(I356*H356,3)</f>
        <v>0</v>
      </c>
      <c r="K356" s="165"/>
      <c r="L356" s="34"/>
      <c r="M356" s="166" t="s">
        <v>1</v>
      </c>
      <c r="N356" s="167" t="s">
        <v>42</v>
      </c>
      <c r="O356" s="62"/>
      <c r="P356" s="168">
        <f>O356*H356</f>
        <v>0</v>
      </c>
      <c r="Q356" s="168">
        <v>3.6999999999999999E-4</v>
      </c>
      <c r="R356" s="168">
        <f>Q356*H356</f>
        <v>3.6999999999999999E-4</v>
      </c>
      <c r="S356" s="168">
        <v>0</v>
      </c>
      <c r="T356" s="169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0" t="s">
        <v>368</v>
      </c>
      <c r="AT356" s="170" t="s">
        <v>278</v>
      </c>
      <c r="AU356" s="170" t="s">
        <v>89</v>
      </c>
      <c r="AY356" s="18" t="s">
        <v>276</v>
      </c>
      <c r="BE356" s="171">
        <f>IF(N356="základná",J356,0)</f>
        <v>0</v>
      </c>
      <c r="BF356" s="171">
        <f>IF(N356="znížená",J356,0)</f>
        <v>0</v>
      </c>
      <c r="BG356" s="171">
        <f>IF(N356="zákl. prenesená",J356,0)</f>
        <v>0</v>
      </c>
      <c r="BH356" s="171">
        <f>IF(N356="zníž. prenesená",J356,0)</f>
        <v>0</v>
      </c>
      <c r="BI356" s="171">
        <f>IF(N356="nulová",J356,0)</f>
        <v>0</v>
      </c>
      <c r="BJ356" s="18" t="s">
        <v>89</v>
      </c>
      <c r="BK356" s="172">
        <f>ROUND(I356*H356,3)</f>
        <v>0</v>
      </c>
      <c r="BL356" s="18" t="s">
        <v>368</v>
      </c>
      <c r="BM356" s="170" t="s">
        <v>4336</v>
      </c>
    </row>
    <row r="357" spans="1:65" s="14" customFormat="1" ht="11.25">
      <c r="B357" s="181"/>
      <c r="D357" s="174" t="s">
        <v>284</v>
      </c>
      <c r="E357" s="182" t="s">
        <v>1</v>
      </c>
      <c r="F357" s="183" t="s">
        <v>83</v>
      </c>
      <c r="H357" s="184">
        <v>1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284</v>
      </c>
      <c r="AU357" s="182" t="s">
        <v>89</v>
      </c>
      <c r="AV357" s="14" t="s">
        <v>89</v>
      </c>
      <c r="AW357" s="14" t="s">
        <v>30</v>
      </c>
      <c r="AX357" s="14" t="s">
        <v>83</v>
      </c>
      <c r="AY357" s="182" t="s">
        <v>276</v>
      </c>
    </row>
    <row r="358" spans="1:65" s="2" customFormat="1" ht="24.2" customHeight="1">
      <c r="A358" s="33"/>
      <c r="B358" s="158"/>
      <c r="C358" s="159" t="s">
        <v>782</v>
      </c>
      <c r="D358" s="159" t="s">
        <v>278</v>
      </c>
      <c r="E358" s="160" t="s">
        <v>2548</v>
      </c>
      <c r="F358" s="161" t="s">
        <v>1355</v>
      </c>
      <c r="G358" s="162" t="s">
        <v>355</v>
      </c>
      <c r="H358" s="163">
        <v>0.36099999999999999</v>
      </c>
      <c r="I358" s="164"/>
      <c r="J358" s="163">
        <f>ROUND(I358*H358,3)</f>
        <v>0</v>
      </c>
      <c r="K358" s="165"/>
      <c r="L358" s="34"/>
      <c r="M358" s="166" t="s">
        <v>1</v>
      </c>
      <c r="N358" s="167" t="s">
        <v>42</v>
      </c>
      <c r="O358" s="62"/>
      <c r="P358" s="168">
        <f>O358*H358</f>
        <v>0</v>
      </c>
      <c r="Q358" s="168">
        <v>0</v>
      </c>
      <c r="R358" s="168">
        <f>Q358*H358</f>
        <v>0</v>
      </c>
      <c r="S358" s="168">
        <v>0</v>
      </c>
      <c r="T358" s="169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70" t="s">
        <v>368</v>
      </c>
      <c r="AT358" s="170" t="s">
        <v>278</v>
      </c>
      <c r="AU358" s="170" t="s">
        <v>89</v>
      </c>
      <c r="AY358" s="18" t="s">
        <v>276</v>
      </c>
      <c r="BE358" s="171">
        <f>IF(N358="základná",J358,0)</f>
        <v>0</v>
      </c>
      <c r="BF358" s="171">
        <f>IF(N358="znížená",J358,0)</f>
        <v>0</v>
      </c>
      <c r="BG358" s="171">
        <f>IF(N358="zákl. prenesená",J358,0)</f>
        <v>0</v>
      </c>
      <c r="BH358" s="171">
        <f>IF(N358="zníž. prenesená",J358,0)</f>
        <v>0</v>
      </c>
      <c r="BI358" s="171">
        <f>IF(N358="nulová",J358,0)</f>
        <v>0</v>
      </c>
      <c r="BJ358" s="18" t="s">
        <v>89</v>
      </c>
      <c r="BK358" s="172">
        <f>ROUND(I358*H358,3)</f>
        <v>0</v>
      </c>
      <c r="BL358" s="18" t="s">
        <v>368</v>
      </c>
      <c r="BM358" s="170" t="s">
        <v>4337</v>
      </c>
    </row>
    <row r="359" spans="1:65" s="12" customFormat="1" ht="22.9" customHeight="1">
      <c r="B359" s="145"/>
      <c r="D359" s="146" t="s">
        <v>75</v>
      </c>
      <c r="E359" s="156" t="s">
        <v>1498</v>
      </c>
      <c r="F359" s="156" t="s">
        <v>1499</v>
      </c>
      <c r="I359" s="148"/>
      <c r="J359" s="157">
        <f>BK359</f>
        <v>0</v>
      </c>
      <c r="L359" s="145"/>
      <c r="M359" s="150"/>
      <c r="N359" s="151"/>
      <c r="O359" s="151"/>
      <c r="P359" s="152">
        <f>SUM(P360:P374)</f>
        <v>0</v>
      </c>
      <c r="Q359" s="151"/>
      <c r="R359" s="152">
        <f>SUM(R360:R374)</f>
        <v>5.0990000000000008E-2</v>
      </c>
      <c r="S359" s="151"/>
      <c r="T359" s="153">
        <f>SUM(T360:T374)</f>
        <v>0</v>
      </c>
      <c r="AR359" s="146" t="s">
        <v>89</v>
      </c>
      <c r="AT359" s="154" t="s">
        <v>75</v>
      </c>
      <c r="AU359" s="154" t="s">
        <v>83</v>
      </c>
      <c r="AY359" s="146" t="s">
        <v>276</v>
      </c>
      <c r="BK359" s="155">
        <f>SUM(BK360:BK374)</f>
        <v>0</v>
      </c>
    </row>
    <row r="360" spans="1:65" s="2" customFormat="1" ht="24.2" customHeight="1">
      <c r="A360" s="33"/>
      <c r="B360" s="158"/>
      <c r="C360" s="159" t="s">
        <v>786</v>
      </c>
      <c r="D360" s="159" t="s">
        <v>278</v>
      </c>
      <c r="E360" s="160" t="s">
        <v>1565</v>
      </c>
      <c r="F360" s="161" t="s">
        <v>4338</v>
      </c>
      <c r="G360" s="162" t="s">
        <v>371</v>
      </c>
      <c r="H360" s="163">
        <v>1</v>
      </c>
      <c r="I360" s="164"/>
      <c r="J360" s="163">
        <f>ROUND(I360*H360,3)</f>
        <v>0</v>
      </c>
      <c r="K360" s="165"/>
      <c r="L360" s="34"/>
      <c r="M360" s="166" t="s">
        <v>1</v>
      </c>
      <c r="N360" s="167" t="s">
        <v>42</v>
      </c>
      <c r="O360" s="62"/>
      <c r="P360" s="168">
        <f>O360*H360</f>
        <v>0</v>
      </c>
      <c r="Q360" s="168">
        <v>0</v>
      </c>
      <c r="R360" s="168">
        <f>Q360*H360</f>
        <v>0</v>
      </c>
      <c r="S360" s="168">
        <v>0</v>
      </c>
      <c r="T360" s="169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0" t="s">
        <v>368</v>
      </c>
      <c r="AT360" s="170" t="s">
        <v>278</v>
      </c>
      <c r="AU360" s="170" t="s">
        <v>89</v>
      </c>
      <c r="AY360" s="18" t="s">
        <v>276</v>
      </c>
      <c r="BE360" s="171">
        <f>IF(N360="základná",J360,0)</f>
        <v>0</v>
      </c>
      <c r="BF360" s="171">
        <f>IF(N360="znížená",J360,0)</f>
        <v>0</v>
      </c>
      <c r="BG360" s="171">
        <f>IF(N360="zákl. prenesená",J360,0)</f>
        <v>0</v>
      </c>
      <c r="BH360" s="171">
        <f>IF(N360="zníž. prenesená",J360,0)</f>
        <v>0</v>
      </c>
      <c r="BI360" s="171">
        <f>IF(N360="nulová",J360,0)</f>
        <v>0</v>
      </c>
      <c r="BJ360" s="18" t="s">
        <v>89</v>
      </c>
      <c r="BK360" s="172">
        <f>ROUND(I360*H360,3)</f>
        <v>0</v>
      </c>
      <c r="BL360" s="18" t="s">
        <v>368</v>
      </c>
      <c r="BM360" s="170" t="s">
        <v>4339</v>
      </c>
    </row>
    <row r="361" spans="1:65" s="2" customFormat="1" ht="16.5" customHeight="1">
      <c r="A361" s="33"/>
      <c r="B361" s="158"/>
      <c r="C361" s="159" t="s">
        <v>794</v>
      </c>
      <c r="D361" s="159" t="s">
        <v>278</v>
      </c>
      <c r="E361" s="160" t="s">
        <v>4340</v>
      </c>
      <c r="F361" s="161" t="s">
        <v>4341</v>
      </c>
      <c r="G361" s="162" t="s">
        <v>371</v>
      </c>
      <c r="H361" s="163">
        <v>1</v>
      </c>
      <c r="I361" s="164"/>
      <c r="J361" s="163">
        <f>ROUND(I361*H361,3)</f>
        <v>0</v>
      </c>
      <c r="K361" s="165"/>
      <c r="L361" s="34"/>
      <c r="M361" s="166" t="s">
        <v>1</v>
      </c>
      <c r="N361" s="167" t="s">
        <v>42</v>
      </c>
      <c r="O361" s="62"/>
      <c r="P361" s="168">
        <f>O361*H361</f>
        <v>0</v>
      </c>
      <c r="Q361" s="168">
        <v>5.0000000000000002E-5</v>
      </c>
      <c r="R361" s="168">
        <f>Q361*H361</f>
        <v>5.0000000000000002E-5</v>
      </c>
      <c r="S361" s="168">
        <v>0</v>
      </c>
      <c r="T361" s="169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70" t="s">
        <v>368</v>
      </c>
      <c r="AT361" s="170" t="s">
        <v>278</v>
      </c>
      <c r="AU361" s="170" t="s">
        <v>89</v>
      </c>
      <c r="AY361" s="18" t="s">
        <v>276</v>
      </c>
      <c r="BE361" s="171">
        <f>IF(N361="základná",J361,0)</f>
        <v>0</v>
      </c>
      <c r="BF361" s="171">
        <f>IF(N361="znížená",J361,0)</f>
        <v>0</v>
      </c>
      <c r="BG361" s="171">
        <f>IF(N361="zákl. prenesená",J361,0)</f>
        <v>0</v>
      </c>
      <c r="BH361" s="171">
        <f>IF(N361="zníž. prenesená",J361,0)</f>
        <v>0</v>
      </c>
      <c r="BI361" s="171">
        <f>IF(N361="nulová",J361,0)</f>
        <v>0</v>
      </c>
      <c r="BJ361" s="18" t="s">
        <v>89</v>
      </c>
      <c r="BK361" s="172">
        <f>ROUND(I361*H361,3)</f>
        <v>0</v>
      </c>
      <c r="BL361" s="18" t="s">
        <v>368</v>
      </c>
      <c r="BM361" s="170" t="s">
        <v>4342</v>
      </c>
    </row>
    <row r="362" spans="1:65" s="2" customFormat="1" ht="21.75" customHeight="1">
      <c r="A362" s="33"/>
      <c r="B362" s="158"/>
      <c r="C362" s="159" t="s">
        <v>802</v>
      </c>
      <c r="D362" s="159" t="s">
        <v>278</v>
      </c>
      <c r="E362" s="160" t="s">
        <v>4343</v>
      </c>
      <c r="F362" s="161" t="s">
        <v>4344</v>
      </c>
      <c r="G362" s="162" t="s">
        <v>371</v>
      </c>
      <c r="H362" s="163">
        <v>1</v>
      </c>
      <c r="I362" s="164"/>
      <c r="J362" s="163">
        <f>ROUND(I362*H362,3)</f>
        <v>0</v>
      </c>
      <c r="K362" s="165"/>
      <c r="L362" s="34"/>
      <c r="M362" s="166" t="s">
        <v>1</v>
      </c>
      <c r="N362" s="167" t="s">
        <v>42</v>
      </c>
      <c r="O362" s="62"/>
      <c r="P362" s="168">
        <f>O362*H362</f>
        <v>0</v>
      </c>
      <c r="Q362" s="168">
        <v>5.0000000000000002E-5</v>
      </c>
      <c r="R362" s="168">
        <f>Q362*H362</f>
        <v>5.0000000000000002E-5</v>
      </c>
      <c r="S362" s="168">
        <v>0</v>
      </c>
      <c r="T362" s="169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70" t="s">
        <v>368</v>
      </c>
      <c r="AT362" s="170" t="s">
        <v>278</v>
      </c>
      <c r="AU362" s="170" t="s">
        <v>89</v>
      </c>
      <c r="AY362" s="18" t="s">
        <v>276</v>
      </c>
      <c r="BE362" s="171">
        <f>IF(N362="základná",J362,0)</f>
        <v>0</v>
      </c>
      <c r="BF362" s="171">
        <f>IF(N362="znížená",J362,0)</f>
        <v>0</v>
      </c>
      <c r="BG362" s="171">
        <f>IF(N362="zákl. prenesená",J362,0)</f>
        <v>0</v>
      </c>
      <c r="BH362" s="171">
        <f>IF(N362="zníž. prenesená",J362,0)</f>
        <v>0</v>
      </c>
      <c r="BI362" s="171">
        <f>IF(N362="nulová",J362,0)</f>
        <v>0</v>
      </c>
      <c r="BJ362" s="18" t="s">
        <v>89</v>
      </c>
      <c r="BK362" s="172">
        <f>ROUND(I362*H362,3)</f>
        <v>0</v>
      </c>
      <c r="BL362" s="18" t="s">
        <v>368</v>
      </c>
      <c r="BM362" s="170" t="s">
        <v>4345</v>
      </c>
    </row>
    <row r="363" spans="1:65" s="2" customFormat="1" ht="62.65" customHeight="1">
      <c r="A363" s="33"/>
      <c r="B363" s="158"/>
      <c r="C363" s="197" t="s">
        <v>812</v>
      </c>
      <c r="D363" s="197" t="s">
        <v>393</v>
      </c>
      <c r="E363" s="198" t="s">
        <v>4346</v>
      </c>
      <c r="F363" s="199" t="s">
        <v>4347</v>
      </c>
      <c r="G363" s="200" t="s">
        <v>371</v>
      </c>
      <c r="H363" s="201">
        <v>1</v>
      </c>
      <c r="I363" s="202"/>
      <c r="J363" s="201">
        <f>ROUND(I363*H363,3)</f>
        <v>0</v>
      </c>
      <c r="K363" s="203"/>
      <c r="L363" s="204"/>
      <c r="M363" s="205" t="s">
        <v>1</v>
      </c>
      <c r="N363" s="206" t="s">
        <v>42</v>
      </c>
      <c r="O363" s="62"/>
      <c r="P363" s="168">
        <f>O363*H363</f>
        <v>0</v>
      </c>
      <c r="Q363" s="168">
        <v>3.9690000000000003E-2</v>
      </c>
      <c r="R363" s="168">
        <f>Q363*H363</f>
        <v>3.9690000000000003E-2</v>
      </c>
      <c r="S363" s="168">
        <v>0</v>
      </c>
      <c r="T363" s="169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70" t="s">
        <v>448</v>
      </c>
      <c r="AT363" s="170" t="s">
        <v>393</v>
      </c>
      <c r="AU363" s="170" t="s">
        <v>89</v>
      </c>
      <c r="AY363" s="18" t="s">
        <v>276</v>
      </c>
      <c r="BE363" s="171">
        <f>IF(N363="základná",J363,0)</f>
        <v>0</v>
      </c>
      <c r="BF363" s="171">
        <f>IF(N363="znížená",J363,0)</f>
        <v>0</v>
      </c>
      <c r="BG363" s="171">
        <f>IF(N363="zákl. prenesená",J363,0)</f>
        <v>0</v>
      </c>
      <c r="BH363" s="171">
        <f>IF(N363="zníž. prenesená",J363,0)</f>
        <v>0</v>
      </c>
      <c r="BI363" s="171">
        <f>IF(N363="nulová",J363,0)</f>
        <v>0</v>
      </c>
      <c r="BJ363" s="18" t="s">
        <v>89</v>
      </c>
      <c r="BK363" s="172">
        <f>ROUND(I363*H363,3)</f>
        <v>0</v>
      </c>
      <c r="BL363" s="18" t="s">
        <v>368</v>
      </c>
      <c r="BM363" s="170" t="s">
        <v>4348</v>
      </c>
    </row>
    <row r="364" spans="1:65" s="2" customFormat="1" ht="24.2" customHeight="1">
      <c r="A364" s="33"/>
      <c r="B364" s="158"/>
      <c r="C364" s="159" t="s">
        <v>817</v>
      </c>
      <c r="D364" s="159" t="s">
        <v>278</v>
      </c>
      <c r="E364" s="160" t="s">
        <v>2551</v>
      </c>
      <c r="F364" s="161" t="s">
        <v>2552</v>
      </c>
      <c r="G364" s="162" t="s">
        <v>2553</v>
      </c>
      <c r="H364" s="163">
        <v>6</v>
      </c>
      <c r="I364" s="164"/>
      <c r="J364" s="163">
        <f>ROUND(I364*H364,3)</f>
        <v>0</v>
      </c>
      <c r="K364" s="165"/>
      <c r="L364" s="34"/>
      <c r="M364" s="166" t="s">
        <v>1</v>
      </c>
      <c r="N364" s="167" t="s">
        <v>42</v>
      </c>
      <c r="O364" s="62"/>
      <c r="P364" s="168">
        <f>O364*H364</f>
        <v>0</v>
      </c>
      <c r="Q364" s="168">
        <v>5.0000000000000002E-5</v>
      </c>
      <c r="R364" s="168">
        <f>Q364*H364</f>
        <v>3.0000000000000003E-4</v>
      </c>
      <c r="S364" s="168">
        <v>0</v>
      </c>
      <c r="T364" s="169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70" t="s">
        <v>368</v>
      </c>
      <c r="AT364" s="170" t="s">
        <v>278</v>
      </c>
      <c r="AU364" s="170" t="s">
        <v>89</v>
      </c>
      <c r="AY364" s="18" t="s">
        <v>276</v>
      </c>
      <c r="BE364" s="171">
        <f>IF(N364="základná",J364,0)</f>
        <v>0</v>
      </c>
      <c r="BF364" s="171">
        <f>IF(N364="znížená",J364,0)</f>
        <v>0</v>
      </c>
      <c r="BG364" s="171">
        <f>IF(N364="zákl. prenesená",J364,0)</f>
        <v>0</v>
      </c>
      <c r="BH364" s="171">
        <f>IF(N364="zníž. prenesená",J364,0)</f>
        <v>0</v>
      </c>
      <c r="BI364" s="171">
        <f>IF(N364="nulová",J364,0)</f>
        <v>0</v>
      </c>
      <c r="BJ364" s="18" t="s">
        <v>89</v>
      </c>
      <c r="BK364" s="172">
        <f>ROUND(I364*H364,3)</f>
        <v>0</v>
      </c>
      <c r="BL364" s="18" t="s">
        <v>368</v>
      </c>
      <c r="BM364" s="170" t="s">
        <v>4349</v>
      </c>
    </row>
    <row r="365" spans="1:65" s="14" customFormat="1" ht="11.25">
      <c r="B365" s="181"/>
      <c r="D365" s="174" t="s">
        <v>284</v>
      </c>
      <c r="E365" s="182" t="s">
        <v>1</v>
      </c>
      <c r="F365" s="183" t="s">
        <v>2555</v>
      </c>
      <c r="H365" s="184">
        <v>6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284</v>
      </c>
      <c r="AU365" s="182" t="s">
        <v>89</v>
      </c>
      <c r="AV365" s="14" t="s">
        <v>89</v>
      </c>
      <c r="AW365" s="14" t="s">
        <v>30</v>
      </c>
      <c r="AX365" s="14" t="s">
        <v>83</v>
      </c>
      <c r="AY365" s="182" t="s">
        <v>276</v>
      </c>
    </row>
    <row r="366" spans="1:65" s="2" customFormat="1" ht="24.2" customHeight="1">
      <c r="A366" s="33"/>
      <c r="B366" s="158"/>
      <c r="C366" s="197" t="s">
        <v>823</v>
      </c>
      <c r="D366" s="197" t="s">
        <v>393</v>
      </c>
      <c r="E366" s="198" t="s">
        <v>2556</v>
      </c>
      <c r="F366" s="199" t="s">
        <v>2557</v>
      </c>
      <c r="G366" s="200" t="s">
        <v>371</v>
      </c>
      <c r="H366" s="201">
        <v>4</v>
      </c>
      <c r="I366" s="202"/>
      <c r="J366" s="201">
        <f>ROUND(I366*H366,3)</f>
        <v>0</v>
      </c>
      <c r="K366" s="203"/>
      <c r="L366" s="204"/>
      <c r="M366" s="205" t="s">
        <v>1</v>
      </c>
      <c r="N366" s="206" t="s">
        <v>42</v>
      </c>
      <c r="O366" s="62"/>
      <c r="P366" s="168">
        <f>O366*H366</f>
        <v>0</v>
      </c>
      <c r="Q366" s="168">
        <v>1.2999999999999999E-3</v>
      </c>
      <c r="R366" s="168">
        <f>Q366*H366</f>
        <v>5.1999999999999998E-3</v>
      </c>
      <c r="S366" s="168">
        <v>0</v>
      </c>
      <c r="T366" s="169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70" t="s">
        <v>448</v>
      </c>
      <c r="AT366" s="170" t="s">
        <v>393</v>
      </c>
      <c r="AU366" s="170" t="s">
        <v>89</v>
      </c>
      <c r="AY366" s="18" t="s">
        <v>276</v>
      </c>
      <c r="BE366" s="171">
        <f>IF(N366="základná",J366,0)</f>
        <v>0</v>
      </c>
      <c r="BF366" s="171">
        <f>IF(N366="znížená",J366,0)</f>
        <v>0</v>
      </c>
      <c r="BG366" s="171">
        <f>IF(N366="zákl. prenesená",J366,0)</f>
        <v>0</v>
      </c>
      <c r="BH366" s="171">
        <f>IF(N366="zníž. prenesená",J366,0)</f>
        <v>0</v>
      </c>
      <c r="BI366" s="171">
        <f>IF(N366="nulová",J366,0)</f>
        <v>0</v>
      </c>
      <c r="BJ366" s="18" t="s">
        <v>89</v>
      </c>
      <c r="BK366" s="172">
        <f>ROUND(I366*H366,3)</f>
        <v>0</v>
      </c>
      <c r="BL366" s="18" t="s">
        <v>368</v>
      </c>
      <c r="BM366" s="170" t="s">
        <v>4350</v>
      </c>
    </row>
    <row r="367" spans="1:65" s="2" customFormat="1" ht="24.2" customHeight="1">
      <c r="A367" s="33"/>
      <c r="B367" s="158"/>
      <c r="C367" s="197" t="s">
        <v>830</v>
      </c>
      <c r="D367" s="197" t="s">
        <v>393</v>
      </c>
      <c r="E367" s="198" t="s">
        <v>2559</v>
      </c>
      <c r="F367" s="199" t="s">
        <v>2560</v>
      </c>
      <c r="G367" s="200" t="s">
        <v>371</v>
      </c>
      <c r="H367" s="201">
        <v>2</v>
      </c>
      <c r="I367" s="202"/>
      <c r="J367" s="201">
        <f>ROUND(I367*H367,3)</f>
        <v>0</v>
      </c>
      <c r="K367" s="203"/>
      <c r="L367" s="204"/>
      <c r="M367" s="205" t="s">
        <v>1</v>
      </c>
      <c r="N367" s="206" t="s">
        <v>42</v>
      </c>
      <c r="O367" s="62"/>
      <c r="P367" s="168">
        <f>O367*H367</f>
        <v>0</v>
      </c>
      <c r="Q367" s="168">
        <v>1.2999999999999999E-3</v>
      </c>
      <c r="R367" s="168">
        <f>Q367*H367</f>
        <v>2.5999999999999999E-3</v>
      </c>
      <c r="S367" s="168">
        <v>0</v>
      </c>
      <c r="T367" s="169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70" t="s">
        <v>448</v>
      </c>
      <c r="AT367" s="170" t="s">
        <v>393</v>
      </c>
      <c r="AU367" s="170" t="s">
        <v>89</v>
      </c>
      <c r="AY367" s="18" t="s">
        <v>276</v>
      </c>
      <c r="BE367" s="171">
        <f>IF(N367="základná",J367,0)</f>
        <v>0</v>
      </c>
      <c r="BF367" s="171">
        <f>IF(N367="znížená",J367,0)</f>
        <v>0</v>
      </c>
      <c r="BG367" s="171">
        <f>IF(N367="zákl. prenesená",J367,0)</f>
        <v>0</v>
      </c>
      <c r="BH367" s="171">
        <f>IF(N367="zníž. prenesená",J367,0)</f>
        <v>0</v>
      </c>
      <c r="BI367" s="171">
        <f>IF(N367="nulová",J367,0)</f>
        <v>0</v>
      </c>
      <c r="BJ367" s="18" t="s">
        <v>89</v>
      </c>
      <c r="BK367" s="172">
        <f>ROUND(I367*H367,3)</f>
        <v>0</v>
      </c>
      <c r="BL367" s="18" t="s">
        <v>368</v>
      </c>
      <c r="BM367" s="170" t="s">
        <v>4351</v>
      </c>
    </row>
    <row r="368" spans="1:65" s="2" customFormat="1" ht="24.2" customHeight="1">
      <c r="A368" s="33"/>
      <c r="B368" s="158"/>
      <c r="C368" s="159" t="s">
        <v>835</v>
      </c>
      <c r="D368" s="159" t="s">
        <v>278</v>
      </c>
      <c r="E368" s="160" t="s">
        <v>4352</v>
      </c>
      <c r="F368" s="161" t="s">
        <v>3504</v>
      </c>
      <c r="G368" s="162" t="s">
        <v>407</v>
      </c>
      <c r="H368" s="163">
        <v>5</v>
      </c>
      <c r="I368" s="164"/>
      <c r="J368" s="163">
        <f>ROUND(I368*H368,3)</f>
        <v>0</v>
      </c>
      <c r="K368" s="165"/>
      <c r="L368" s="34"/>
      <c r="M368" s="166" t="s">
        <v>1</v>
      </c>
      <c r="N368" s="167" t="s">
        <v>42</v>
      </c>
      <c r="O368" s="62"/>
      <c r="P368" s="168">
        <f>O368*H368</f>
        <v>0</v>
      </c>
      <c r="Q368" s="168">
        <v>8.0000000000000007E-5</v>
      </c>
      <c r="R368" s="168">
        <f>Q368*H368</f>
        <v>4.0000000000000002E-4</v>
      </c>
      <c r="S368" s="168">
        <v>0</v>
      </c>
      <c r="T368" s="169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70" t="s">
        <v>368</v>
      </c>
      <c r="AT368" s="170" t="s">
        <v>278</v>
      </c>
      <c r="AU368" s="170" t="s">
        <v>89</v>
      </c>
      <c r="AY368" s="18" t="s">
        <v>276</v>
      </c>
      <c r="BE368" s="171">
        <f>IF(N368="základná",J368,0)</f>
        <v>0</v>
      </c>
      <c r="BF368" s="171">
        <f>IF(N368="znížená",J368,0)</f>
        <v>0</v>
      </c>
      <c r="BG368" s="171">
        <f>IF(N368="zákl. prenesená",J368,0)</f>
        <v>0</v>
      </c>
      <c r="BH368" s="171">
        <f>IF(N368="zníž. prenesená",J368,0)</f>
        <v>0</v>
      </c>
      <c r="BI368" s="171">
        <f>IF(N368="nulová",J368,0)</f>
        <v>0</v>
      </c>
      <c r="BJ368" s="18" t="s">
        <v>89</v>
      </c>
      <c r="BK368" s="172">
        <f>ROUND(I368*H368,3)</f>
        <v>0</v>
      </c>
      <c r="BL368" s="18" t="s">
        <v>368</v>
      </c>
      <c r="BM368" s="170" t="s">
        <v>4353</v>
      </c>
    </row>
    <row r="369" spans="1:65" s="14" customFormat="1" ht="11.25">
      <c r="B369" s="181"/>
      <c r="D369" s="174" t="s">
        <v>284</v>
      </c>
      <c r="E369" s="182" t="s">
        <v>1</v>
      </c>
      <c r="F369" s="183" t="s">
        <v>305</v>
      </c>
      <c r="H369" s="184">
        <v>5</v>
      </c>
      <c r="I369" s="185"/>
      <c r="L369" s="181"/>
      <c r="M369" s="186"/>
      <c r="N369" s="187"/>
      <c r="O369" s="187"/>
      <c r="P369" s="187"/>
      <c r="Q369" s="187"/>
      <c r="R369" s="187"/>
      <c r="S369" s="187"/>
      <c r="T369" s="188"/>
      <c r="AT369" s="182" t="s">
        <v>284</v>
      </c>
      <c r="AU369" s="182" t="s">
        <v>89</v>
      </c>
      <c r="AV369" s="14" t="s">
        <v>89</v>
      </c>
      <c r="AW369" s="14" t="s">
        <v>30</v>
      </c>
      <c r="AX369" s="14" t="s">
        <v>83</v>
      </c>
      <c r="AY369" s="182" t="s">
        <v>276</v>
      </c>
    </row>
    <row r="370" spans="1:65" s="2" customFormat="1" ht="24.2" customHeight="1">
      <c r="A370" s="33"/>
      <c r="B370" s="158"/>
      <c r="C370" s="159" t="s">
        <v>840</v>
      </c>
      <c r="D370" s="159" t="s">
        <v>278</v>
      </c>
      <c r="E370" s="160" t="s">
        <v>2562</v>
      </c>
      <c r="F370" s="161" t="s">
        <v>2563</v>
      </c>
      <c r="G370" s="162" t="s">
        <v>407</v>
      </c>
      <c r="H370" s="163">
        <v>45</v>
      </c>
      <c r="I370" s="164"/>
      <c r="J370" s="163">
        <f>ROUND(I370*H370,3)</f>
        <v>0</v>
      </c>
      <c r="K370" s="165"/>
      <c r="L370" s="34"/>
      <c r="M370" s="166" t="s">
        <v>1</v>
      </c>
      <c r="N370" s="167" t="s">
        <v>42</v>
      </c>
      <c r="O370" s="62"/>
      <c r="P370" s="168">
        <f>O370*H370</f>
        <v>0</v>
      </c>
      <c r="Q370" s="168">
        <v>6.0000000000000002E-5</v>
      </c>
      <c r="R370" s="168">
        <f>Q370*H370</f>
        <v>2.7000000000000001E-3</v>
      </c>
      <c r="S370" s="168">
        <v>0</v>
      </c>
      <c r="T370" s="169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70" t="s">
        <v>368</v>
      </c>
      <c r="AT370" s="170" t="s">
        <v>278</v>
      </c>
      <c r="AU370" s="170" t="s">
        <v>89</v>
      </c>
      <c r="AY370" s="18" t="s">
        <v>276</v>
      </c>
      <c r="BE370" s="171">
        <f>IF(N370="základná",J370,0)</f>
        <v>0</v>
      </c>
      <c r="BF370" s="171">
        <f>IF(N370="znížená",J370,0)</f>
        <v>0</v>
      </c>
      <c r="BG370" s="171">
        <f>IF(N370="zákl. prenesená",J370,0)</f>
        <v>0</v>
      </c>
      <c r="BH370" s="171">
        <f>IF(N370="zníž. prenesená",J370,0)</f>
        <v>0</v>
      </c>
      <c r="BI370" s="171">
        <f>IF(N370="nulová",J370,0)</f>
        <v>0</v>
      </c>
      <c r="BJ370" s="18" t="s">
        <v>89</v>
      </c>
      <c r="BK370" s="172">
        <f>ROUND(I370*H370,3)</f>
        <v>0</v>
      </c>
      <c r="BL370" s="18" t="s">
        <v>368</v>
      </c>
      <c r="BM370" s="170" t="s">
        <v>4354</v>
      </c>
    </row>
    <row r="371" spans="1:65" s="14" customFormat="1" ht="11.25">
      <c r="B371" s="181"/>
      <c r="D371" s="174" t="s">
        <v>284</v>
      </c>
      <c r="E371" s="182" t="s">
        <v>1</v>
      </c>
      <c r="F371" s="183" t="s">
        <v>4355</v>
      </c>
      <c r="H371" s="184">
        <v>45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2" t="s">
        <v>284</v>
      </c>
      <c r="AU371" s="182" t="s">
        <v>89</v>
      </c>
      <c r="AV371" s="14" t="s">
        <v>89</v>
      </c>
      <c r="AW371" s="14" t="s">
        <v>30</v>
      </c>
      <c r="AX371" s="14" t="s">
        <v>83</v>
      </c>
      <c r="AY371" s="182" t="s">
        <v>276</v>
      </c>
    </row>
    <row r="372" spans="1:65" s="2" customFormat="1" ht="33" customHeight="1">
      <c r="A372" s="33"/>
      <c r="B372" s="158"/>
      <c r="C372" s="197" t="s">
        <v>852</v>
      </c>
      <c r="D372" s="197" t="s">
        <v>393</v>
      </c>
      <c r="E372" s="198" t="s">
        <v>2566</v>
      </c>
      <c r="F372" s="199" t="s">
        <v>2567</v>
      </c>
      <c r="G372" s="200" t="s">
        <v>371</v>
      </c>
      <c r="H372" s="201">
        <v>9</v>
      </c>
      <c r="I372" s="202"/>
      <c r="J372" s="201">
        <f>ROUND(I372*H372,3)</f>
        <v>0</v>
      </c>
      <c r="K372" s="203"/>
      <c r="L372" s="204"/>
      <c r="M372" s="205" t="s">
        <v>1</v>
      </c>
      <c r="N372" s="206" t="s">
        <v>42</v>
      </c>
      <c r="O372" s="62"/>
      <c r="P372" s="168">
        <f>O372*H372</f>
        <v>0</v>
      </c>
      <c r="Q372" s="168">
        <v>0</v>
      </c>
      <c r="R372" s="168">
        <f>Q372*H372</f>
        <v>0</v>
      </c>
      <c r="S372" s="168">
        <v>0</v>
      </c>
      <c r="T372" s="169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70" t="s">
        <v>448</v>
      </c>
      <c r="AT372" s="170" t="s">
        <v>393</v>
      </c>
      <c r="AU372" s="170" t="s">
        <v>89</v>
      </c>
      <c r="AY372" s="18" t="s">
        <v>276</v>
      </c>
      <c r="BE372" s="171">
        <f>IF(N372="základná",J372,0)</f>
        <v>0</v>
      </c>
      <c r="BF372" s="171">
        <f>IF(N372="znížená",J372,0)</f>
        <v>0</v>
      </c>
      <c r="BG372" s="171">
        <f>IF(N372="zákl. prenesená",J372,0)</f>
        <v>0</v>
      </c>
      <c r="BH372" s="171">
        <f>IF(N372="zníž. prenesená",J372,0)</f>
        <v>0</v>
      </c>
      <c r="BI372" s="171">
        <f>IF(N372="nulová",J372,0)</f>
        <v>0</v>
      </c>
      <c r="BJ372" s="18" t="s">
        <v>89</v>
      </c>
      <c r="BK372" s="172">
        <f>ROUND(I372*H372,3)</f>
        <v>0</v>
      </c>
      <c r="BL372" s="18" t="s">
        <v>368</v>
      </c>
      <c r="BM372" s="170" t="s">
        <v>4356</v>
      </c>
    </row>
    <row r="373" spans="1:65" s="14" customFormat="1" ht="11.25">
      <c r="B373" s="181"/>
      <c r="D373" s="174" t="s">
        <v>284</v>
      </c>
      <c r="E373" s="182" t="s">
        <v>1</v>
      </c>
      <c r="F373" s="183" t="s">
        <v>329</v>
      </c>
      <c r="H373" s="184">
        <v>9</v>
      </c>
      <c r="I373" s="185"/>
      <c r="L373" s="181"/>
      <c r="M373" s="186"/>
      <c r="N373" s="187"/>
      <c r="O373" s="187"/>
      <c r="P373" s="187"/>
      <c r="Q373" s="187"/>
      <c r="R373" s="187"/>
      <c r="S373" s="187"/>
      <c r="T373" s="188"/>
      <c r="AT373" s="182" t="s">
        <v>284</v>
      </c>
      <c r="AU373" s="182" t="s">
        <v>89</v>
      </c>
      <c r="AV373" s="14" t="s">
        <v>89</v>
      </c>
      <c r="AW373" s="14" t="s">
        <v>30</v>
      </c>
      <c r="AX373" s="14" t="s">
        <v>83</v>
      </c>
      <c r="AY373" s="182" t="s">
        <v>276</v>
      </c>
    </row>
    <row r="374" spans="1:65" s="2" customFormat="1" ht="24.2" customHeight="1">
      <c r="A374" s="33"/>
      <c r="B374" s="158"/>
      <c r="C374" s="159" t="s">
        <v>859</v>
      </c>
      <c r="D374" s="159" t="s">
        <v>278</v>
      </c>
      <c r="E374" s="160" t="s">
        <v>1592</v>
      </c>
      <c r="F374" s="161" t="s">
        <v>1593</v>
      </c>
      <c r="G374" s="162" t="s">
        <v>1051</v>
      </c>
      <c r="H374" s="164"/>
      <c r="I374" s="164"/>
      <c r="J374" s="163">
        <f>ROUND(I374*H374,3)</f>
        <v>0</v>
      </c>
      <c r="K374" s="165"/>
      <c r="L374" s="34"/>
      <c r="M374" s="166" t="s">
        <v>1</v>
      </c>
      <c r="N374" s="167" t="s">
        <v>42</v>
      </c>
      <c r="O374" s="62"/>
      <c r="P374" s="168">
        <f>O374*H374</f>
        <v>0</v>
      </c>
      <c r="Q374" s="168">
        <v>0</v>
      </c>
      <c r="R374" s="168">
        <f>Q374*H374</f>
        <v>0</v>
      </c>
      <c r="S374" s="168">
        <v>0</v>
      </c>
      <c r="T374" s="169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70" t="s">
        <v>368</v>
      </c>
      <c r="AT374" s="170" t="s">
        <v>278</v>
      </c>
      <c r="AU374" s="170" t="s">
        <v>89</v>
      </c>
      <c r="AY374" s="18" t="s">
        <v>276</v>
      </c>
      <c r="BE374" s="171">
        <f>IF(N374="základná",J374,0)</f>
        <v>0</v>
      </c>
      <c r="BF374" s="171">
        <f>IF(N374="znížená",J374,0)</f>
        <v>0</v>
      </c>
      <c r="BG374" s="171">
        <f>IF(N374="zákl. prenesená",J374,0)</f>
        <v>0</v>
      </c>
      <c r="BH374" s="171">
        <f>IF(N374="zníž. prenesená",J374,0)</f>
        <v>0</v>
      </c>
      <c r="BI374" s="171">
        <f>IF(N374="nulová",J374,0)</f>
        <v>0</v>
      </c>
      <c r="BJ374" s="18" t="s">
        <v>89</v>
      </c>
      <c r="BK374" s="172">
        <f>ROUND(I374*H374,3)</f>
        <v>0</v>
      </c>
      <c r="BL374" s="18" t="s">
        <v>368</v>
      </c>
      <c r="BM374" s="170" t="s">
        <v>4357</v>
      </c>
    </row>
    <row r="375" spans="1:65" s="12" customFormat="1" ht="22.9" customHeight="1">
      <c r="B375" s="145"/>
      <c r="D375" s="146" t="s">
        <v>75</v>
      </c>
      <c r="E375" s="156" t="s">
        <v>1889</v>
      </c>
      <c r="F375" s="156" t="s">
        <v>1890</v>
      </c>
      <c r="I375" s="148"/>
      <c r="J375" s="157">
        <f>BK375</f>
        <v>0</v>
      </c>
      <c r="L375" s="145"/>
      <c r="M375" s="150"/>
      <c r="N375" s="151"/>
      <c r="O375" s="151"/>
      <c r="P375" s="152">
        <f>SUM(P376:P379)</f>
        <v>0</v>
      </c>
      <c r="Q375" s="151"/>
      <c r="R375" s="152">
        <f>SUM(R376:R379)</f>
        <v>3.6000000000000002E-4</v>
      </c>
      <c r="S375" s="151"/>
      <c r="T375" s="153">
        <f>SUM(T376:T379)</f>
        <v>0</v>
      </c>
      <c r="AR375" s="146" t="s">
        <v>89</v>
      </c>
      <c r="AT375" s="154" t="s">
        <v>75</v>
      </c>
      <c r="AU375" s="154" t="s">
        <v>83</v>
      </c>
      <c r="AY375" s="146" t="s">
        <v>276</v>
      </c>
      <c r="BK375" s="155">
        <f>SUM(BK376:BK379)</f>
        <v>0</v>
      </c>
    </row>
    <row r="376" spans="1:65" s="2" customFormat="1" ht="24.2" customHeight="1">
      <c r="A376" s="33"/>
      <c r="B376" s="158"/>
      <c r="C376" s="159" t="s">
        <v>867</v>
      </c>
      <c r="D376" s="159" t="s">
        <v>278</v>
      </c>
      <c r="E376" s="160" t="s">
        <v>2569</v>
      </c>
      <c r="F376" s="161" t="s">
        <v>2570</v>
      </c>
      <c r="G376" s="162" t="s">
        <v>281</v>
      </c>
      <c r="H376" s="163">
        <v>2.25</v>
      </c>
      <c r="I376" s="164"/>
      <c r="J376" s="163">
        <f>ROUND(I376*H376,3)</f>
        <v>0</v>
      </c>
      <c r="K376" s="165"/>
      <c r="L376" s="34"/>
      <c r="M376" s="166" t="s">
        <v>1</v>
      </c>
      <c r="N376" s="167" t="s">
        <v>42</v>
      </c>
      <c r="O376" s="62"/>
      <c r="P376" s="168">
        <f>O376*H376</f>
        <v>0</v>
      </c>
      <c r="Q376" s="168">
        <v>1.6000000000000001E-4</v>
      </c>
      <c r="R376" s="168">
        <f>Q376*H376</f>
        <v>3.6000000000000002E-4</v>
      </c>
      <c r="S376" s="168">
        <v>0</v>
      </c>
      <c r="T376" s="169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70" t="s">
        <v>368</v>
      </c>
      <c r="AT376" s="170" t="s">
        <v>278</v>
      </c>
      <c r="AU376" s="170" t="s">
        <v>89</v>
      </c>
      <c r="AY376" s="18" t="s">
        <v>276</v>
      </c>
      <c r="BE376" s="171">
        <f>IF(N376="základná",J376,0)</f>
        <v>0</v>
      </c>
      <c r="BF376" s="171">
        <f>IF(N376="znížená",J376,0)</f>
        <v>0</v>
      </c>
      <c r="BG376" s="171">
        <f>IF(N376="zákl. prenesená",J376,0)</f>
        <v>0</v>
      </c>
      <c r="BH376" s="171">
        <f>IF(N376="zníž. prenesená",J376,0)</f>
        <v>0</v>
      </c>
      <c r="BI376" s="171">
        <f>IF(N376="nulová",J376,0)</f>
        <v>0</v>
      </c>
      <c r="BJ376" s="18" t="s">
        <v>89</v>
      </c>
      <c r="BK376" s="172">
        <f>ROUND(I376*H376,3)</f>
        <v>0</v>
      </c>
      <c r="BL376" s="18" t="s">
        <v>368</v>
      </c>
      <c r="BM376" s="170" t="s">
        <v>4358</v>
      </c>
    </row>
    <row r="377" spans="1:65" s="14" customFormat="1" ht="11.25">
      <c r="B377" s="181"/>
      <c r="D377" s="174" t="s">
        <v>284</v>
      </c>
      <c r="E377" s="182" t="s">
        <v>1</v>
      </c>
      <c r="F377" s="183" t="s">
        <v>4359</v>
      </c>
      <c r="H377" s="184">
        <v>2.0249999999999999</v>
      </c>
      <c r="I377" s="185"/>
      <c r="L377" s="181"/>
      <c r="M377" s="186"/>
      <c r="N377" s="187"/>
      <c r="O377" s="187"/>
      <c r="P377" s="187"/>
      <c r="Q377" s="187"/>
      <c r="R377" s="187"/>
      <c r="S377" s="187"/>
      <c r="T377" s="188"/>
      <c r="AT377" s="182" t="s">
        <v>284</v>
      </c>
      <c r="AU377" s="182" t="s">
        <v>89</v>
      </c>
      <c r="AV377" s="14" t="s">
        <v>89</v>
      </c>
      <c r="AW377" s="14" t="s">
        <v>30</v>
      </c>
      <c r="AX377" s="14" t="s">
        <v>76</v>
      </c>
      <c r="AY377" s="182" t="s">
        <v>276</v>
      </c>
    </row>
    <row r="378" spans="1:65" s="14" customFormat="1" ht="11.25">
      <c r="B378" s="181"/>
      <c r="D378" s="174" t="s">
        <v>284</v>
      </c>
      <c r="E378" s="182" t="s">
        <v>1</v>
      </c>
      <c r="F378" s="183" t="s">
        <v>4360</v>
      </c>
      <c r="H378" s="184">
        <v>0.22500000000000001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2" t="s">
        <v>284</v>
      </c>
      <c r="AU378" s="182" t="s">
        <v>89</v>
      </c>
      <c r="AV378" s="14" t="s">
        <v>89</v>
      </c>
      <c r="AW378" s="14" t="s">
        <v>30</v>
      </c>
      <c r="AX378" s="14" t="s">
        <v>76</v>
      </c>
      <c r="AY378" s="182" t="s">
        <v>276</v>
      </c>
    </row>
    <row r="379" spans="1:65" s="15" customFormat="1" ht="11.25">
      <c r="B379" s="189"/>
      <c r="D379" s="174" t="s">
        <v>284</v>
      </c>
      <c r="E379" s="190" t="s">
        <v>1</v>
      </c>
      <c r="F379" s="191" t="s">
        <v>289</v>
      </c>
      <c r="H379" s="192">
        <v>2.25</v>
      </c>
      <c r="I379" s="193"/>
      <c r="L379" s="189"/>
      <c r="M379" s="194"/>
      <c r="N379" s="195"/>
      <c r="O379" s="195"/>
      <c r="P379" s="195"/>
      <c r="Q379" s="195"/>
      <c r="R379" s="195"/>
      <c r="S379" s="195"/>
      <c r="T379" s="196"/>
      <c r="AT379" s="190" t="s">
        <v>284</v>
      </c>
      <c r="AU379" s="190" t="s">
        <v>89</v>
      </c>
      <c r="AV379" s="15" t="s">
        <v>282</v>
      </c>
      <c r="AW379" s="15" t="s">
        <v>30</v>
      </c>
      <c r="AX379" s="15" t="s">
        <v>83</v>
      </c>
      <c r="AY379" s="190" t="s">
        <v>276</v>
      </c>
    </row>
    <row r="380" spans="1:65" s="12" customFormat="1" ht="22.9" customHeight="1">
      <c r="B380" s="145"/>
      <c r="D380" s="146" t="s">
        <v>75</v>
      </c>
      <c r="E380" s="156" t="s">
        <v>1957</v>
      </c>
      <c r="F380" s="156" t="s">
        <v>1958</v>
      </c>
      <c r="I380" s="148"/>
      <c r="J380" s="157">
        <f>BK380</f>
        <v>0</v>
      </c>
      <c r="L380" s="145"/>
      <c r="M380" s="150"/>
      <c r="N380" s="151"/>
      <c r="O380" s="151"/>
      <c r="P380" s="152">
        <f>SUM(P381:P384)</f>
        <v>0</v>
      </c>
      <c r="Q380" s="151"/>
      <c r="R380" s="152">
        <f>SUM(R381:R384)</f>
        <v>1.5300000000000001E-3</v>
      </c>
      <c r="S380" s="151"/>
      <c r="T380" s="153">
        <f>SUM(T381:T384)</f>
        <v>0</v>
      </c>
      <c r="AR380" s="146" t="s">
        <v>89</v>
      </c>
      <c r="AT380" s="154" t="s">
        <v>75</v>
      </c>
      <c r="AU380" s="154" t="s">
        <v>83</v>
      </c>
      <c r="AY380" s="146" t="s">
        <v>276</v>
      </c>
      <c r="BK380" s="155">
        <f>SUM(BK381:BK384)</f>
        <v>0</v>
      </c>
    </row>
    <row r="381" spans="1:65" s="2" customFormat="1" ht="24.2" customHeight="1">
      <c r="A381" s="33"/>
      <c r="B381" s="158"/>
      <c r="C381" s="159" t="s">
        <v>877</v>
      </c>
      <c r="D381" s="159" t="s">
        <v>278</v>
      </c>
      <c r="E381" s="160" t="s">
        <v>2026</v>
      </c>
      <c r="F381" s="161" t="s">
        <v>2027</v>
      </c>
      <c r="G381" s="162" t="s">
        <v>281</v>
      </c>
      <c r="H381" s="163">
        <v>3.06</v>
      </c>
      <c r="I381" s="164"/>
      <c r="J381" s="163">
        <f>ROUND(I381*H381,3)</f>
        <v>0</v>
      </c>
      <c r="K381" s="165"/>
      <c r="L381" s="34"/>
      <c r="M381" s="166" t="s">
        <v>1</v>
      </c>
      <c r="N381" s="167" t="s">
        <v>42</v>
      </c>
      <c r="O381" s="62"/>
      <c r="P381" s="168">
        <f>O381*H381</f>
        <v>0</v>
      </c>
      <c r="Q381" s="168">
        <v>1E-4</v>
      </c>
      <c r="R381" s="168">
        <f>Q381*H381</f>
        <v>3.0600000000000001E-4</v>
      </c>
      <c r="S381" s="168">
        <v>0</v>
      </c>
      <c r="T381" s="169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70" t="s">
        <v>368</v>
      </c>
      <c r="AT381" s="170" t="s">
        <v>278</v>
      </c>
      <c r="AU381" s="170" t="s">
        <v>89</v>
      </c>
      <c r="AY381" s="18" t="s">
        <v>276</v>
      </c>
      <c r="BE381" s="171">
        <f>IF(N381="základná",J381,0)</f>
        <v>0</v>
      </c>
      <c r="BF381" s="171">
        <f>IF(N381="znížená",J381,0)</f>
        <v>0</v>
      </c>
      <c r="BG381" s="171">
        <f>IF(N381="zákl. prenesená",J381,0)</f>
        <v>0</v>
      </c>
      <c r="BH381" s="171">
        <f>IF(N381="zníž. prenesená",J381,0)</f>
        <v>0</v>
      </c>
      <c r="BI381" s="171">
        <f>IF(N381="nulová",J381,0)</f>
        <v>0</v>
      </c>
      <c r="BJ381" s="18" t="s">
        <v>89</v>
      </c>
      <c r="BK381" s="172">
        <f>ROUND(I381*H381,3)</f>
        <v>0</v>
      </c>
      <c r="BL381" s="18" t="s">
        <v>368</v>
      </c>
      <c r="BM381" s="170" t="s">
        <v>4361</v>
      </c>
    </row>
    <row r="382" spans="1:65" s="14" customFormat="1" ht="11.25">
      <c r="B382" s="181"/>
      <c r="D382" s="174" t="s">
        <v>284</v>
      </c>
      <c r="E382" s="182" t="s">
        <v>1</v>
      </c>
      <c r="F382" s="183" t="s">
        <v>4362</v>
      </c>
      <c r="H382" s="184">
        <v>3.06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2" t="s">
        <v>284</v>
      </c>
      <c r="AU382" s="182" t="s">
        <v>89</v>
      </c>
      <c r="AV382" s="14" t="s">
        <v>89</v>
      </c>
      <c r="AW382" s="14" t="s">
        <v>30</v>
      </c>
      <c r="AX382" s="14" t="s">
        <v>83</v>
      </c>
      <c r="AY382" s="182" t="s">
        <v>276</v>
      </c>
    </row>
    <row r="383" spans="1:65" s="2" customFormat="1" ht="33" customHeight="1">
      <c r="A383" s="33"/>
      <c r="B383" s="158"/>
      <c r="C383" s="159" t="s">
        <v>890</v>
      </c>
      <c r="D383" s="159" t="s">
        <v>278</v>
      </c>
      <c r="E383" s="160" t="s">
        <v>2874</v>
      </c>
      <c r="F383" s="161" t="s">
        <v>2875</v>
      </c>
      <c r="G383" s="162" t="s">
        <v>281</v>
      </c>
      <c r="H383" s="163">
        <v>3.06</v>
      </c>
      <c r="I383" s="164"/>
      <c r="J383" s="163">
        <f>ROUND(I383*H383,3)</f>
        <v>0</v>
      </c>
      <c r="K383" s="165"/>
      <c r="L383" s="34"/>
      <c r="M383" s="166" t="s">
        <v>1</v>
      </c>
      <c r="N383" s="167" t="s">
        <v>42</v>
      </c>
      <c r="O383" s="62"/>
      <c r="P383" s="168">
        <f>O383*H383</f>
        <v>0</v>
      </c>
      <c r="Q383" s="168">
        <v>4.0000000000000002E-4</v>
      </c>
      <c r="R383" s="168">
        <f>Q383*H383</f>
        <v>1.224E-3</v>
      </c>
      <c r="S383" s="168">
        <v>0</v>
      </c>
      <c r="T383" s="169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70" t="s">
        <v>368</v>
      </c>
      <c r="AT383" s="170" t="s">
        <v>278</v>
      </c>
      <c r="AU383" s="170" t="s">
        <v>89</v>
      </c>
      <c r="AY383" s="18" t="s">
        <v>276</v>
      </c>
      <c r="BE383" s="171">
        <f>IF(N383="základná",J383,0)</f>
        <v>0</v>
      </c>
      <c r="BF383" s="171">
        <f>IF(N383="znížená",J383,0)</f>
        <v>0</v>
      </c>
      <c r="BG383" s="171">
        <f>IF(N383="zákl. prenesená",J383,0)</f>
        <v>0</v>
      </c>
      <c r="BH383" s="171">
        <f>IF(N383="zníž. prenesená",J383,0)</f>
        <v>0</v>
      </c>
      <c r="BI383" s="171">
        <f>IF(N383="nulová",J383,0)</f>
        <v>0</v>
      </c>
      <c r="BJ383" s="18" t="s">
        <v>89</v>
      </c>
      <c r="BK383" s="172">
        <f>ROUND(I383*H383,3)</f>
        <v>0</v>
      </c>
      <c r="BL383" s="18" t="s">
        <v>368</v>
      </c>
      <c r="BM383" s="170" t="s">
        <v>4363</v>
      </c>
    </row>
    <row r="384" spans="1:65" s="14" customFormat="1" ht="11.25">
      <c r="B384" s="181"/>
      <c r="D384" s="174" t="s">
        <v>284</v>
      </c>
      <c r="E384" s="182" t="s">
        <v>1</v>
      </c>
      <c r="F384" s="183" t="s">
        <v>4362</v>
      </c>
      <c r="H384" s="184">
        <v>3.06</v>
      </c>
      <c r="I384" s="185"/>
      <c r="L384" s="181"/>
      <c r="M384" s="186"/>
      <c r="N384" s="187"/>
      <c r="O384" s="187"/>
      <c r="P384" s="187"/>
      <c r="Q384" s="187"/>
      <c r="R384" s="187"/>
      <c r="S384" s="187"/>
      <c r="T384" s="188"/>
      <c r="AT384" s="182" t="s">
        <v>284</v>
      </c>
      <c r="AU384" s="182" t="s">
        <v>89</v>
      </c>
      <c r="AV384" s="14" t="s">
        <v>89</v>
      </c>
      <c r="AW384" s="14" t="s">
        <v>30</v>
      </c>
      <c r="AX384" s="14" t="s">
        <v>83</v>
      </c>
      <c r="AY384" s="182" t="s">
        <v>276</v>
      </c>
    </row>
    <row r="385" spans="1:65" s="12" customFormat="1" ht="25.9" customHeight="1">
      <c r="B385" s="145"/>
      <c r="D385" s="146" t="s">
        <v>75</v>
      </c>
      <c r="E385" s="147" t="s">
        <v>2064</v>
      </c>
      <c r="F385" s="147" t="s">
        <v>2065</v>
      </c>
      <c r="I385" s="148"/>
      <c r="J385" s="149">
        <f>BK385</f>
        <v>0</v>
      </c>
      <c r="L385" s="145"/>
      <c r="M385" s="150"/>
      <c r="N385" s="151"/>
      <c r="O385" s="151"/>
      <c r="P385" s="152">
        <f>SUM(P386:P388)</f>
        <v>0</v>
      </c>
      <c r="Q385" s="151"/>
      <c r="R385" s="152">
        <f>SUM(R386:R388)</f>
        <v>0</v>
      </c>
      <c r="S385" s="151"/>
      <c r="T385" s="153">
        <f>SUM(T386:T388)</f>
        <v>0</v>
      </c>
      <c r="AR385" s="146" t="s">
        <v>282</v>
      </c>
      <c r="AT385" s="154" t="s">
        <v>75</v>
      </c>
      <c r="AU385" s="154" t="s">
        <v>76</v>
      </c>
      <c r="AY385" s="146" t="s">
        <v>276</v>
      </c>
      <c r="BK385" s="155">
        <f>SUM(BK386:BK388)</f>
        <v>0</v>
      </c>
    </row>
    <row r="386" spans="1:65" s="2" customFormat="1" ht="33" customHeight="1">
      <c r="A386" s="33"/>
      <c r="B386" s="158"/>
      <c r="C386" s="159" t="s">
        <v>906</v>
      </c>
      <c r="D386" s="159" t="s">
        <v>278</v>
      </c>
      <c r="E386" s="160" t="s">
        <v>2067</v>
      </c>
      <c r="F386" s="161" t="s">
        <v>2068</v>
      </c>
      <c r="G386" s="162" t="s">
        <v>298</v>
      </c>
      <c r="H386" s="163">
        <v>16</v>
      </c>
      <c r="I386" s="164"/>
      <c r="J386" s="163">
        <f>ROUND(I386*H386,3)</f>
        <v>0</v>
      </c>
      <c r="K386" s="165"/>
      <c r="L386" s="34"/>
      <c r="M386" s="166" t="s">
        <v>1</v>
      </c>
      <c r="N386" s="167" t="s">
        <v>42</v>
      </c>
      <c r="O386" s="62"/>
      <c r="P386" s="168">
        <f>O386*H386</f>
        <v>0</v>
      </c>
      <c r="Q386" s="168">
        <v>0</v>
      </c>
      <c r="R386" s="168">
        <f>Q386*H386</f>
        <v>0</v>
      </c>
      <c r="S386" s="168">
        <v>0</v>
      </c>
      <c r="T386" s="169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70" t="s">
        <v>2069</v>
      </c>
      <c r="AT386" s="170" t="s">
        <v>278</v>
      </c>
      <c r="AU386" s="170" t="s">
        <v>83</v>
      </c>
      <c r="AY386" s="18" t="s">
        <v>276</v>
      </c>
      <c r="BE386" s="171">
        <f>IF(N386="základná",J386,0)</f>
        <v>0</v>
      </c>
      <c r="BF386" s="171">
        <f>IF(N386="znížená",J386,0)</f>
        <v>0</v>
      </c>
      <c r="BG386" s="171">
        <f>IF(N386="zákl. prenesená",J386,0)</f>
        <v>0</v>
      </c>
      <c r="BH386" s="171">
        <f>IF(N386="zníž. prenesená",J386,0)</f>
        <v>0</v>
      </c>
      <c r="BI386" s="171">
        <f>IF(N386="nulová",J386,0)</f>
        <v>0</v>
      </c>
      <c r="BJ386" s="18" t="s">
        <v>89</v>
      </c>
      <c r="BK386" s="172">
        <f>ROUND(I386*H386,3)</f>
        <v>0</v>
      </c>
      <c r="BL386" s="18" t="s">
        <v>2069</v>
      </c>
      <c r="BM386" s="170" t="s">
        <v>4364</v>
      </c>
    </row>
    <row r="387" spans="1:65" s="13" customFormat="1" ht="22.5">
      <c r="B387" s="173"/>
      <c r="D387" s="174" t="s">
        <v>284</v>
      </c>
      <c r="E387" s="175" t="s">
        <v>1</v>
      </c>
      <c r="F387" s="176" t="s">
        <v>2072</v>
      </c>
      <c r="H387" s="175" t="s">
        <v>1</v>
      </c>
      <c r="I387" s="177"/>
      <c r="L387" s="173"/>
      <c r="M387" s="178"/>
      <c r="N387" s="179"/>
      <c r="O387" s="179"/>
      <c r="P387" s="179"/>
      <c r="Q387" s="179"/>
      <c r="R387" s="179"/>
      <c r="S387" s="179"/>
      <c r="T387" s="180"/>
      <c r="AT387" s="175" t="s">
        <v>284</v>
      </c>
      <c r="AU387" s="175" t="s">
        <v>83</v>
      </c>
      <c r="AV387" s="13" t="s">
        <v>83</v>
      </c>
      <c r="AW387" s="13" t="s">
        <v>30</v>
      </c>
      <c r="AX387" s="13" t="s">
        <v>76</v>
      </c>
      <c r="AY387" s="175" t="s">
        <v>276</v>
      </c>
    </row>
    <row r="388" spans="1:65" s="14" customFormat="1" ht="11.25">
      <c r="B388" s="181"/>
      <c r="D388" s="174" t="s">
        <v>284</v>
      </c>
      <c r="E388" s="182" t="s">
        <v>1</v>
      </c>
      <c r="F388" s="183" t="s">
        <v>368</v>
      </c>
      <c r="H388" s="184">
        <v>16</v>
      </c>
      <c r="I388" s="185"/>
      <c r="L388" s="181"/>
      <c r="M388" s="186"/>
      <c r="N388" s="187"/>
      <c r="O388" s="187"/>
      <c r="P388" s="187"/>
      <c r="Q388" s="187"/>
      <c r="R388" s="187"/>
      <c r="S388" s="187"/>
      <c r="T388" s="188"/>
      <c r="AT388" s="182" t="s">
        <v>284</v>
      </c>
      <c r="AU388" s="182" t="s">
        <v>83</v>
      </c>
      <c r="AV388" s="14" t="s">
        <v>89</v>
      </c>
      <c r="AW388" s="14" t="s">
        <v>30</v>
      </c>
      <c r="AX388" s="14" t="s">
        <v>83</v>
      </c>
      <c r="AY388" s="182" t="s">
        <v>276</v>
      </c>
    </row>
    <row r="389" spans="1:65" s="12" customFormat="1" ht="25.9" customHeight="1">
      <c r="B389" s="145"/>
      <c r="D389" s="146" t="s">
        <v>75</v>
      </c>
      <c r="E389" s="147" t="s">
        <v>2074</v>
      </c>
      <c r="F389" s="147" t="s">
        <v>2075</v>
      </c>
      <c r="I389" s="148"/>
      <c r="J389" s="149">
        <f>BK389</f>
        <v>0</v>
      </c>
      <c r="L389" s="145"/>
      <c r="M389" s="150"/>
      <c r="N389" s="151"/>
      <c r="O389" s="151"/>
      <c r="P389" s="152">
        <f>SUM(P390:P392)</f>
        <v>0</v>
      </c>
      <c r="Q389" s="151"/>
      <c r="R389" s="152">
        <f>SUM(R390:R392)</f>
        <v>0</v>
      </c>
      <c r="S389" s="151"/>
      <c r="T389" s="153">
        <f>SUM(T390:T392)</f>
        <v>0</v>
      </c>
      <c r="AR389" s="146" t="s">
        <v>305</v>
      </c>
      <c r="AT389" s="154" t="s">
        <v>75</v>
      </c>
      <c r="AU389" s="154" t="s">
        <v>76</v>
      </c>
      <c r="AY389" s="146" t="s">
        <v>276</v>
      </c>
      <c r="BK389" s="155">
        <f>SUM(BK390:BK392)</f>
        <v>0</v>
      </c>
    </row>
    <row r="390" spans="1:65" s="2" customFormat="1" ht="16.5" customHeight="1">
      <c r="A390" s="33"/>
      <c r="B390" s="158"/>
      <c r="C390" s="159" t="s">
        <v>918</v>
      </c>
      <c r="D390" s="159" t="s">
        <v>278</v>
      </c>
      <c r="E390" s="160" t="s">
        <v>2574</v>
      </c>
      <c r="F390" s="161" t="s">
        <v>2575</v>
      </c>
      <c r="G390" s="162" t="s">
        <v>281</v>
      </c>
      <c r="H390" s="163">
        <v>328.11599999999999</v>
      </c>
      <c r="I390" s="164"/>
      <c r="J390" s="163">
        <f>ROUND(I390*H390,3)</f>
        <v>0</v>
      </c>
      <c r="K390" s="165"/>
      <c r="L390" s="34"/>
      <c r="M390" s="166" t="s">
        <v>1</v>
      </c>
      <c r="N390" s="167" t="s">
        <v>42</v>
      </c>
      <c r="O390" s="62"/>
      <c r="P390" s="168">
        <f>O390*H390</f>
        <v>0</v>
      </c>
      <c r="Q390" s="168">
        <v>0</v>
      </c>
      <c r="R390" s="168">
        <f>Q390*H390</f>
        <v>0</v>
      </c>
      <c r="S390" s="168">
        <v>0</v>
      </c>
      <c r="T390" s="169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70" t="s">
        <v>2079</v>
      </c>
      <c r="AT390" s="170" t="s">
        <v>278</v>
      </c>
      <c r="AU390" s="170" t="s">
        <v>83</v>
      </c>
      <c r="AY390" s="18" t="s">
        <v>276</v>
      </c>
      <c r="BE390" s="171">
        <f>IF(N390="základná",J390,0)</f>
        <v>0</v>
      </c>
      <c r="BF390" s="171">
        <f>IF(N390="znížená",J390,0)</f>
        <v>0</v>
      </c>
      <c r="BG390" s="171">
        <f>IF(N390="zákl. prenesená",J390,0)</f>
        <v>0</v>
      </c>
      <c r="BH390" s="171">
        <f>IF(N390="zníž. prenesená",J390,0)</f>
        <v>0</v>
      </c>
      <c r="BI390" s="171">
        <f>IF(N390="nulová",J390,0)</f>
        <v>0</v>
      </c>
      <c r="BJ390" s="18" t="s">
        <v>89</v>
      </c>
      <c r="BK390" s="172">
        <f>ROUND(I390*H390,3)</f>
        <v>0</v>
      </c>
      <c r="BL390" s="18" t="s">
        <v>2079</v>
      </c>
      <c r="BM390" s="170" t="s">
        <v>4365</v>
      </c>
    </row>
    <row r="391" spans="1:65" s="14" customFormat="1" ht="11.25">
      <c r="B391" s="181"/>
      <c r="D391" s="174" t="s">
        <v>284</v>
      </c>
      <c r="E391" s="182" t="s">
        <v>1</v>
      </c>
      <c r="F391" s="183" t="s">
        <v>2577</v>
      </c>
      <c r="H391" s="184">
        <v>328.11599999999999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2" t="s">
        <v>284</v>
      </c>
      <c r="AU391" s="182" t="s">
        <v>83</v>
      </c>
      <c r="AV391" s="14" t="s">
        <v>89</v>
      </c>
      <c r="AW391" s="14" t="s">
        <v>30</v>
      </c>
      <c r="AX391" s="14" t="s">
        <v>83</v>
      </c>
      <c r="AY391" s="182" t="s">
        <v>276</v>
      </c>
    </row>
    <row r="392" spans="1:65" s="2" customFormat="1" ht="16.5" customHeight="1">
      <c r="A392" s="33"/>
      <c r="B392" s="158"/>
      <c r="C392" s="159" t="s">
        <v>925</v>
      </c>
      <c r="D392" s="159" t="s">
        <v>278</v>
      </c>
      <c r="E392" s="160" t="s">
        <v>2077</v>
      </c>
      <c r="F392" s="161" t="s">
        <v>2078</v>
      </c>
      <c r="G392" s="162" t="s">
        <v>1051</v>
      </c>
      <c r="H392" s="164"/>
      <c r="I392" s="164"/>
      <c r="J392" s="163">
        <f>ROUND(I392*H392,3)</f>
        <v>0</v>
      </c>
      <c r="K392" s="165"/>
      <c r="L392" s="34"/>
      <c r="M392" s="215" t="s">
        <v>1</v>
      </c>
      <c r="N392" s="216" t="s">
        <v>42</v>
      </c>
      <c r="O392" s="217"/>
      <c r="P392" s="218">
        <f>O392*H392</f>
        <v>0</v>
      </c>
      <c r="Q392" s="218">
        <v>0</v>
      </c>
      <c r="R392" s="218">
        <f>Q392*H392</f>
        <v>0</v>
      </c>
      <c r="S392" s="218">
        <v>0</v>
      </c>
      <c r="T392" s="219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70" t="s">
        <v>2079</v>
      </c>
      <c r="AT392" s="170" t="s">
        <v>278</v>
      </c>
      <c r="AU392" s="170" t="s">
        <v>83</v>
      </c>
      <c r="AY392" s="18" t="s">
        <v>276</v>
      </c>
      <c r="BE392" s="171">
        <f>IF(N392="základná",J392,0)</f>
        <v>0</v>
      </c>
      <c r="BF392" s="171">
        <f>IF(N392="znížená",J392,0)</f>
        <v>0</v>
      </c>
      <c r="BG392" s="171">
        <f>IF(N392="zákl. prenesená",J392,0)</f>
        <v>0</v>
      </c>
      <c r="BH392" s="171">
        <f>IF(N392="zníž. prenesená",J392,0)</f>
        <v>0</v>
      </c>
      <c r="BI392" s="171">
        <f>IF(N392="nulová",J392,0)</f>
        <v>0</v>
      </c>
      <c r="BJ392" s="18" t="s">
        <v>89</v>
      </c>
      <c r="BK392" s="172">
        <f>ROUND(I392*H392,3)</f>
        <v>0</v>
      </c>
      <c r="BL392" s="18" t="s">
        <v>2079</v>
      </c>
      <c r="BM392" s="170" t="s">
        <v>4366</v>
      </c>
    </row>
    <row r="393" spans="1:65" s="2" customFormat="1" ht="6.95" customHeight="1">
      <c r="A393" s="33"/>
      <c r="B393" s="51"/>
      <c r="C393" s="52"/>
      <c r="D393" s="52"/>
      <c r="E393" s="52"/>
      <c r="F393" s="52"/>
      <c r="G393" s="52"/>
      <c r="H393" s="52"/>
      <c r="I393" s="52"/>
      <c r="J393" s="52"/>
      <c r="K393" s="52"/>
      <c r="L393" s="34"/>
      <c r="M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</row>
  </sheetData>
  <autoFilter ref="C136:K392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124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4194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4367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2082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ROUND(J126,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ROUND((SUM(BE126:BE182)),  2)</f>
        <v>0</v>
      </c>
      <c r="G35" s="111"/>
      <c r="H35" s="111"/>
      <c r="I35" s="112">
        <v>0.2</v>
      </c>
      <c r="J35" s="110">
        <f>ROUND(((SUM(BE126:BE182))*I35),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ROUND((SUM(BF126:BF182)),  2)</f>
        <v>0</v>
      </c>
      <c r="G36" s="111"/>
      <c r="H36" s="111"/>
      <c r="I36" s="112">
        <v>0.2</v>
      </c>
      <c r="J36" s="110">
        <f>ROUND(((SUM(BF126:BF182))*I36),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ROUND((SUM(BG126:BG182)),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ROUND((SUM(BH126:BH182)),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ROUND((SUM(BI126:BI182)),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4194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C2 - Bleskozvod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Ján Figa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J126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258</v>
      </c>
      <c r="E99" s="128"/>
      <c r="F99" s="128"/>
      <c r="G99" s="128"/>
      <c r="H99" s="128"/>
      <c r="I99" s="128"/>
      <c r="J99" s="129">
        <f>J127</f>
        <v>0</v>
      </c>
      <c r="L99" s="126"/>
    </row>
    <row r="100" spans="1:47" s="10" customFormat="1" ht="19.899999999999999" customHeight="1">
      <c r="B100" s="130"/>
      <c r="D100" s="131" t="s">
        <v>2083</v>
      </c>
      <c r="E100" s="132"/>
      <c r="F100" s="132"/>
      <c r="G100" s="132"/>
      <c r="H100" s="132"/>
      <c r="I100" s="132"/>
      <c r="J100" s="133">
        <f>J128</f>
        <v>0</v>
      </c>
      <c r="L100" s="130"/>
    </row>
    <row r="101" spans="1:47" s="10" customFormat="1" ht="19.899999999999999" customHeight="1">
      <c r="B101" s="130"/>
      <c r="D101" s="131" t="s">
        <v>2084</v>
      </c>
      <c r="E101" s="132"/>
      <c r="F101" s="132"/>
      <c r="G101" s="132"/>
      <c r="H101" s="132"/>
      <c r="I101" s="132"/>
      <c r="J101" s="133">
        <f>J172</f>
        <v>0</v>
      </c>
      <c r="L101" s="130"/>
    </row>
    <row r="102" spans="1:47" s="10" customFormat="1" ht="19.899999999999999" customHeight="1">
      <c r="B102" s="130"/>
      <c r="D102" s="131" t="s">
        <v>2085</v>
      </c>
      <c r="E102" s="132"/>
      <c r="F102" s="132"/>
      <c r="G102" s="132"/>
      <c r="H102" s="132"/>
      <c r="I102" s="132"/>
      <c r="J102" s="133">
        <f>J176</f>
        <v>0</v>
      </c>
      <c r="L102" s="130"/>
    </row>
    <row r="103" spans="1:47" s="9" customFormat="1" ht="24.95" customHeight="1">
      <c r="B103" s="126"/>
      <c r="D103" s="127" t="s">
        <v>232</v>
      </c>
      <c r="E103" s="128"/>
      <c r="F103" s="128"/>
      <c r="G103" s="128"/>
      <c r="H103" s="128"/>
      <c r="I103" s="128"/>
      <c r="J103" s="129">
        <f>J178</f>
        <v>0</v>
      </c>
      <c r="L103" s="126"/>
    </row>
    <row r="104" spans="1:47" s="10" customFormat="1" ht="19.899999999999999" customHeight="1">
      <c r="B104" s="130"/>
      <c r="D104" s="131" t="s">
        <v>236</v>
      </c>
      <c r="E104" s="132"/>
      <c r="F104" s="132"/>
      <c r="G104" s="132"/>
      <c r="H104" s="132"/>
      <c r="I104" s="132"/>
      <c r="J104" s="133">
        <f>J179</f>
        <v>0</v>
      </c>
      <c r="L104" s="130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5" customHeight="1">
      <c r="A111" s="33"/>
      <c r="B111" s="34"/>
      <c r="C111" s="22" t="s">
        <v>262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66" t="str">
        <f>E7</f>
        <v>DSS Slatinka- stavebný objekt  Haličská cesta Lučenec</v>
      </c>
      <c r="F114" s="267"/>
      <c r="G114" s="267"/>
      <c r="H114" s="267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138</v>
      </c>
      <c r="L115" s="21"/>
    </row>
    <row r="116" spans="1:63" s="2" customFormat="1" ht="16.5" customHeight="1">
      <c r="A116" s="33"/>
      <c r="B116" s="34"/>
      <c r="C116" s="33"/>
      <c r="D116" s="33"/>
      <c r="E116" s="266" t="s">
        <v>4194</v>
      </c>
      <c r="F116" s="268"/>
      <c r="G116" s="268"/>
      <c r="H116" s="268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144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25" t="str">
        <f>E11</f>
        <v>C2 - Bleskozvod</v>
      </c>
      <c r="F118" s="268"/>
      <c r="G118" s="268"/>
      <c r="H118" s="26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F14</f>
        <v>Haličská cesta 2138/9A, Lučenec</v>
      </c>
      <c r="G120" s="33"/>
      <c r="H120" s="33"/>
      <c r="I120" s="28" t="s">
        <v>20</v>
      </c>
      <c r="J120" s="59" t="str">
        <f>IF(J14="","",J14)</f>
        <v>28. 9. 2022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22</v>
      </c>
      <c r="D122" s="33"/>
      <c r="E122" s="33"/>
      <c r="F122" s="26" t="str">
        <f>E17</f>
        <v>DSS Slatinka,Lučenec</v>
      </c>
      <c r="G122" s="33"/>
      <c r="H122" s="33"/>
      <c r="I122" s="28" t="s">
        <v>28</v>
      </c>
      <c r="J122" s="31" t="str">
        <f>E23</f>
        <v>Ing.Attila Farkaš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32</v>
      </c>
      <c r="J123" s="31" t="str">
        <f>E26</f>
        <v>Ing. Ján Figa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4"/>
      <c r="B125" s="135"/>
      <c r="C125" s="136" t="s">
        <v>263</v>
      </c>
      <c r="D125" s="137" t="s">
        <v>61</v>
      </c>
      <c r="E125" s="137" t="s">
        <v>57</v>
      </c>
      <c r="F125" s="137" t="s">
        <v>58</v>
      </c>
      <c r="G125" s="137" t="s">
        <v>264</v>
      </c>
      <c r="H125" s="137" t="s">
        <v>265</v>
      </c>
      <c r="I125" s="137" t="s">
        <v>266</v>
      </c>
      <c r="J125" s="138" t="s">
        <v>229</v>
      </c>
      <c r="K125" s="139" t="s">
        <v>267</v>
      </c>
      <c r="L125" s="140"/>
      <c r="M125" s="66" t="s">
        <v>1</v>
      </c>
      <c r="N125" s="67" t="s">
        <v>40</v>
      </c>
      <c r="O125" s="67" t="s">
        <v>268</v>
      </c>
      <c r="P125" s="67" t="s">
        <v>269</v>
      </c>
      <c r="Q125" s="67" t="s">
        <v>270</v>
      </c>
      <c r="R125" s="67" t="s">
        <v>271</v>
      </c>
      <c r="S125" s="67" t="s">
        <v>272</v>
      </c>
      <c r="T125" s="68" t="s">
        <v>273</v>
      </c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</row>
    <row r="126" spans="1:63" s="2" customFormat="1" ht="22.9" customHeight="1">
      <c r="A126" s="33"/>
      <c r="B126" s="34"/>
      <c r="C126" s="73" t="s">
        <v>230</v>
      </c>
      <c r="D126" s="33"/>
      <c r="E126" s="33"/>
      <c r="F126" s="33"/>
      <c r="G126" s="33"/>
      <c r="H126" s="33"/>
      <c r="I126" s="33"/>
      <c r="J126" s="141">
        <f>BK126</f>
        <v>0</v>
      </c>
      <c r="K126" s="33"/>
      <c r="L126" s="34"/>
      <c r="M126" s="69"/>
      <c r="N126" s="60"/>
      <c r="O126" s="70"/>
      <c r="P126" s="142">
        <f>P127+P178</f>
        <v>0</v>
      </c>
      <c r="Q126" s="70"/>
      <c r="R126" s="142">
        <f>R127+R178</f>
        <v>0.47830694000000001</v>
      </c>
      <c r="S126" s="70"/>
      <c r="T126" s="143">
        <f>T127+T178</f>
        <v>0.10622999999999999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75</v>
      </c>
      <c r="AU126" s="18" t="s">
        <v>231</v>
      </c>
      <c r="BK126" s="144">
        <f>BK127+BK178</f>
        <v>0</v>
      </c>
    </row>
    <row r="127" spans="1:63" s="12" customFormat="1" ht="25.9" customHeight="1">
      <c r="B127" s="145"/>
      <c r="D127" s="146" t="s">
        <v>75</v>
      </c>
      <c r="E127" s="147" t="s">
        <v>393</v>
      </c>
      <c r="F127" s="147" t="s">
        <v>2052</v>
      </c>
      <c r="I127" s="148"/>
      <c r="J127" s="149">
        <f>BK127</f>
        <v>0</v>
      </c>
      <c r="L127" s="145"/>
      <c r="M127" s="150"/>
      <c r="N127" s="151"/>
      <c r="O127" s="151"/>
      <c r="P127" s="152">
        <f>P128+P172+P176</f>
        <v>0</v>
      </c>
      <c r="Q127" s="151"/>
      <c r="R127" s="152">
        <f>R128+R172+R176</f>
        <v>0.386156</v>
      </c>
      <c r="S127" s="151"/>
      <c r="T127" s="153">
        <f>T128+T172+T176</f>
        <v>6.3000000000000003E-4</v>
      </c>
      <c r="AR127" s="146" t="s">
        <v>83</v>
      </c>
      <c r="AT127" s="154" t="s">
        <v>75</v>
      </c>
      <c r="AU127" s="154" t="s">
        <v>76</v>
      </c>
      <c r="AY127" s="146" t="s">
        <v>276</v>
      </c>
      <c r="BK127" s="155">
        <f>BK128+BK172+BK176</f>
        <v>0</v>
      </c>
    </row>
    <row r="128" spans="1:63" s="12" customFormat="1" ht="22.9" customHeight="1">
      <c r="B128" s="145"/>
      <c r="D128" s="146" t="s">
        <v>75</v>
      </c>
      <c r="E128" s="156" t="s">
        <v>2086</v>
      </c>
      <c r="F128" s="156" t="s">
        <v>2087</v>
      </c>
      <c r="I128" s="148"/>
      <c r="J128" s="157">
        <f>BK128</f>
        <v>0</v>
      </c>
      <c r="L128" s="145"/>
      <c r="M128" s="150"/>
      <c r="N128" s="151"/>
      <c r="O128" s="151"/>
      <c r="P128" s="152">
        <f>SUM(P129:P171)</f>
        <v>0</v>
      </c>
      <c r="Q128" s="151"/>
      <c r="R128" s="152">
        <f>SUM(R129:R171)</f>
        <v>0.386156</v>
      </c>
      <c r="S128" s="151"/>
      <c r="T128" s="153">
        <f>SUM(T129:T171)</f>
        <v>6.3000000000000003E-4</v>
      </c>
      <c r="AR128" s="146" t="s">
        <v>83</v>
      </c>
      <c r="AT128" s="154" t="s">
        <v>75</v>
      </c>
      <c r="AU128" s="154" t="s">
        <v>83</v>
      </c>
      <c r="AY128" s="146" t="s">
        <v>276</v>
      </c>
      <c r="BK128" s="155">
        <f>SUM(BK129:BK171)</f>
        <v>0</v>
      </c>
    </row>
    <row r="129" spans="1:65" s="2" customFormat="1" ht="21.75" customHeight="1">
      <c r="A129" s="33"/>
      <c r="B129" s="158"/>
      <c r="C129" s="159" t="s">
        <v>83</v>
      </c>
      <c r="D129" s="159" t="s">
        <v>278</v>
      </c>
      <c r="E129" s="160" t="s">
        <v>2088</v>
      </c>
      <c r="F129" s="161" t="s">
        <v>2089</v>
      </c>
      <c r="G129" s="162" t="s">
        <v>371</v>
      </c>
      <c r="H129" s="163">
        <v>4</v>
      </c>
      <c r="I129" s="164"/>
      <c r="J129" s="163">
        <f t="shared" ref="J129:J171" si="0">ROUND(I129*H129,3)</f>
        <v>0</v>
      </c>
      <c r="K129" s="165"/>
      <c r="L129" s="34"/>
      <c r="M129" s="166" t="s">
        <v>1</v>
      </c>
      <c r="N129" s="167" t="s">
        <v>42</v>
      </c>
      <c r="O129" s="62"/>
      <c r="P129" s="168">
        <f t="shared" ref="P129:P171" si="1">O129*H129</f>
        <v>0</v>
      </c>
      <c r="Q129" s="168">
        <v>0</v>
      </c>
      <c r="R129" s="168">
        <f t="shared" ref="R129:R171" si="2">Q129*H129</f>
        <v>0</v>
      </c>
      <c r="S129" s="168">
        <v>0</v>
      </c>
      <c r="T129" s="169">
        <f t="shared" ref="T129:T171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0" t="s">
        <v>282</v>
      </c>
      <c r="AT129" s="170" t="s">
        <v>278</v>
      </c>
      <c r="AU129" s="170" t="s">
        <v>89</v>
      </c>
      <c r="AY129" s="18" t="s">
        <v>276</v>
      </c>
      <c r="BE129" s="171">
        <f t="shared" ref="BE129:BE171" si="4">IF(N129="základná",J129,0)</f>
        <v>0</v>
      </c>
      <c r="BF129" s="171">
        <f t="shared" ref="BF129:BF171" si="5">IF(N129="znížená",J129,0)</f>
        <v>0</v>
      </c>
      <c r="BG129" s="171">
        <f t="shared" ref="BG129:BG171" si="6">IF(N129="zákl. prenesená",J129,0)</f>
        <v>0</v>
      </c>
      <c r="BH129" s="171">
        <f t="shared" ref="BH129:BH171" si="7">IF(N129="zníž. prenesená",J129,0)</f>
        <v>0</v>
      </c>
      <c r="BI129" s="171">
        <f t="shared" ref="BI129:BI171" si="8">IF(N129="nulová",J129,0)</f>
        <v>0</v>
      </c>
      <c r="BJ129" s="18" t="s">
        <v>89</v>
      </c>
      <c r="BK129" s="172">
        <f t="shared" ref="BK129:BK171" si="9">ROUND(I129*H129,3)</f>
        <v>0</v>
      </c>
      <c r="BL129" s="18" t="s">
        <v>282</v>
      </c>
      <c r="BM129" s="170" t="s">
        <v>4368</v>
      </c>
    </row>
    <row r="130" spans="1:65" s="2" customFormat="1" ht="24.2" customHeight="1">
      <c r="A130" s="33"/>
      <c r="B130" s="158"/>
      <c r="C130" s="197" t="s">
        <v>89</v>
      </c>
      <c r="D130" s="197" t="s">
        <v>393</v>
      </c>
      <c r="E130" s="198" t="s">
        <v>2091</v>
      </c>
      <c r="F130" s="199" t="s">
        <v>2092</v>
      </c>
      <c r="G130" s="200" t="s">
        <v>371</v>
      </c>
      <c r="H130" s="201">
        <v>4</v>
      </c>
      <c r="I130" s="202"/>
      <c r="J130" s="201">
        <f t="shared" si="0"/>
        <v>0</v>
      </c>
      <c r="K130" s="203"/>
      <c r="L130" s="204"/>
      <c r="M130" s="205" t="s">
        <v>1</v>
      </c>
      <c r="N130" s="206" t="s">
        <v>42</v>
      </c>
      <c r="O130" s="62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0" t="s">
        <v>325</v>
      </c>
      <c r="AT130" s="170" t="s">
        <v>393</v>
      </c>
      <c r="AU130" s="170" t="s">
        <v>89</v>
      </c>
      <c r="AY130" s="18" t="s">
        <v>276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8" t="s">
        <v>89</v>
      </c>
      <c r="BK130" s="172">
        <f t="shared" si="9"/>
        <v>0</v>
      </c>
      <c r="BL130" s="18" t="s">
        <v>282</v>
      </c>
      <c r="BM130" s="170" t="s">
        <v>4369</v>
      </c>
    </row>
    <row r="131" spans="1:65" s="2" customFormat="1" ht="24.2" customHeight="1">
      <c r="A131" s="33"/>
      <c r="B131" s="158"/>
      <c r="C131" s="159" t="s">
        <v>295</v>
      </c>
      <c r="D131" s="159" t="s">
        <v>278</v>
      </c>
      <c r="E131" s="160" t="s">
        <v>2094</v>
      </c>
      <c r="F131" s="161" t="s">
        <v>2095</v>
      </c>
      <c r="G131" s="162" t="s">
        <v>292</v>
      </c>
      <c r="H131" s="163">
        <v>20</v>
      </c>
      <c r="I131" s="164"/>
      <c r="J131" s="163">
        <f t="shared" si="0"/>
        <v>0</v>
      </c>
      <c r="K131" s="165"/>
      <c r="L131" s="34"/>
      <c r="M131" s="166" t="s">
        <v>1</v>
      </c>
      <c r="N131" s="167" t="s">
        <v>42</v>
      </c>
      <c r="O131" s="62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0" t="s">
        <v>282</v>
      </c>
      <c r="AT131" s="170" t="s">
        <v>278</v>
      </c>
      <c r="AU131" s="170" t="s">
        <v>89</v>
      </c>
      <c r="AY131" s="18" t="s">
        <v>276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8" t="s">
        <v>89</v>
      </c>
      <c r="BK131" s="172">
        <f t="shared" si="9"/>
        <v>0</v>
      </c>
      <c r="BL131" s="18" t="s">
        <v>282</v>
      </c>
      <c r="BM131" s="170" t="s">
        <v>4370</v>
      </c>
    </row>
    <row r="132" spans="1:65" s="2" customFormat="1" ht="16.5" customHeight="1">
      <c r="A132" s="33"/>
      <c r="B132" s="158"/>
      <c r="C132" s="197" t="s">
        <v>282</v>
      </c>
      <c r="D132" s="197" t="s">
        <v>393</v>
      </c>
      <c r="E132" s="198" t="s">
        <v>2097</v>
      </c>
      <c r="F132" s="199" t="s">
        <v>2098</v>
      </c>
      <c r="G132" s="200" t="s">
        <v>407</v>
      </c>
      <c r="H132" s="201">
        <v>12.5</v>
      </c>
      <c r="I132" s="202"/>
      <c r="J132" s="201">
        <f t="shared" si="0"/>
        <v>0</v>
      </c>
      <c r="K132" s="203"/>
      <c r="L132" s="204"/>
      <c r="M132" s="205" t="s">
        <v>1</v>
      </c>
      <c r="N132" s="206" t="s">
        <v>42</v>
      </c>
      <c r="O132" s="62"/>
      <c r="P132" s="168">
        <f t="shared" si="1"/>
        <v>0</v>
      </c>
      <c r="Q132" s="168">
        <v>1E-3</v>
      </c>
      <c r="R132" s="168">
        <f t="shared" si="2"/>
        <v>1.2500000000000001E-2</v>
      </c>
      <c r="S132" s="168">
        <v>0</v>
      </c>
      <c r="T132" s="169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0" t="s">
        <v>1060</v>
      </c>
      <c r="AT132" s="170" t="s">
        <v>393</v>
      </c>
      <c r="AU132" s="170" t="s">
        <v>89</v>
      </c>
      <c r="AY132" s="18" t="s">
        <v>276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8" t="s">
        <v>89</v>
      </c>
      <c r="BK132" s="172">
        <f t="shared" si="9"/>
        <v>0</v>
      </c>
      <c r="BL132" s="18" t="s">
        <v>1060</v>
      </c>
      <c r="BM132" s="170" t="s">
        <v>4371</v>
      </c>
    </row>
    <row r="133" spans="1:65" s="2" customFormat="1" ht="16.5" customHeight="1">
      <c r="A133" s="33"/>
      <c r="B133" s="158"/>
      <c r="C133" s="159" t="s">
        <v>305</v>
      </c>
      <c r="D133" s="159" t="s">
        <v>278</v>
      </c>
      <c r="E133" s="160" t="s">
        <v>2100</v>
      </c>
      <c r="F133" s="161" t="s">
        <v>2101</v>
      </c>
      <c r="G133" s="162" t="s">
        <v>371</v>
      </c>
      <c r="H133" s="163">
        <v>4</v>
      </c>
      <c r="I133" s="164"/>
      <c r="J133" s="163">
        <f t="shared" si="0"/>
        <v>0</v>
      </c>
      <c r="K133" s="165"/>
      <c r="L133" s="34"/>
      <c r="M133" s="166" t="s">
        <v>1</v>
      </c>
      <c r="N133" s="167" t="s">
        <v>42</v>
      </c>
      <c r="O133" s="62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0" t="s">
        <v>282</v>
      </c>
      <c r="AT133" s="170" t="s">
        <v>278</v>
      </c>
      <c r="AU133" s="170" t="s">
        <v>89</v>
      </c>
      <c r="AY133" s="18" t="s">
        <v>276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8" t="s">
        <v>89</v>
      </c>
      <c r="BK133" s="172">
        <f t="shared" si="9"/>
        <v>0</v>
      </c>
      <c r="BL133" s="18" t="s">
        <v>282</v>
      </c>
      <c r="BM133" s="170" t="s">
        <v>4372</v>
      </c>
    </row>
    <row r="134" spans="1:65" s="2" customFormat="1" ht="16.5" customHeight="1">
      <c r="A134" s="33"/>
      <c r="B134" s="158"/>
      <c r="C134" s="197" t="s">
        <v>313</v>
      </c>
      <c r="D134" s="197" t="s">
        <v>393</v>
      </c>
      <c r="E134" s="198" t="s">
        <v>2103</v>
      </c>
      <c r="F134" s="199" t="s">
        <v>2104</v>
      </c>
      <c r="G134" s="200" t="s">
        <v>371</v>
      </c>
      <c r="H134" s="201">
        <v>4</v>
      </c>
      <c r="I134" s="202"/>
      <c r="J134" s="201">
        <f t="shared" si="0"/>
        <v>0</v>
      </c>
      <c r="K134" s="203"/>
      <c r="L134" s="204"/>
      <c r="M134" s="205" t="s">
        <v>1</v>
      </c>
      <c r="N134" s="206" t="s">
        <v>42</v>
      </c>
      <c r="O134" s="62"/>
      <c r="P134" s="168">
        <f t="shared" si="1"/>
        <v>0</v>
      </c>
      <c r="Q134" s="168">
        <v>3.0000000000000001E-5</v>
      </c>
      <c r="R134" s="168">
        <f t="shared" si="2"/>
        <v>1.2E-4</v>
      </c>
      <c r="S134" s="168">
        <v>0</v>
      </c>
      <c r="T134" s="16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0" t="s">
        <v>325</v>
      </c>
      <c r="AT134" s="170" t="s">
        <v>393</v>
      </c>
      <c r="AU134" s="170" t="s">
        <v>89</v>
      </c>
      <c r="AY134" s="18" t="s">
        <v>276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8" t="s">
        <v>89</v>
      </c>
      <c r="BK134" s="172">
        <f t="shared" si="9"/>
        <v>0</v>
      </c>
      <c r="BL134" s="18" t="s">
        <v>282</v>
      </c>
      <c r="BM134" s="170" t="s">
        <v>4373</v>
      </c>
    </row>
    <row r="135" spans="1:65" s="2" customFormat="1" ht="16.5" customHeight="1">
      <c r="A135" s="33"/>
      <c r="B135" s="158"/>
      <c r="C135" s="159" t="s">
        <v>319</v>
      </c>
      <c r="D135" s="159" t="s">
        <v>278</v>
      </c>
      <c r="E135" s="160" t="s">
        <v>2106</v>
      </c>
      <c r="F135" s="161" t="s">
        <v>2107</v>
      </c>
      <c r="G135" s="162" t="s">
        <v>407</v>
      </c>
      <c r="H135" s="163">
        <v>8</v>
      </c>
      <c r="I135" s="164"/>
      <c r="J135" s="163">
        <f t="shared" si="0"/>
        <v>0</v>
      </c>
      <c r="K135" s="165"/>
      <c r="L135" s="34"/>
      <c r="M135" s="166" t="s">
        <v>1</v>
      </c>
      <c r="N135" s="167" t="s">
        <v>42</v>
      </c>
      <c r="O135" s="62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0" t="s">
        <v>282</v>
      </c>
      <c r="AT135" s="170" t="s">
        <v>278</v>
      </c>
      <c r="AU135" s="170" t="s">
        <v>89</v>
      </c>
      <c r="AY135" s="18" t="s">
        <v>276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8" t="s">
        <v>89</v>
      </c>
      <c r="BK135" s="172">
        <f t="shared" si="9"/>
        <v>0</v>
      </c>
      <c r="BL135" s="18" t="s">
        <v>282</v>
      </c>
      <c r="BM135" s="170" t="s">
        <v>4374</v>
      </c>
    </row>
    <row r="136" spans="1:65" s="2" customFormat="1" ht="16.5" customHeight="1">
      <c r="A136" s="33"/>
      <c r="B136" s="158"/>
      <c r="C136" s="197" t="s">
        <v>325</v>
      </c>
      <c r="D136" s="197" t="s">
        <v>393</v>
      </c>
      <c r="E136" s="198" t="s">
        <v>2109</v>
      </c>
      <c r="F136" s="199" t="s">
        <v>2110</v>
      </c>
      <c r="G136" s="200" t="s">
        <v>355</v>
      </c>
      <c r="H136" s="201">
        <v>8.0000000000000002E-3</v>
      </c>
      <c r="I136" s="202"/>
      <c r="J136" s="201">
        <f t="shared" si="0"/>
        <v>0</v>
      </c>
      <c r="K136" s="203"/>
      <c r="L136" s="204"/>
      <c r="M136" s="205" t="s">
        <v>1</v>
      </c>
      <c r="N136" s="206" t="s">
        <v>42</v>
      </c>
      <c r="O136" s="62"/>
      <c r="P136" s="168">
        <f t="shared" si="1"/>
        <v>0</v>
      </c>
      <c r="Q136" s="168">
        <v>1</v>
      </c>
      <c r="R136" s="168">
        <f t="shared" si="2"/>
        <v>8.0000000000000002E-3</v>
      </c>
      <c r="S136" s="168">
        <v>0</v>
      </c>
      <c r="T136" s="16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0" t="s">
        <v>1060</v>
      </c>
      <c r="AT136" s="170" t="s">
        <v>393</v>
      </c>
      <c r="AU136" s="170" t="s">
        <v>89</v>
      </c>
      <c r="AY136" s="18" t="s">
        <v>276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8" t="s">
        <v>89</v>
      </c>
      <c r="BK136" s="172">
        <f t="shared" si="9"/>
        <v>0</v>
      </c>
      <c r="BL136" s="18" t="s">
        <v>1060</v>
      </c>
      <c r="BM136" s="170" t="s">
        <v>4375</v>
      </c>
    </row>
    <row r="137" spans="1:65" s="2" customFormat="1" ht="16.5" customHeight="1">
      <c r="A137" s="33"/>
      <c r="B137" s="158"/>
      <c r="C137" s="159" t="s">
        <v>329</v>
      </c>
      <c r="D137" s="159" t="s">
        <v>278</v>
      </c>
      <c r="E137" s="160" t="s">
        <v>2112</v>
      </c>
      <c r="F137" s="161" t="s">
        <v>2113</v>
      </c>
      <c r="G137" s="162" t="s">
        <v>292</v>
      </c>
      <c r="H137" s="163">
        <v>4</v>
      </c>
      <c r="I137" s="164"/>
      <c r="J137" s="163">
        <f t="shared" si="0"/>
        <v>0</v>
      </c>
      <c r="K137" s="165"/>
      <c r="L137" s="34"/>
      <c r="M137" s="166" t="s">
        <v>1</v>
      </c>
      <c r="N137" s="167" t="s">
        <v>42</v>
      </c>
      <c r="O137" s="62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0" t="s">
        <v>282</v>
      </c>
      <c r="AT137" s="170" t="s">
        <v>278</v>
      </c>
      <c r="AU137" s="170" t="s">
        <v>89</v>
      </c>
      <c r="AY137" s="18" t="s">
        <v>276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8" t="s">
        <v>89</v>
      </c>
      <c r="BK137" s="172">
        <f t="shared" si="9"/>
        <v>0</v>
      </c>
      <c r="BL137" s="18" t="s">
        <v>282</v>
      </c>
      <c r="BM137" s="170" t="s">
        <v>4376</v>
      </c>
    </row>
    <row r="138" spans="1:65" s="2" customFormat="1" ht="16.5" customHeight="1">
      <c r="A138" s="33"/>
      <c r="B138" s="158"/>
      <c r="C138" s="197" t="s">
        <v>333</v>
      </c>
      <c r="D138" s="197" t="s">
        <v>393</v>
      </c>
      <c r="E138" s="198" t="s">
        <v>2115</v>
      </c>
      <c r="F138" s="199" t="s">
        <v>2116</v>
      </c>
      <c r="G138" s="200" t="s">
        <v>371</v>
      </c>
      <c r="H138" s="201">
        <v>1</v>
      </c>
      <c r="I138" s="202"/>
      <c r="J138" s="201">
        <f t="shared" si="0"/>
        <v>0</v>
      </c>
      <c r="K138" s="203"/>
      <c r="L138" s="204"/>
      <c r="M138" s="205" t="s">
        <v>1</v>
      </c>
      <c r="N138" s="206" t="s">
        <v>42</v>
      </c>
      <c r="O138" s="62"/>
      <c r="P138" s="168">
        <f t="shared" si="1"/>
        <v>0</v>
      </c>
      <c r="Q138" s="168">
        <v>1E-3</v>
      </c>
      <c r="R138" s="168">
        <f t="shared" si="2"/>
        <v>1E-3</v>
      </c>
      <c r="S138" s="168">
        <v>0</v>
      </c>
      <c r="T138" s="169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0" t="s">
        <v>325</v>
      </c>
      <c r="AT138" s="170" t="s">
        <v>393</v>
      </c>
      <c r="AU138" s="170" t="s">
        <v>89</v>
      </c>
      <c r="AY138" s="18" t="s">
        <v>276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8" t="s">
        <v>89</v>
      </c>
      <c r="BK138" s="172">
        <f t="shared" si="9"/>
        <v>0</v>
      </c>
      <c r="BL138" s="18" t="s">
        <v>282</v>
      </c>
      <c r="BM138" s="170" t="s">
        <v>4377</v>
      </c>
    </row>
    <row r="139" spans="1:65" s="2" customFormat="1" ht="16.5" customHeight="1">
      <c r="A139" s="33"/>
      <c r="B139" s="158"/>
      <c r="C139" s="159" t="s">
        <v>337</v>
      </c>
      <c r="D139" s="159" t="s">
        <v>278</v>
      </c>
      <c r="E139" s="160" t="s">
        <v>2118</v>
      </c>
      <c r="F139" s="161" t="s">
        <v>2119</v>
      </c>
      <c r="G139" s="162" t="s">
        <v>371</v>
      </c>
      <c r="H139" s="163">
        <v>137</v>
      </c>
      <c r="I139" s="164"/>
      <c r="J139" s="163">
        <f t="shared" si="0"/>
        <v>0</v>
      </c>
      <c r="K139" s="165"/>
      <c r="L139" s="34"/>
      <c r="M139" s="166" t="s">
        <v>1</v>
      </c>
      <c r="N139" s="167" t="s">
        <v>42</v>
      </c>
      <c r="O139" s="62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282</v>
      </c>
      <c r="AT139" s="170" t="s">
        <v>278</v>
      </c>
      <c r="AU139" s="170" t="s">
        <v>89</v>
      </c>
      <c r="AY139" s="18" t="s">
        <v>276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8" t="s">
        <v>89</v>
      </c>
      <c r="BK139" s="172">
        <f t="shared" si="9"/>
        <v>0</v>
      </c>
      <c r="BL139" s="18" t="s">
        <v>282</v>
      </c>
      <c r="BM139" s="170" t="s">
        <v>4378</v>
      </c>
    </row>
    <row r="140" spans="1:65" s="2" customFormat="1" ht="24.2" customHeight="1">
      <c r="A140" s="33"/>
      <c r="B140" s="158"/>
      <c r="C140" s="197" t="s">
        <v>342</v>
      </c>
      <c r="D140" s="197" t="s">
        <v>393</v>
      </c>
      <c r="E140" s="198" t="s">
        <v>2121</v>
      </c>
      <c r="F140" s="199" t="s">
        <v>2122</v>
      </c>
      <c r="G140" s="200" t="s">
        <v>371</v>
      </c>
      <c r="H140" s="201">
        <v>137</v>
      </c>
      <c r="I140" s="202"/>
      <c r="J140" s="201">
        <f t="shared" si="0"/>
        <v>0</v>
      </c>
      <c r="K140" s="203"/>
      <c r="L140" s="204"/>
      <c r="M140" s="205" t="s">
        <v>1</v>
      </c>
      <c r="N140" s="206" t="s">
        <v>42</v>
      </c>
      <c r="O140" s="62"/>
      <c r="P140" s="168">
        <f t="shared" si="1"/>
        <v>0</v>
      </c>
      <c r="Q140" s="168">
        <v>1E-4</v>
      </c>
      <c r="R140" s="168">
        <f t="shared" si="2"/>
        <v>1.37E-2</v>
      </c>
      <c r="S140" s="168">
        <v>0</v>
      </c>
      <c r="T140" s="169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325</v>
      </c>
      <c r="AT140" s="170" t="s">
        <v>393</v>
      </c>
      <c r="AU140" s="170" t="s">
        <v>89</v>
      </c>
      <c r="AY140" s="18" t="s">
        <v>276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8" t="s">
        <v>89</v>
      </c>
      <c r="BK140" s="172">
        <f t="shared" si="9"/>
        <v>0</v>
      </c>
      <c r="BL140" s="18" t="s">
        <v>282</v>
      </c>
      <c r="BM140" s="170" t="s">
        <v>4379</v>
      </c>
    </row>
    <row r="141" spans="1:65" s="2" customFormat="1" ht="24.2" customHeight="1">
      <c r="A141" s="33"/>
      <c r="B141" s="158"/>
      <c r="C141" s="197" t="s">
        <v>347</v>
      </c>
      <c r="D141" s="197" t="s">
        <v>393</v>
      </c>
      <c r="E141" s="198" t="s">
        <v>2124</v>
      </c>
      <c r="F141" s="199" t="s">
        <v>2125</v>
      </c>
      <c r="G141" s="200" t="s">
        <v>371</v>
      </c>
      <c r="H141" s="201">
        <v>137</v>
      </c>
      <c r="I141" s="202"/>
      <c r="J141" s="201">
        <f t="shared" si="0"/>
        <v>0</v>
      </c>
      <c r="K141" s="203"/>
      <c r="L141" s="204"/>
      <c r="M141" s="205" t="s">
        <v>1</v>
      </c>
      <c r="N141" s="206" t="s">
        <v>42</v>
      </c>
      <c r="O141" s="62"/>
      <c r="P141" s="168">
        <f t="shared" si="1"/>
        <v>0</v>
      </c>
      <c r="Q141" s="168">
        <v>1.09E-3</v>
      </c>
      <c r="R141" s="168">
        <f t="shared" si="2"/>
        <v>0.14933000000000002</v>
      </c>
      <c r="S141" s="168">
        <v>0</v>
      </c>
      <c r="T141" s="169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325</v>
      </c>
      <c r="AT141" s="170" t="s">
        <v>393</v>
      </c>
      <c r="AU141" s="170" t="s">
        <v>89</v>
      </c>
      <c r="AY141" s="18" t="s">
        <v>276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8" t="s">
        <v>89</v>
      </c>
      <c r="BK141" s="172">
        <f t="shared" si="9"/>
        <v>0</v>
      </c>
      <c r="BL141" s="18" t="s">
        <v>282</v>
      </c>
      <c r="BM141" s="170" t="s">
        <v>4380</v>
      </c>
    </row>
    <row r="142" spans="1:65" s="2" customFormat="1" ht="24.2" customHeight="1">
      <c r="A142" s="33"/>
      <c r="B142" s="158"/>
      <c r="C142" s="197" t="s">
        <v>352</v>
      </c>
      <c r="D142" s="197" t="s">
        <v>393</v>
      </c>
      <c r="E142" s="198" t="s">
        <v>2127</v>
      </c>
      <c r="F142" s="199" t="s">
        <v>2128</v>
      </c>
      <c r="G142" s="200" t="s">
        <v>371</v>
      </c>
      <c r="H142" s="201">
        <v>137</v>
      </c>
      <c r="I142" s="202"/>
      <c r="J142" s="201">
        <f t="shared" si="0"/>
        <v>0</v>
      </c>
      <c r="K142" s="203"/>
      <c r="L142" s="204"/>
      <c r="M142" s="205" t="s">
        <v>1</v>
      </c>
      <c r="N142" s="206" t="s">
        <v>42</v>
      </c>
      <c r="O142" s="62"/>
      <c r="P142" s="168">
        <f t="shared" si="1"/>
        <v>0</v>
      </c>
      <c r="Q142" s="168">
        <v>2.0000000000000001E-4</v>
      </c>
      <c r="R142" s="168">
        <f t="shared" si="2"/>
        <v>2.7400000000000001E-2</v>
      </c>
      <c r="S142" s="168">
        <v>0</v>
      </c>
      <c r="T142" s="169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325</v>
      </c>
      <c r="AT142" s="170" t="s">
        <v>393</v>
      </c>
      <c r="AU142" s="170" t="s">
        <v>89</v>
      </c>
      <c r="AY142" s="18" t="s">
        <v>276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8" t="s">
        <v>89</v>
      </c>
      <c r="BK142" s="172">
        <f t="shared" si="9"/>
        <v>0</v>
      </c>
      <c r="BL142" s="18" t="s">
        <v>282</v>
      </c>
      <c r="BM142" s="170" t="s">
        <v>4381</v>
      </c>
    </row>
    <row r="143" spans="1:65" s="2" customFormat="1" ht="24.2" customHeight="1">
      <c r="A143" s="33"/>
      <c r="B143" s="158"/>
      <c r="C143" s="159" t="s">
        <v>359</v>
      </c>
      <c r="D143" s="159" t="s">
        <v>278</v>
      </c>
      <c r="E143" s="160" t="s">
        <v>2130</v>
      </c>
      <c r="F143" s="161" t="s">
        <v>2131</v>
      </c>
      <c r="G143" s="162" t="s">
        <v>371</v>
      </c>
      <c r="H143" s="163">
        <v>4</v>
      </c>
      <c r="I143" s="164"/>
      <c r="J143" s="163">
        <f t="shared" si="0"/>
        <v>0</v>
      </c>
      <c r="K143" s="165"/>
      <c r="L143" s="34"/>
      <c r="M143" s="166" t="s">
        <v>1</v>
      </c>
      <c r="N143" s="167" t="s">
        <v>42</v>
      </c>
      <c r="O143" s="62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282</v>
      </c>
      <c r="AT143" s="170" t="s">
        <v>278</v>
      </c>
      <c r="AU143" s="170" t="s">
        <v>89</v>
      </c>
      <c r="AY143" s="18" t="s">
        <v>276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8" t="s">
        <v>89</v>
      </c>
      <c r="BK143" s="172">
        <f t="shared" si="9"/>
        <v>0</v>
      </c>
      <c r="BL143" s="18" t="s">
        <v>282</v>
      </c>
      <c r="BM143" s="170" t="s">
        <v>4382</v>
      </c>
    </row>
    <row r="144" spans="1:65" s="2" customFormat="1" ht="24.2" customHeight="1">
      <c r="A144" s="33"/>
      <c r="B144" s="158"/>
      <c r="C144" s="197" t="s">
        <v>368</v>
      </c>
      <c r="D144" s="197" t="s">
        <v>393</v>
      </c>
      <c r="E144" s="198" t="s">
        <v>2133</v>
      </c>
      <c r="F144" s="199" t="s">
        <v>2134</v>
      </c>
      <c r="G144" s="200" t="s">
        <v>371</v>
      </c>
      <c r="H144" s="201">
        <v>4</v>
      </c>
      <c r="I144" s="202"/>
      <c r="J144" s="201">
        <f t="shared" si="0"/>
        <v>0</v>
      </c>
      <c r="K144" s="203"/>
      <c r="L144" s="204"/>
      <c r="M144" s="205" t="s">
        <v>1</v>
      </c>
      <c r="N144" s="206" t="s">
        <v>42</v>
      </c>
      <c r="O144" s="62"/>
      <c r="P144" s="168">
        <f t="shared" si="1"/>
        <v>0</v>
      </c>
      <c r="Q144" s="168">
        <v>4.1999999999999997E-3</v>
      </c>
      <c r="R144" s="168">
        <f t="shared" si="2"/>
        <v>1.6799999999999999E-2</v>
      </c>
      <c r="S144" s="168">
        <v>0</v>
      </c>
      <c r="T144" s="16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325</v>
      </c>
      <c r="AT144" s="170" t="s">
        <v>393</v>
      </c>
      <c r="AU144" s="170" t="s">
        <v>89</v>
      </c>
      <c r="AY144" s="18" t="s">
        <v>276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8" t="s">
        <v>89</v>
      </c>
      <c r="BK144" s="172">
        <f t="shared" si="9"/>
        <v>0</v>
      </c>
      <c r="BL144" s="18" t="s">
        <v>282</v>
      </c>
      <c r="BM144" s="170" t="s">
        <v>4383</v>
      </c>
    </row>
    <row r="145" spans="1:65" s="2" customFormat="1" ht="16.5" customHeight="1">
      <c r="A145" s="33"/>
      <c r="B145" s="158"/>
      <c r="C145" s="159" t="s">
        <v>374</v>
      </c>
      <c r="D145" s="159" t="s">
        <v>278</v>
      </c>
      <c r="E145" s="160" t="s">
        <v>2136</v>
      </c>
      <c r="F145" s="161" t="s">
        <v>2137</v>
      </c>
      <c r="G145" s="162" t="s">
        <v>371</v>
      </c>
      <c r="H145" s="163">
        <v>4</v>
      </c>
      <c r="I145" s="164"/>
      <c r="J145" s="163">
        <f t="shared" si="0"/>
        <v>0</v>
      </c>
      <c r="K145" s="165"/>
      <c r="L145" s="34"/>
      <c r="M145" s="166" t="s">
        <v>1</v>
      </c>
      <c r="N145" s="167" t="s">
        <v>42</v>
      </c>
      <c r="O145" s="62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8" t="s">
        <v>89</v>
      </c>
      <c r="BK145" s="172">
        <f t="shared" si="9"/>
        <v>0</v>
      </c>
      <c r="BL145" s="18" t="s">
        <v>282</v>
      </c>
      <c r="BM145" s="170" t="s">
        <v>4384</v>
      </c>
    </row>
    <row r="146" spans="1:65" s="2" customFormat="1" ht="24.2" customHeight="1">
      <c r="A146" s="33"/>
      <c r="B146" s="158"/>
      <c r="C146" s="197" t="s">
        <v>379</v>
      </c>
      <c r="D146" s="197" t="s">
        <v>393</v>
      </c>
      <c r="E146" s="198" t="s">
        <v>2139</v>
      </c>
      <c r="F146" s="199" t="s">
        <v>2140</v>
      </c>
      <c r="G146" s="200" t="s">
        <v>371</v>
      </c>
      <c r="H146" s="201">
        <v>4</v>
      </c>
      <c r="I146" s="202"/>
      <c r="J146" s="201">
        <f t="shared" si="0"/>
        <v>0</v>
      </c>
      <c r="K146" s="203"/>
      <c r="L146" s="204"/>
      <c r="M146" s="205" t="s">
        <v>1</v>
      </c>
      <c r="N146" s="206" t="s">
        <v>42</v>
      </c>
      <c r="O146" s="62"/>
      <c r="P146" s="168">
        <f t="shared" si="1"/>
        <v>0</v>
      </c>
      <c r="Q146" s="168">
        <v>1.4E-2</v>
      </c>
      <c r="R146" s="168">
        <f t="shared" si="2"/>
        <v>5.6000000000000001E-2</v>
      </c>
      <c r="S146" s="168">
        <v>0</v>
      </c>
      <c r="T146" s="16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325</v>
      </c>
      <c r="AT146" s="170" t="s">
        <v>393</v>
      </c>
      <c r="AU146" s="170" t="s">
        <v>89</v>
      </c>
      <c r="AY146" s="18" t="s">
        <v>276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8" t="s">
        <v>89</v>
      </c>
      <c r="BK146" s="172">
        <f t="shared" si="9"/>
        <v>0</v>
      </c>
      <c r="BL146" s="18" t="s">
        <v>282</v>
      </c>
      <c r="BM146" s="170" t="s">
        <v>4385</v>
      </c>
    </row>
    <row r="147" spans="1:65" s="2" customFormat="1" ht="24.2" customHeight="1">
      <c r="A147" s="33"/>
      <c r="B147" s="158"/>
      <c r="C147" s="197" t="s">
        <v>383</v>
      </c>
      <c r="D147" s="197" t="s">
        <v>393</v>
      </c>
      <c r="E147" s="198" t="s">
        <v>2142</v>
      </c>
      <c r="F147" s="199" t="s">
        <v>2143</v>
      </c>
      <c r="G147" s="200" t="s">
        <v>371</v>
      </c>
      <c r="H147" s="201">
        <v>4</v>
      </c>
      <c r="I147" s="202"/>
      <c r="J147" s="201">
        <f t="shared" si="0"/>
        <v>0</v>
      </c>
      <c r="K147" s="203"/>
      <c r="L147" s="204"/>
      <c r="M147" s="205" t="s">
        <v>1</v>
      </c>
      <c r="N147" s="206" t="s">
        <v>42</v>
      </c>
      <c r="O147" s="62"/>
      <c r="P147" s="168">
        <f t="shared" si="1"/>
        <v>0</v>
      </c>
      <c r="Q147" s="168">
        <v>5.0000000000000002E-5</v>
      </c>
      <c r="R147" s="168">
        <f t="shared" si="2"/>
        <v>2.0000000000000001E-4</v>
      </c>
      <c r="S147" s="168">
        <v>0</v>
      </c>
      <c r="T147" s="16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325</v>
      </c>
      <c r="AT147" s="170" t="s">
        <v>393</v>
      </c>
      <c r="AU147" s="170" t="s">
        <v>89</v>
      </c>
      <c r="AY147" s="18" t="s">
        <v>276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8" t="s">
        <v>89</v>
      </c>
      <c r="BK147" s="172">
        <f t="shared" si="9"/>
        <v>0</v>
      </c>
      <c r="BL147" s="18" t="s">
        <v>282</v>
      </c>
      <c r="BM147" s="170" t="s">
        <v>4386</v>
      </c>
    </row>
    <row r="148" spans="1:65" s="2" customFormat="1" ht="16.5" customHeight="1">
      <c r="A148" s="33"/>
      <c r="B148" s="158"/>
      <c r="C148" s="159" t="s">
        <v>7</v>
      </c>
      <c r="D148" s="159" t="s">
        <v>278</v>
      </c>
      <c r="E148" s="160" t="s">
        <v>2145</v>
      </c>
      <c r="F148" s="161" t="s">
        <v>2146</v>
      </c>
      <c r="G148" s="162" t="s">
        <v>371</v>
      </c>
      <c r="H148" s="163">
        <v>4</v>
      </c>
      <c r="I148" s="164"/>
      <c r="J148" s="163">
        <f t="shared" si="0"/>
        <v>0</v>
      </c>
      <c r="K148" s="165"/>
      <c r="L148" s="34"/>
      <c r="M148" s="166" t="s">
        <v>1</v>
      </c>
      <c r="N148" s="167" t="s">
        <v>42</v>
      </c>
      <c r="O148" s="62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8" t="s">
        <v>89</v>
      </c>
      <c r="BK148" s="172">
        <f t="shared" si="9"/>
        <v>0</v>
      </c>
      <c r="BL148" s="18" t="s">
        <v>282</v>
      </c>
      <c r="BM148" s="170" t="s">
        <v>4387</v>
      </c>
    </row>
    <row r="149" spans="1:65" s="2" customFormat="1" ht="16.5" customHeight="1">
      <c r="A149" s="33"/>
      <c r="B149" s="158"/>
      <c r="C149" s="197" t="s">
        <v>392</v>
      </c>
      <c r="D149" s="197" t="s">
        <v>393</v>
      </c>
      <c r="E149" s="198" t="s">
        <v>2148</v>
      </c>
      <c r="F149" s="199" t="s">
        <v>2149</v>
      </c>
      <c r="G149" s="200" t="s">
        <v>371</v>
      </c>
      <c r="H149" s="201">
        <v>4</v>
      </c>
      <c r="I149" s="202"/>
      <c r="J149" s="201">
        <f t="shared" si="0"/>
        <v>0</v>
      </c>
      <c r="K149" s="203"/>
      <c r="L149" s="204"/>
      <c r="M149" s="205" t="s">
        <v>1</v>
      </c>
      <c r="N149" s="206" t="s">
        <v>42</v>
      </c>
      <c r="O149" s="62"/>
      <c r="P149" s="168">
        <f t="shared" si="1"/>
        <v>0</v>
      </c>
      <c r="Q149" s="168">
        <v>1.7000000000000001E-4</v>
      </c>
      <c r="R149" s="168">
        <f t="shared" si="2"/>
        <v>6.8000000000000005E-4</v>
      </c>
      <c r="S149" s="168">
        <v>0</v>
      </c>
      <c r="T149" s="16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325</v>
      </c>
      <c r="AT149" s="170" t="s">
        <v>393</v>
      </c>
      <c r="AU149" s="170" t="s">
        <v>89</v>
      </c>
      <c r="AY149" s="18" t="s">
        <v>276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8" t="s">
        <v>89</v>
      </c>
      <c r="BK149" s="172">
        <f t="shared" si="9"/>
        <v>0</v>
      </c>
      <c r="BL149" s="18" t="s">
        <v>282</v>
      </c>
      <c r="BM149" s="170" t="s">
        <v>4388</v>
      </c>
    </row>
    <row r="150" spans="1:65" s="2" customFormat="1" ht="21.75" customHeight="1">
      <c r="A150" s="33"/>
      <c r="B150" s="158"/>
      <c r="C150" s="159" t="s">
        <v>399</v>
      </c>
      <c r="D150" s="159" t="s">
        <v>278</v>
      </c>
      <c r="E150" s="160" t="s">
        <v>2151</v>
      </c>
      <c r="F150" s="161" t="s">
        <v>2152</v>
      </c>
      <c r="G150" s="162" t="s">
        <v>371</v>
      </c>
      <c r="H150" s="163">
        <v>12</v>
      </c>
      <c r="I150" s="164"/>
      <c r="J150" s="163">
        <f t="shared" si="0"/>
        <v>0</v>
      </c>
      <c r="K150" s="165"/>
      <c r="L150" s="34"/>
      <c r="M150" s="166" t="s">
        <v>1</v>
      </c>
      <c r="N150" s="167" t="s">
        <v>42</v>
      </c>
      <c r="O150" s="62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282</v>
      </c>
      <c r="AT150" s="170" t="s">
        <v>278</v>
      </c>
      <c r="AU150" s="170" t="s">
        <v>89</v>
      </c>
      <c r="AY150" s="18" t="s">
        <v>276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8" t="s">
        <v>89</v>
      </c>
      <c r="BK150" s="172">
        <f t="shared" si="9"/>
        <v>0</v>
      </c>
      <c r="BL150" s="18" t="s">
        <v>282</v>
      </c>
      <c r="BM150" s="170" t="s">
        <v>4389</v>
      </c>
    </row>
    <row r="151" spans="1:65" s="2" customFormat="1" ht="21.75" customHeight="1">
      <c r="A151" s="33"/>
      <c r="B151" s="158"/>
      <c r="C151" s="197" t="s">
        <v>404</v>
      </c>
      <c r="D151" s="197" t="s">
        <v>393</v>
      </c>
      <c r="E151" s="198" t="s">
        <v>2154</v>
      </c>
      <c r="F151" s="199" t="s">
        <v>2155</v>
      </c>
      <c r="G151" s="200" t="s">
        <v>371</v>
      </c>
      <c r="H151" s="201">
        <v>4</v>
      </c>
      <c r="I151" s="202"/>
      <c r="J151" s="201">
        <f t="shared" si="0"/>
        <v>0</v>
      </c>
      <c r="K151" s="203"/>
      <c r="L151" s="204"/>
      <c r="M151" s="205" t="s">
        <v>1</v>
      </c>
      <c r="N151" s="206" t="s">
        <v>42</v>
      </c>
      <c r="O151" s="62"/>
      <c r="P151" s="168">
        <f t="shared" si="1"/>
        <v>0</v>
      </c>
      <c r="Q151" s="168">
        <v>4.0000000000000002E-4</v>
      </c>
      <c r="R151" s="168">
        <f t="shared" si="2"/>
        <v>1.6000000000000001E-3</v>
      </c>
      <c r="S151" s="168">
        <v>0</v>
      </c>
      <c r="T151" s="16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325</v>
      </c>
      <c r="AT151" s="170" t="s">
        <v>393</v>
      </c>
      <c r="AU151" s="170" t="s">
        <v>89</v>
      </c>
      <c r="AY151" s="18" t="s">
        <v>276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8" t="s">
        <v>89</v>
      </c>
      <c r="BK151" s="172">
        <f t="shared" si="9"/>
        <v>0</v>
      </c>
      <c r="BL151" s="18" t="s">
        <v>282</v>
      </c>
      <c r="BM151" s="170" t="s">
        <v>4390</v>
      </c>
    </row>
    <row r="152" spans="1:65" s="2" customFormat="1" ht="21.75" customHeight="1">
      <c r="A152" s="33"/>
      <c r="B152" s="158"/>
      <c r="C152" s="197" t="s">
        <v>410</v>
      </c>
      <c r="D152" s="197" t="s">
        <v>393</v>
      </c>
      <c r="E152" s="198" t="s">
        <v>2157</v>
      </c>
      <c r="F152" s="199" t="s">
        <v>2158</v>
      </c>
      <c r="G152" s="200" t="s">
        <v>371</v>
      </c>
      <c r="H152" s="201">
        <v>8</v>
      </c>
      <c r="I152" s="202"/>
      <c r="J152" s="201">
        <f t="shared" si="0"/>
        <v>0</v>
      </c>
      <c r="K152" s="203"/>
      <c r="L152" s="204"/>
      <c r="M152" s="205" t="s">
        <v>1</v>
      </c>
      <c r="N152" s="206" t="s">
        <v>42</v>
      </c>
      <c r="O152" s="62"/>
      <c r="P152" s="168">
        <f t="shared" si="1"/>
        <v>0</v>
      </c>
      <c r="Q152" s="168">
        <v>4.0000000000000002E-4</v>
      </c>
      <c r="R152" s="168">
        <f t="shared" si="2"/>
        <v>3.2000000000000002E-3</v>
      </c>
      <c r="S152" s="168">
        <v>0</v>
      </c>
      <c r="T152" s="16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325</v>
      </c>
      <c r="AT152" s="170" t="s">
        <v>393</v>
      </c>
      <c r="AU152" s="170" t="s">
        <v>89</v>
      </c>
      <c r="AY152" s="18" t="s">
        <v>276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8" t="s">
        <v>89</v>
      </c>
      <c r="BK152" s="172">
        <f t="shared" si="9"/>
        <v>0</v>
      </c>
      <c r="BL152" s="18" t="s">
        <v>282</v>
      </c>
      <c r="BM152" s="170" t="s">
        <v>4391</v>
      </c>
    </row>
    <row r="153" spans="1:65" s="2" customFormat="1" ht="21.75" customHeight="1">
      <c r="A153" s="33"/>
      <c r="B153" s="158"/>
      <c r="C153" s="159" t="s">
        <v>415</v>
      </c>
      <c r="D153" s="159" t="s">
        <v>278</v>
      </c>
      <c r="E153" s="160" t="s">
        <v>2160</v>
      </c>
      <c r="F153" s="161" t="s">
        <v>2161</v>
      </c>
      <c r="G153" s="162" t="s">
        <v>371</v>
      </c>
      <c r="H153" s="163">
        <v>6</v>
      </c>
      <c r="I153" s="164"/>
      <c r="J153" s="163">
        <f t="shared" si="0"/>
        <v>0</v>
      </c>
      <c r="K153" s="165"/>
      <c r="L153" s="34"/>
      <c r="M153" s="166" t="s">
        <v>1</v>
      </c>
      <c r="N153" s="167" t="s">
        <v>42</v>
      </c>
      <c r="O153" s="62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282</v>
      </c>
      <c r="AT153" s="170" t="s">
        <v>278</v>
      </c>
      <c r="AU153" s="170" t="s">
        <v>89</v>
      </c>
      <c r="AY153" s="18" t="s">
        <v>276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8" t="s">
        <v>89</v>
      </c>
      <c r="BK153" s="172">
        <f t="shared" si="9"/>
        <v>0</v>
      </c>
      <c r="BL153" s="18" t="s">
        <v>282</v>
      </c>
      <c r="BM153" s="170" t="s">
        <v>4392</v>
      </c>
    </row>
    <row r="154" spans="1:65" s="2" customFormat="1" ht="16.5" customHeight="1">
      <c r="A154" s="33"/>
      <c r="B154" s="158"/>
      <c r="C154" s="197" t="s">
        <v>420</v>
      </c>
      <c r="D154" s="197" t="s">
        <v>393</v>
      </c>
      <c r="E154" s="198" t="s">
        <v>2163</v>
      </c>
      <c r="F154" s="199" t="s">
        <v>2164</v>
      </c>
      <c r="G154" s="200" t="s">
        <v>371</v>
      </c>
      <c r="H154" s="201">
        <v>6</v>
      </c>
      <c r="I154" s="202"/>
      <c r="J154" s="201">
        <f t="shared" si="0"/>
        <v>0</v>
      </c>
      <c r="K154" s="203"/>
      <c r="L154" s="204"/>
      <c r="M154" s="205" t="s">
        <v>1</v>
      </c>
      <c r="N154" s="206" t="s">
        <v>42</v>
      </c>
      <c r="O154" s="62"/>
      <c r="P154" s="168">
        <f t="shared" si="1"/>
        <v>0</v>
      </c>
      <c r="Q154" s="168">
        <v>2.2000000000000001E-4</v>
      </c>
      <c r="R154" s="168">
        <f t="shared" si="2"/>
        <v>1.32E-3</v>
      </c>
      <c r="S154" s="168">
        <v>0</v>
      </c>
      <c r="T154" s="169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325</v>
      </c>
      <c r="AT154" s="170" t="s">
        <v>393</v>
      </c>
      <c r="AU154" s="170" t="s">
        <v>89</v>
      </c>
      <c r="AY154" s="18" t="s">
        <v>276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8" t="s">
        <v>89</v>
      </c>
      <c r="BK154" s="172">
        <f t="shared" si="9"/>
        <v>0</v>
      </c>
      <c r="BL154" s="18" t="s">
        <v>282</v>
      </c>
      <c r="BM154" s="170" t="s">
        <v>4393</v>
      </c>
    </row>
    <row r="155" spans="1:65" s="2" customFormat="1" ht="16.5" customHeight="1">
      <c r="A155" s="33"/>
      <c r="B155" s="158"/>
      <c r="C155" s="159" t="s">
        <v>425</v>
      </c>
      <c r="D155" s="159" t="s">
        <v>278</v>
      </c>
      <c r="E155" s="160" t="s">
        <v>2166</v>
      </c>
      <c r="F155" s="161" t="s">
        <v>2167</v>
      </c>
      <c r="G155" s="162" t="s">
        <v>371</v>
      </c>
      <c r="H155" s="163">
        <v>33</v>
      </c>
      <c r="I155" s="164"/>
      <c r="J155" s="163">
        <f t="shared" si="0"/>
        <v>0</v>
      </c>
      <c r="K155" s="165"/>
      <c r="L155" s="34"/>
      <c r="M155" s="166" t="s">
        <v>1</v>
      </c>
      <c r="N155" s="167" t="s">
        <v>42</v>
      </c>
      <c r="O155" s="62"/>
      <c r="P155" s="168">
        <f t="shared" si="1"/>
        <v>0</v>
      </c>
      <c r="Q155" s="168">
        <v>0</v>
      </c>
      <c r="R155" s="168">
        <f t="shared" si="2"/>
        <v>0</v>
      </c>
      <c r="S155" s="168">
        <v>0</v>
      </c>
      <c r="T155" s="169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282</v>
      </c>
      <c r="AT155" s="170" t="s">
        <v>278</v>
      </c>
      <c r="AU155" s="170" t="s">
        <v>89</v>
      </c>
      <c r="AY155" s="18" t="s">
        <v>276</v>
      </c>
      <c r="BE155" s="171">
        <f t="shared" si="4"/>
        <v>0</v>
      </c>
      <c r="BF155" s="171">
        <f t="shared" si="5"/>
        <v>0</v>
      </c>
      <c r="BG155" s="171">
        <f t="shared" si="6"/>
        <v>0</v>
      </c>
      <c r="BH155" s="171">
        <f t="shared" si="7"/>
        <v>0</v>
      </c>
      <c r="BI155" s="171">
        <f t="shared" si="8"/>
        <v>0</v>
      </c>
      <c r="BJ155" s="18" t="s">
        <v>89</v>
      </c>
      <c r="BK155" s="172">
        <f t="shared" si="9"/>
        <v>0</v>
      </c>
      <c r="BL155" s="18" t="s">
        <v>282</v>
      </c>
      <c r="BM155" s="170" t="s">
        <v>4394</v>
      </c>
    </row>
    <row r="156" spans="1:65" s="2" customFormat="1" ht="24.2" customHeight="1">
      <c r="A156" s="33"/>
      <c r="B156" s="158"/>
      <c r="C156" s="197" t="s">
        <v>430</v>
      </c>
      <c r="D156" s="197" t="s">
        <v>393</v>
      </c>
      <c r="E156" s="198" t="s">
        <v>2169</v>
      </c>
      <c r="F156" s="199" t="s">
        <v>2170</v>
      </c>
      <c r="G156" s="200" t="s">
        <v>371</v>
      </c>
      <c r="H156" s="201">
        <v>33</v>
      </c>
      <c r="I156" s="202"/>
      <c r="J156" s="201">
        <f t="shared" si="0"/>
        <v>0</v>
      </c>
      <c r="K156" s="203"/>
      <c r="L156" s="204"/>
      <c r="M156" s="205" t="s">
        <v>1</v>
      </c>
      <c r="N156" s="206" t="s">
        <v>42</v>
      </c>
      <c r="O156" s="62"/>
      <c r="P156" s="168">
        <f t="shared" si="1"/>
        <v>0</v>
      </c>
      <c r="Q156" s="168">
        <v>1.6000000000000001E-4</v>
      </c>
      <c r="R156" s="168">
        <f t="shared" si="2"/>
        <v>5.2800000000000008E-3</v>
      </c>
      <c r="S156" s="168">
        <v>0</v>
      </c>
      <c r="T156" s="169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325</v>
      </c>
      <c r="AT156" s="170" t="s">
        <v>393</v>
      </c>
      <c r="AU156" s="170" t="s">
        <v>89</v>
      </c>
      <c r="AY156" s="18" t="s">
        <v>276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8" t="s">
        <v>89</v>
      </c>
      <c r="BK156" s="172">
        <f t="shared" si="9"/>
        <v>0</v>
      </c>
      <c r="BL156" s="18" t="s">
        <v>282</v>
      </c>
      <c r="BM156" s="170" t="s">
        <v>4395</v>
      </c>
    </row>
    <row r="157" spans="1:65" s="2" customFormat="1" ht="16.5" customHeight="1">
      <c r="A157" s="33"/>
      <c r="B157" s="158"/>
      <c r="C157" s="159" t="s">
        <v>435</v>
      </c>
      <c r="D157" s="159" t="s">
        <v>278</v>
      </c>
      <c r="E157" s="160" t="s">
        <v>2172</v>
      </c>
      <c r="F157" s="161" t="s">
        <v>2173</v>
      </c>
      <c r="G157" s="162" t="s">
        <v>371</v>
      </c>
      <c r="H157" s="163">
        <v>5</v>
      </c>
      <c r="I157" s="164"/>
      <c r="J157" s="163">
        <f t="shared" si="0"/>
        <v>0</v>
      </c>
      <c r="K157" s="165"/>
      <c r="L157" s="34"/>
      <c r="M157" s="166" t="s">
        <v>1</v>
      </c>
      <c r="N157" s="167" t="s">
        <v>42</v>
      </c>
      <c r="O157" s="62"/>
      <c r="P157" s="168">
        <f t="shared" si="1"/>
        <v>0</v>
      </c>
      <c r="Q157" s="168">
        <v>0</v>
      </c>
      <c r="R157" s="168">
        <f t="shared" si="2"/>
        <v>0</v>
      </c>
      <c r="S157" s="168">
        <v>0</v>
      </c>
      <c r="T157" s="169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282</v>
      </c>
      <c r="AT157" s="170" t="s">
        <v>278</v>
      </c>
      <c r="AU157" s="170" t="s">
        <v>89</v>
      </c>
      <c r="AY157" s="18" t="s">
        <v>276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8" t="s">
        <v>89</v>
      </c>
      <c r="BK157" s="172">
        <f t="shared" si="9"/>
        <v>0</v>
      </c>
      <c r="BL157" s="18" t="s">
        <v>282</v>
      </c>
      <c r="BM157" s="170" t="s">
        <v>4396</v>
      </c>
    </row>
    <row r="158" spans="1:65" s="2" customFormat="1" ht="16.5" customHeight="1">
      <c r="A158" s="33"/>
      <c r="B158" s="158"/>
      <c r="C158" s="197" t="s">
        <v>294</v>
      </c>
      <c r="D158" s="197" t="s">
        <v>393</v>
      </c>
      <c r="E158" s="198" t="s">
        <v>2175</v>
      </c>
      <c r="F158" s="199" t="s">
        <v>2176</v>
      </c>
      <c r="G158" s="200" t="s">
        <v>371</v>
      </c>
      <c r="H158" s="201">
        <v>5</v>
      </c>
      <c r="I158" s="202"/>
      <c r="J158" s="201">
        <f t="shared" si="0"/>
        <v>0</v>
      </c>
      <c r="K158" s="203"/>
      <c r="L158" s="204"/>
      <c r="M158" s="205" t="s">
        <v>1</v>
      </c>
      <c r="N158" s="206" t="s">
        <v>42</v>
      </c>
      <c r="O158" s="62"/>
      <c r="P158" s="168">
        <f t="shared" si="1"/>
        <v>0</v>
      </c>
      <c r="Q158" s="168">
        <v>2.9E-4</v>
      </c>
      <c r="R158" s="168">
        <f t="shared" si="2"/>
        <v>1.4499999999999999E-3</v>
      </c>
      <c r="S158" s="168">
        <v>0</v>
      </c>
      <c r="T158" s="169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1060</v>
      </c>
      <c r="AT158" s="170" t="s">
        <v>393</v>
      </c>
      <c r="AU158" s="170" t="s">
        <v>89</v>
      </c>
      <c r="AY158" s="18" t="s">
        <v>276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8" t="s">
        <v>89</v>
      </c>
      <c r="BK158" s="172">
        <f t="shared" si="9"/>
        <v>0</v>
      </c>
      <c r="BL158" s="18" t="s">
        <v>1060</v>
      </c>
      <c r="BM158" s="170" t="s">
        <v>4397</v>
      </c>
    </row>
    <row r="159" spans="1:65" s="2" customFormat="1" ht="16.5" customHeight="1">
      <c r="A159" s="33"/>
      <c r="B159" s="158"/>
      <c r="C159" s="159" t="s">
        <v>442</v>
      </c>
      <c r="D159" s="159" t="s">
        <v>278</v>
      </c>
      <c r="E159" s="160" t="s">
        <v>2178</v>
      </c>
      <c r="F159" s="161" t="s">
        <v>2179</v>
      </c>
      <c r="G159" s="162" t="s">
        <v>371</v>
      </c>
      <c r="H159" s="163">
        <v>4</v>
      </c>
      <c r="I159" s="164"/>
      <c r="J159" s="163">
        <f t="shared" si="0"/>
        <v>0</v>
      </c>
      <c r="K159" s="165"/>
      <c r="L159" s="34"/>
      <c r="M159" s="166" t="s">
        <v>1</v>
      </c>
      <c r="N159" s="167" t="s">
        <v>42</v>
      </c>
      <c r="O159" s="62"/>
      <c r="P159" s="168">
        <f t="shared" si="1"/>
        <v>0</v>
      </c>
      <c r="Q159" s="168">
        <v>0</v>
      </c>
      <c r="R159" s="168">
        <f t="shared" si="2"/>
        <v>0</v>
      </c>
      <c r="S159" s="168">
        <v>0</v>
      </c>
      <c r="T159" s="169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282</v>
      </c>
      <c r="AT159" s="170" t="s">
        <v>278</v>
      </c>
      <c r="AU159" s="170" t="s">
        <v>89</v>
      </c>
      <c r="AY159" s="18" t="s">
        <v>276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8" t="s">
        <v>89</v>
      </c>
      <c r="BK159" s="172">
        <f t="shared" si="9"/>
        <v>0</v>
      </c>
      <c r="BL159" s="18" t="s">
        <v>282</v>
      </c>
      <c r="BM159" s="170" t="s">
        <v>4398</v>
      </c>
    </row>
    <row r="160" spans="1:65" s="2" customFormat="1" ht="16.5" customHeight="1">
      <c r="A160" s="33"/>
      <c r="B160" s="158"/>
      <c r="C160" s="197" t="s">
        <v>448</v>
      </c>
      <c r="D160" s="197" t="s">
        <v>393</v>
      </c>
      <c r="E160" s="198" t="s">
        <v>2181</v>
      </c>
      <c r="F160" s="199" t="s">
        <v>2182</v>
      </c>
      <c r="G160" s="200" t="s">
        <v>371</v>
      </c>
      <c r="H160" s="201">
        <v>4</v>
      </c>
      <c r="I160" s="202"/>
      <c r="J160" s="201">
        <f t="shared" si="0"/>
        <v>0</v>
      </c>
      <c r="K160" s="203"/>
      <c r="L160" s="204"/>
      <c r="M160" s="205" t="s">
        <v>1</v>
      </c>
      <c r="N160" s="206" t="s">
        <v>42</v>
      </c>
      <c r="O160" s="62"/>
      <c r="P160" s="168">
        <f t="shared" si="1"/>
        <v>0</v>
      </c>
      <c r="Q160" s="168">
        <v>1.7000000000000001E-4</v>
      </c>
      <c r="R160" s="168">
        <f t="shared" si="2"/>
        <v>6.8000000000000005E-4</v>
      </c>
      <c r="S160" s="168">
        <v>0</v>
      </c>
      <c r="T160" s="169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0" t="s">
        <v>325</v>
      </c>
      <c r="AT160" s="170" t="s">
        <v>393</v>
      </c>
      <c r="AU160" s="170" t="s">
        <v>89</v>
      </c>
      <c r="AY160" s="18" t="s">
        <v>276</v>
      </c>
      <c r="BE160" s="171">
        <f t="shared" si="4"/>
        <v>0</v>
      </c>
      <c r="BF160" s="171">
        <f t="shared" si="5"/>
        <v>0</v>
      </c>
      <c r="BG160" s="171">
        <f t="shared" si="6"/>
        <v>0</v>
      </c>
      <c r="BH160" s="171">
        <f t="shared" si="7"/>
        <v>0</v>
      </c>
      <c r="BI160" s="171">
        <f t="shared" si="8"/>
        <v>0</v>
      </c>
      <c r="BJ160" s="18" t="s">
        <v>89</v>
      </c>
      <c r="BK160" s="172">
        <f t="shared" si="9"/>
        <v>0</v>
      </c>
      <c r="BL160" s="18" t="s">
        <v>282</v>
      </c>
      <c r="BM160" s="170" t="s">
        <v>4399</v>
      </c>
    </row>
    <row r="161" spans="1:65" s="2" customFormat="1" ht="16.5" customHeight="1">
      <c r="A161" s="33"/>
      <c r="B161" s="158"/>
      <c r="C161" s="159" t="s">
        <v>455</v>
      </c>
      <c r="D161" s="159" t="s">
        <v>278</v>
      </c>
      <c r="E161" s="160" t="s">
        <v>2184</v>
      </c>
      <c r="F161" s="161" t="s">
        <v>2185</v>
      </c>
      <c r="G161" s="162" t="s">
        <v>292</v>
      </c>
      <c r="H161" s="163">
        <v>16</v>
      </c>
      <c r="I161" s="164"/>
      <c r="J161" s="163">
        <f t="shared" si="0"/>
        <v>0</v>
      </c>
      <c r="K161" s="165"/>
      <c r="L161" s="34"/>
      <c r="M161" s="166" t="s">
        <v>1</v>
      </c>
      <c r="N161" s="167" t="s">
        <v>42</v>
      </c>
      <c r="O161" s="62"/>
      <c r="P161" s="168">
        <f t="shared" si="1"/>
        <v>0</v>
      </c>
      <c r="Q161" s="168">
        <v>0</v>
      </c>
      <c r="R161" s="168">
        <f t="shared" si="2"/>
        <v>0</v>
      </c>
      <c r="S161" s="168">
        <v>0</v>
      </c>
      <c r="T161" s="169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282</v>
      </c>
      <c r="AT161" s="170" t="s">
        <v>278</v>
      </c>
      <c r="AU161" s="170" t="s">
        <v>89</v>
      </c>
      <c r="AY161" s="18" t="s">
        <v>276</v>
      </c>
      <c r="BE161" s="171">
        <f t="shared" si="4"/>
        <v>0</v>
      </c>
      <c r="BF161" s="171">
        <f t="shared" si="5"/>
        <v>0</v>
      </c>
      <c r="BG161" s="171">
        <f t="shared" si="6"/>
        <v>0</v>
      </c>
      <c r="BH161" s="171">
        <f t="shared" si="7"/>
        <v>0</v>
      </c>
      <c r="BI161" s="171">
        <f t="shared" si="8"/>
        <v>0</v>
      </c>
      <c r="BJ161" s="18" t="s">
        <v>89</v>
      </c>
      <c r="BK161" s="172">
        <f t="shared" si="9"/>
        <v>0</v>
      </c>
      <c r="BL161" s="18" t="s">
        <v>282</v>
      </c>
      <c r="BM161" s="170" t="s">
        <v>4400</v>
      </c>
    </row>
    <row r="162" spans="1:65" s="2" customFormat="1" ht="16.5" customHeight="1">
      <c r="A162" s="33"/>
      <c r="B162" s="158"/>
      <c r="C162" s="197" t="s">
        <v>461</v>
      </c>
      <c r="D162" s="197" t="s">
        <v>393</v>
      </c>
      <c r="E162" s="198" t="s">
        <v>2187</v>
      </c>
      <c r="F162" s="199" t="s">
        <v>2188</v>
      </c>
      <c r="G162" s="200" t="s">
        <v>371</v>
      </c>
      <c r="H162" s="201">
        <v>8</v>
      </c>
      <c r="I162" s="202"/>
      <c r="J162" s="201">
        <f t="shared" si="0"/>
        <v>0</v>
      </c>
      <c r="K162" s="203"/>
      <c r="L162" s="204"/>
      <c r="M162" s="205" t="s">
        <v>1</v>
      </c>
      <c r="N162" s="206" t="s">
        <v>42</v>
      </c>
      <c r="O162" s="62"/>
      <c r="P162" s="168">
        <f t="shared" si="1"/>
        <v>0</v>
      </c>
      <c r="Q162" s="168">
        <v>7.9299999999999995E-3</v>
      </c>
      <c r="R162" s="168">
        <f t="shared" si="2"/>
        <v>6.3439999999999996E-2</v>
      </c>
      <c r="S162" s="168">
        <v>0</v>
      </c>
      <c r="T162" s="169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325</v>
      </c>
      <c r="AT162" s="170" t="s">
        <v>393</v>
      </c>
      <c r="AU162" s="170" t="s">
        <v>89</v>
      </c>
      <c r="AY162" s="18" t="s">
        <v>276</v>
      </c>
      <c r="BE162" s="171">
        <f t="shared" si="4"/>
        <v>0</v>
      </c>
      <c r="BF162" s="171">
        <f t="shared" si="5"/>
        <v>0</v>
      </c>
      <c r="BG162" s="171">
        <f t="shared" si="6"/>
        <v>0</v>
      </c>
      <c r="BH162" s="171">
        <f t="shared" si="7"/>
        <v>0</v>
      </c>
      <c r="BI162" s="171">
        <f t="shared" si="8"/>
        <v>0</v>
      </c>
      <c r="BJ162" s="18" t="s">
        <v>89</v>
      </c>
      <c r="BK162" s="172">
        <f t="shared" si="9"/>
        <v>0</v>
      </c>
      <c r="BL162" s="18" t="s">
        <v>282</v>
      </c>
      <c r="BM162" s="170" t="s">
        <v>4401</v>
      </c>
    </row>
    <row r="163" spans="1:65" s="2" customFormat="1" ht="24.2" customHeight="1">
      <c r="A163" s="33"/>
      <c r="B163" s="158"/>
      <c r="C163" s="159" t="s">
        <v>467</v>
      </c>
      <c r="D163" s="159" t="s">
        <v>278</v>
      </c>
      <c r="E163" s="160" t="s">
        <v>2190</v>
      </c>
      <c r="F163" s="161" t="s">
        <v>2191</v>
      </c>
      <c r="G163" s="162" t="s">
        <v>292</v>
      </c>
      <c r="H163" s="163">
        <v>96</v>
      </c>
      <c r="I163" s="164"/>
      <c r="J163" s="163">
        <f t="shared" si="0"/>
        <v>0</v>
      </c>
      <c r="K163" s="165"/>
      <c r="L163" s="34"/>
      <c r="M163" s="166" t="s">
        <v>1</v>
      </c>
      <c r="N163" s="167" t="s">
        <v>42</v>
      </c>
      <c r="O163" s="62"/>
      <c r="P163" s="168">
        <f t="shared" si="1"/>
        <v>0</v>
      </c>
      <c r="Q163" s="168">
        <v>0</v>
      </c>
      <c r="R163" s="168">
        <f t="shared" si="2"/>
        <v>0</v>
      </c>
      <c r="S163" s="168">
        <v>0</v>
      </c>
      <c r="T163" s="169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282</v>
      </c>
      <c r="AT163" s="170" t="s">
        <v>278</v>
      </c>
      <c r="AU163" s="170" t="s">
        <v>89</v>
      </c>
      <c r="AY163" s="18" t="s">
        <v>276</v>
      </c>
      <c r="BE163" s="171">
        <f t="shared" si="4"/>
        <v>0</v>
      </c>
      <c r="BF163" s="171">
        <f t="shared" si="5"/>
        <v>0</v>
      </c>
      <c r="BG163" s="171">
        <f t="shared" si="6"/>
        <v>0</v>
      </c>
      <c r="BH163" s="171">
        <f t="shared" si="7"/>
        <v>0</v>
      </c>
      <c r="BI163" s="171">
        <f t="shared" si="8"/>
        <v>0</v>
      </c>
      <c r="BJ163" s="18" t="s">
        <v>89</v>
      </c>
      <c r="BK163" s="172">
        <f t="shared" si="9"/>
        <v>0</v>
      </c>
      <c r="BL163" s="18" t="s">
        <v>282</v>
      </c>
      <c r="BM163" s="170" t="s">
        <v>4402</v>
      </c>
    </row>
    <row r="164" spans="1:65" s="2" customFormat="1" ht="16.5" customHeight="1">
      <c r="A164" s="33"/>
      <c r="B164" s="158"/>
      <c r="C164" s="197" t="s">
        <v>471</v>
      </c>
      <c r="D164" s="197" t="s">
        <v>393</v>
      </c>
      <c r="E164" s="198" t="s">
        <v>2193</v>
      </c>
      <c r="F164" s="199" t="s">
        <v>2194</v>
      </c>
      <c r="G164" s="200" t="s">
        <v>407</v>
      </c>
      <c r="H164" s="201">
        <v>13.44</v>
      </c>
      <c r="I164" s="202"/>
      <c r="J164" s="201">
        <f t="shared" si="0"/>
        <v>0</v>
      </c>
      <c r="K164" s="203"/>
      <c r="L164" s="204"/>
      <c r="M164" s="205" t="s">
        <v>1</v>
      </c>
      <c r="N164" s="206" t="s">
        <v>42</v>
      </c>
      <c r="O164" s="62"/>
      <c r="P164" s="168">
        <f t="shared" si="1"/>
        <v>0</v>
      </c>
      <c r="Q164" s="168">
        <v>1E-3</v>
      </c>
      <c r="R164" s="168">
        <f t="shared" si="2"/>
        <v>1.3440000000000001E-2</v>
      </c>
      <c r="S164" s="168">
        <v>0</v>
      </c>
      <c r="T164" s="169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325</v>
      </c>
      <c r="AT164" s="170" t="s">
        <v>393</v>
      </c>
      <c r="AU164" s="170" t="s">
        <v>89</v>
      </c>
      <c r="AY164" s="18" t="s">
        <v>276</v>
      </c>
      <c r="BE164" s="171">
        <f t="shared" si="4"/>
        <v>0</v>
      </c>
      <c r="BF164" s="171">
        <f t="shared" si="5"/>
        <v>0</v>
      </c>
      <c r="BG164" s="171">
        <f t="shared" si="6"/>
        <v>0</v>
      </c>
      <c r="BH164" s="171">
        <f t="shared" si="7"/>
        <v>0</v>
      </c>
      <c r="BI164" s="171">
        <f t="shared" si="8"/>
        <v>0</v>
      </c>
      <c r="BJ164" s="18" t="s">
        <v>89</v>
      </c>
      <c r="BK164" s="172">
        <f t="shared" si="9"/>
        <v>0</v>
      </c>
      <c r="BL164" s="18" t="s">
        <v>282</v>
      </c>
      <c r="BM164" s="170" t="s">
        <v>4403</v>
      </c>
    </row>
    <row r="165" spans="1:65" s="2" customFormat="1" ht="24.2" customHeight="1">
      <c r="A165" s="33"/>
      <c r="B165" s="158"/>
      <c r="C165" s="159" t="s">
        <v>477</v>
      </c>
      <c r="D165" s="159" t="s">
        <v>278</v>
      </c>
      <c r="E165" s="160" t="s">
        <v>2196</v>
      </c>
      <c r="F165" s="161" t="s">
        <v>2197</v>
      </c>
      <c r="G165" s="162" t="s">
        <v>292</v>
      </c>
      <c r="H165" s="163">
        <v>32</v>
      </c>
      <c r="I165" s="164"/>
      <c r="J165" s="163">
        <f t="shared" si="0"/>
        <v>0</v>
      </c>
      <c r="K165" s="165"/>
      <c r="L165" s="34"/>
      <c r="M165" s="166" t="s">
        <v>1</v>
      </c>
      <c r="N165" s="167" t="s">
        <v>42</v>
      </c>
      <c r="O165" s="62"/>
      <c r="P165" s="168">
        <f t="shared" si="1"/>
        <v>0</v>
      </c>
      <c r="Q165" s="168">
        <v>0</v>
      </c>
      <c r="R165" s="168">
        <f t="shared" si="2"/>
        <v>0</v>
      </c>
      <c r="S165" s="168">
        <v>0</v>
      </c>
      <c r="T165" s="169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282</v>
      </c>
      <c r="AT165" s="170" t="s">
        <v>278</v>
      </c>
      <c r="AU165" s="170" t="s">
        <v>89</v>
      </c>
      <c r="AY165" s="18" t="s">
        <v>276</v>
      </c>
      <c r="BE165" s="171">
        <f t="shared" si="4"/>
        <v>0</v>
      </c>
      <c r="BF165" s="171">
        <f t="shared" si="5"/>
        <v>0</v>
      </c>
      <c r="BG165" s="171">
        <f t="shared" si="6"/>
        <v>0</v>
      </c>
      <c r="BH165" s="171">
        <f t="shared" si="7"/>
        <v>0</v>
      </c>
      <c r="BI165" s="171">
        <f t="shared" si="8"/>
        <v>0</v>
      </c>
      <c r="BJ165" s="18" t="s">
        <v>89</v>
      </c>
      <c r="BK165" s="172">
        <f t="shared" si="9"/>
        <v>0</v>
      </c>
      <c r="BL165" s="18" t="s">
        <v>282</v>
      </c>
      <c r="BM165" s="170" t="s">
        <v>4404</v>
      </c>
    </row>
    <row r="166" spans="1:65" s="2" customFormat="1" ht="24.2" customHeight="1">
      <c r="A166" s="33"/>
      <c r="B166" s="158"/>
      <c r="C166" s="197" t="s">
        <v>482</v>
      </c>
      <c r="D166" s="197" t="s">
        <v>393</v>
      </c>
      <c r="E166" s="198" t="s">
        <v>2199</v>
      </c>
      <c r="F166" s="199" t="s">
        <v>2200</v>
      </c>
      <c r="G166" s="200" t="s">
        <v>292</v>
      </c>
      <c r="H166" s="201">
        <v>32</v>
      </c>
      <c r="I166" s="202"/>
      <c r="J166" s="201">
        <f t="shared" si="0"/>
        <v>0</v>
      </c>
      <c r="K166" s="203"/>
      <c r="L166" s="204"/>
      <c r="M166" s="205" t="s">
        <v>1</v>
      </c>
      <c r="N166" s="206" t="s">
        <v>42</v>
      </c>
      <c r="O166" s="62"/>
      <c r="P166" s="168">
        <f t="shared" si="1"/>
        <v>0</v>
      </c>
      <c r="Q166" s="168">
        <v>1.7000000000000001E-4</v>
      </c>
      <c r="R166" s="168">
        <f t="shared" si="2"/>
        <v>5.4400000000000004E-3</v>
      </c>
      <c r="S166" s="168">
        <v>0</v>
      </c>
      <c r="T166" s="169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325</v>
      </c>
      <c r="AT166" s="170" t="s">
        <v>393</v>
      </c>
      <c r="AU166" s="170" t="s">
        <v>89</v>
      </c>
      <c r="AY166" s="18" t="s">
        <v>276</v>
      </c>
      <c r="BE166" s="171">
        <f t="shared" si="4"/>
        <v>0</v>
      </c>
      <c r="BF166" s="171">
        <f t="shared" si="5"/>
        <v>0</v>
      </c>
      <c r="BG166" s="171">
        <f t="shared" si="6"/>
        <v>0</v>
      </c>
      <c r="BH166" s="171">
        <f t="shared" si="7"/>
        <v>0</v>
      </c>
      <c r="BI166" s="171">
        <f t="shared" si="8"/>
        <v>0</v>
      </c>
      <c r="BJ166" s="18" t="s">
        <v>89</v>
      </c>
      <c r="BK166" s="172">
        <f t="shared" si="9"/>
        <v>0</v>
      </c>
      <c r="BL166" s="18" t="s">
        <v>282</v>
      </c>
      <c r="BM166" s="170" t="s">
        <v>4405</v>
      </c>
    </row>
    <row r="167" spans="1:65" s="2" customFormat="1" ht="24.2" customHeight="1">
      <c r="A167" s="33"/>
      <c r="B167" s="158"/>
      <c r="C167" s="197" t="s">
        <v>488</v>
      </c>
      <c r="D167" s="197" t="s">
        <v>393</v>
      </c>
      <c r="E167" s="198" t="s">
        <v>2202</v>
      </c>
      <c r="F167" s="199" t="s">
        <v>2203</v>
      </c>
      <c r="G167" s="200" t="s">
        <v>371</v>
      </c>
      <c r="H167" s="201">
        <v>9.6</v>
      </c>
      <c r="I167" s="202"/>
      <c r="J167" s="201">
        <f t="shared" si="0"/>
        <v>0</v>
      </c>
      <c r="K167" s="203"/>
      <c r="L167" s="204"/>
      <c r="M167" s="205" t="s">
        <v>1</v>
      </c>
      <c r="N167" s="206" t="s">
        <v>42</v>
      </c>
      <c r="O167" s="62"/>
      <c r="P167" s="168">
        <f t="shared" si="1"/>
        <v>0</v>
      </c>
      <c r="Q167" s="168">
        <v>1.0000000000000001E-5</v>
      </c>
      <c r="R167" s="168">
        <f t="shared" si="2"/>
        <v>9.6000000000000002E-5</v>
      </c>
      <c r="S167" s="168">
        <v>0</v>
      </c>
      <c r="T167" s="169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325</v>
      </c>
      <c r="AT167" s="170" t="s">
        <v>393</v>
      </c>
      <c r="AU167" s="170" t="s">
        <v>89</v>
      </c>
      <c r="AY167" s="18" t="s">
        <v>276</v>
      </c>
      <c r="BE167" s="171">
        <f t="shared" si="4"/>
        <v>0</v>
      </c>
      <c r="BF167" s="171">
        <f t="shared" si="5"/>
        <v>0</v>
      </c>
      <c r="BG167" s="171">
        <f t="shared" si="6"/>
        <v>0</v>
      </c>
      <c r="BH167" s="171">
        <f t="shared" si="7"/>
        <v>0</v>
      </c>
      <c r="BI167" s="171">
        <f t="shared" si="8"/>
        <v>0</v>
      </c>
      <c r="BJ167" s="18" t="s">
        <v>89</v>
      </c>
      <c r="BK167" s="172">
        <f t="shared" si="9"/>
        <v>0</v>
      </c>
      <c r="BL167" s="18" t="s">
        <v>282</v>
      </c>
      <c r="BM167" s="170" t="s">
        <v>4406</v>
      </c>
    </row>
    <row r="168" spans="1:65" s="2" customFormat="1" ht="16.5" customHeight="1">
      <c r="A168" s="33"/>
      <c r="B168" s="158"/>
      <c r="C168" s="197" t="s">
        <v>494</v>
      </c>
      <c r="D168" s="197" t="s">
        <v>393</v>
      </c>
      <c r="E168" s="198" t="s">
        <v>2193</v>
      </c>
      <c r="F168" s="199" t="s">
        <v>2194</v>
      </c>
      <c r="G168" s="200" t="s">
        <v>407</v>
      </c>
      <c r="H168" s="201">
        <v>4.4800000000000004</v>
      </c>
      <c r="I168" s="202"/>
      <c r="J168" s="201">
        <f t="shared" si="0"/>
        <v>0</v>
      </c>
      <c r="K168" s="203"/>
      <c r="L168" s="204"/>
      <c r="M168" s="205" t="s">
        <v>1</v>
      </c>
      <c r="N168" s="206" t="s">
        <v>42</v>
      </c>
      <c r="O168" s="62"/>
      <c r="P168" s="168">
        <f t="shared" si="1"/>
        <v>0</v>
      </c>
      <c r="Q168" s="168">
        <v>1E-3</v>
      </c>
      <c r="R168" s="168">
        <f t="shared" si="2"/>
        <v>4.4800000000000005E-3</v>
      </c>
      <c r="S168" s="168">
        <v>0</v>
      </c>
      <c r="T168" s="169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325</v>
      </c>
      <c r="AT168" s="170" t="s">
        <v>393</v>
      </c>
      <c r="AU168" s="170" t="s">
        <v>89</v>
      </c>
      <c r="AY168" s="18" t="s">
        <v>276</v>
      </c>
      <c r="BE168" s="171">
        <f t="shared" si="4"/>
        <v>0</v>
      </c>
      <c r="BF168" s="171">
        <f t="shared" si="5"/>
        <v>0</v>
      </c>
      <c r="BG168" s="171">
        <f t="shared" si="6"/>
        <v>0</v>
      </c>
      <c r="BH168" s="171">
        <f t="shared" si="7"/>
        <v>0</v>
      </c>
      <c r="BI168" s="171">
        <f t="shared" si="8"/>
        <v>0</v>
      </c>
      <c r="BJ168" s="18" t="s">
        <v>89</v>
      </c>
      <c r="BK168" s="172">
        <f t="shared" si="9"/>
        <v>0</v>
      </c>
      <c r="BL168" s="18" t="s">
        <v>282</v>
      </c>
      <c r="BM168" s="170" t="s">
        <v>4407</v>
      </c>
    </row>
    <row r="169" spans="1:65" s="2" customFormat="1" ht="16.5" customHeight="1">
      <c r="A169" s="33"/>
      <c r="B169" s="158"/>
      <c r="C169" s="159" t="s">
        <v>498</v>
      </c>
      <c r="D169" s="159" t="s">
        <v>278</v>
      </c>
      <c r="E169" s="160" t="s">
        <v>2206</v>
      </c>
      <c r="F169" s="161" t="s">
        <v>2207</v>
      </c>
      <c r="G169" s="162" t="s">
        <v>292</v>
      </c>
      <c r="H169" s="163">
        <v>5</v>
      </c>
      <c r="I169" s="164"/>
      <c r="J169" s="163">
        <f t="shared" si="0"/>
        <v>0</v>
      </c>
      <c r="K169" s="165"/>
      <c r="L169" s="34"/>
      <c r="M169" s="166" t="s">
        <v>1</v>
      </c>
      <c r="N169" s="167" t="s">
        <v>42</v>
      </c>
      <c r="O169" s="62"/>
      <c r="P169" s="168">
        <f t="shared" si="1"/>
        <v>0</v>
      </c>
      <c r="Q169" s="168">
        <v>0</v>
      </c>
      <c r="R169" s="168">
        <f t="shared" si="2"/>
        <v>0</v>
      </c>
      <c r="S169" s="168">
        <v>0</v>
      </c>
      <c r="T169" s="169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282</v>
      </c>
      <c r="AT169" s="170" t="s">
        <v>278</v>
      </c>
      <c r="AU169" s="170" t="s">
        <v>89</v>
      </c>
      <c r="AY169" s="18" t="s">
        <v>276</v>
      </c>
      <c r="BE169" s="171">
        <f t="shared" si="4"/>
        <v>0</v>
      </c>
      <c r="BF169" s="171">
        <f t="shared" si="5"/>
        <v>0</v>
      </c>
      <c r="BG169" s="171">
        <f t="shared" si="6"/>
        <v>0</v>
      </c>
      <c r="BH169" s="171">
        <f t="shared" si="7"/>
        <v>0</v>
      </c>
      <c r="BI169" s="171">
        <f t="shared" si="8"/>
        <v>0</v>
      </c>
      <c r="BJ169" s="18" t="s">
        <v>89</v>
      </c>
      <c r="BK169" s="172">
        <f t="shared" si="9"/>
        <v>0</v>
      </c>
      <c r="BL169" s="18" t="s">
        <v>282</v>
      </c>
      <c r="BM169" s="170" t="s">
        <v>4408</v>
      </c>
    </row>
    <row r="170" spans="1:65" s="2" customFormat="1" ht="16.5" customHeight="1">
      <c r="A170" s="33"/>
      <c r="B170" s="158"/>
      <c r="C170" s="197" t="s">
        <v>502</v>
      </c>
      <c r="D170" s="197" t="s">
        <v>393</v>
      </c>
      <c r="E170" s="198" t="s">
        <v>2209</v>
      </c>
      <c r="F170" s="199" t="s">
        <v>2210</v>
      </c>
      <c r="G170" s="200" t="s">
        <v>371</v>
      </c>
      <c r="H170" s="201">
        <v>5</v>
      </c>
      <c r="I170" s="202"/>
      <c r="J170" s="201">
        <f t="shared" si="0"/>
        <v>0</v>
      </c>
      <c r="K170" s="203"/>
      <c r="L170" s="204"/>
      <c r="M170" s="205" t="s">
        <v>1</v>
      </c>
      <c r="N170" s="206" t="s">
        <v>42</v>
      </c>
      <c r="O170" s="62"/>
      <c r="P170" s="168">
        <f t="shared" si="1"/>
        <v>0</v>
      </c>
      <c r="Q170" s="168">
        <v>0</v>
      </c>
      <c r="R170" s="168">
        <f t="shared" si="2"/>
        <v>0</v>
      </c>
      <c r="S170" s="168">
        <v>0</v>
      </c>
      <c r="T170" s="169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325</v>
      </c>
      <c r="AT170" s="170" t="s">
        <v>393</v>
      </c>
      <c r="AU170" s="170" t="s">
        <v>89</v>
      </c>
      <c r="AY170" s="18" t="s">
        <v>276</v>
      </c>
      <c r="BE170" s="171">
        <f t="shared" si="4"/>
        <v>0</v>
      </c>
      <c r="BF170" s="171">
        <f t="shared" si="5"/>
        <v>0</v>
      </c>
      <c r="BG170" s="171">
        <f t="shared" si="6"/>
        <v>0</v>
      </c>
      <c r="BH170" s="171">
        <f t="shared" si="7"/>
        <v>0</v>
      </c>
      <c r="BI170" s="171">
        <f t="shared" si="8"/>
        <v>0</v>
      </c>
      <c r="BJ170" s="18" t="s">
        <v>89</v>
      </c>
      <c r="BK170" s="172">
        <f t="shared" si="9"/>
        <v>0</v>
      </c>
      <c r="BL170" s="18" t="s">
        <v>282</v>
      </c>
      <c r="BM170" s="170" t="s">
        <v>4409</v>
      </c>
    </row>
    <row r="171" spans="1:65" s="2" customFormat="1" ht="37.9" customHeight="1">
      <c r="A171" s="33"/>
      <c r="B171" s="158"/>
      <c r="C171" s="159" t="s">
        <v>506</v>
      </c>
      <c r="D171" s="159" t="s">
        <v>278</v>
      </c>
      <c r="E171" s="160" t="s">
        <v>2212</v>
      </c>
      <c r="F171" s="161" t="s">
        <v>2213</v>
      </c>
      <c r="G171" s="162" t="s">
        <v>2214</v>
      </c>
      <c r="H171" s="163">
        <v>1</v>
      </c>
      <c r="I171" s="164"/>
      <c r="J171" s="163">
        <f t="shared" si="0"/>
        <v>0</v>
      </c>
      <c r="K171" s="165"/>
      <c r="L171" s="34"/>
      <c r="M171" s="166" t="s">
        <v>1</v>
      </c>
      <c r="N171" s="167" t="s">
        <v>42</v>
      </c>
      <c r="O171" s="62"/>
      <c r="P171" s="168">
        <f t="shared" si="1"/>
        <v>0</v>
      </c>
      <c r="Q171" s="168">
        <v>0</v>
      </c>
      <c r="R171" s="168">
        <f t="shared" si="2"/>
        <v>0</v>
      </c>
      <c r="S171" s="168">
        <v>6.3000000000000003E-4</v>
      </c>
      <c r="T171" s="169">
        <f t="shared" si="3"/>
        <v>6.3000000000000003E-4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282</v>
      </c>
      <c r="AT171" s="170" t="s">
        <v>278</v>
      </c>
      <c r="AU171" s="170" t="s">
        <v>89</v>
      </c>
      <c r="AY171" s="18" t="s">
        <v>276</v>
      </c>
      <c r="BE171" s="171">
        <f t="shared" si="4"/>
        <v>0</v>
      </c>
      <c r="BF171" s="171">
        <f t="shared" si="5"/>
        <v>0</v>
      </c>
      <c r="BG171" s="171">
        <f t="shared" si="6"/>
        <v>0</v>
      </c>
      <c r="BH171" s="171">
        <f t="shared" si="7"/>
        <v>0</v>
      </c>
      <c r="BI171" s="171">
        <f t="shared" si="8"/>
        <v>0</v>
      </c>
      <c r="BJ171" s="18" t="s">
        <v>89</v>
      </c>
      <c r="BK171" s="172">
        <f t="shared" si="9"/>
        <v>0</v>
      </c>
      <c r="BL171" s="18" t="s">
        <v>282</v>
      </c>
      <c r="BM171" s="170" t="s">
        <v>4410</v>
      </c>
    </row>
    <row r="172" spans="1:65" s="12" customFormat="1" ht="22.9" customHeight="1">
      <c r="B172" s="145"/>
      <c r="D172" s="146" t="s">
        <v>75</v>
      </c>
      <c r="E172" s="156" t="s">
        <v>2216</v>
      </c>
      <c r="F172" s="156" t="s">
        <v>2217</v>
      </c>
      <c r="I172" s="148"/>
      <c r="J172" s="157">
        <f>BK172</f>
        <v>0</v>
      </c>
      <c r="L172" s="145"/>
      <c r="M172" s="150"/>
      <c r="N172" s="151"/>
      <c r="O172" s="151"/>
      <c r="P172" s="152">
        <f>SUM(P173:P175)</f>
        <v>0</v>
      </c>
      <c r="Q172" s="151"/>
      <c r="R172" s="152">
        <f>SUM(R173:R175)</f>
        <v>0</v>
      </c>
      <c r="S172" s="151"/>
      <c r="T172" s="153">
        <f>SUM(T173:T175)</f>
        <v>0</v>
      </c>
      <c r="AR172" s="146" t="s">
        <v>83</v>
      </c>
      <c r="AT172" s="154" t="s">
        <v>75</v>
      </c>
      <c r="AU172" s="154" t="s">
        <v>83</v>
      </c>
      <c r="AY172" s="146" t="s">
        <v>276</v>
      </c>
      <c r="BK172" s="155">
        <f>SUM(BK173:BK175)</f>
        <v>0</v>
      </c>
    </row>
    <row r="173" spans="1:65" s="2" customFormat="1" ht="24.2" customHeight="1">
      <c r="A173" s="33"/>
      <c r="B173" s="158"/>
      <c r="C173" s="159" t="s">
        <v>511</v>
      </c>
      <c r="D173" s="159" t="s">
        <v>278</v>
      </c>
      <c r="E173" s="160" t="s">
        <v>2218</v>
      </c>
      <c r="F173" s="161" t="s">
        <v>2219</v>
      </c>
      <c r="G173" s="162" t="s">
        <v>292</v>
      </c>
      <c r="H173" s="163">
        <v>12</v>
      </c>
      <c r="I173" s="164"/>
      <c r="J173" s="163">
        <f>ROUND(I173*H173,3)</f>
        <v>0</v>
      </c>
      <c r="K173" s="165"/>
      <c r="L173" s="34"/>
      <c r="M173" s="166" t="s">
        <v>1</v>
      </c>
      <c r="N173" s="167" t="s">
        <v>42</v>
      </c>
      <c r="O173" s="62"/>
      <c r="P173" s="168">
        <f>O173*H173</f>
        <v>0</v>
      </c>
      <c r="Q173" s="168">
        <v>0</v>
      </c>
      <c r="R173" s="168">
        <f>Q173*H173</f>
        <v>0</v>
      </c>
      <c r="S173" s="168">
        <v>0</v>
      </c>
      <c r="T173" s="169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282</v>
      </c>
      <c r="AT173" s="170" t="s">
        <v>278</v>
      </c>
      <c r="AU173" s="170" t="s">
        <v>89</v>
      </c>
      <c r="AY173" s="18" t="s">
        <v>276</v>
      </c>
      <c r="BE173" s="171">
        <f>IF(N173="základná",J173,0)</f>
        <v>0</v>
      </c>
      <c r="BF173" s="171">
        <f>IF(N173="znížená",J173,0)</f>
        <v>0</v>
      </c>
      <c r="BG173" s="171">
        <f>IF(N173="zákl. prenesená",J173,0)</f>
        <v>0</v>
      </c>
      <c r="BH173" s="171">
        <f>IF(N173="zníž. prenesená",J173,0)</f>
        <v>0</v>
      </c>
      <c r="BI173" s="171">
        <f>IF(N173="nulová",J173,0)</f>
        <v>0</v>
      </c>
      <c r="BJ173" s="18" t="s">
        <v>89</v>
      </c>
      <c r="BK173" s="172">
        <f>ROUND(I173*H173,3)</f>
        <v>0</v>
      </c>
      <c r="BL173" s="18" t="s">
        <v>282</v>
      </c>
      <c r="BM173" s="170" t="s">
        <v>4411</v>
      </c>
    </row>
    <row r="174" spans="1:65" s="2" customFormat="1" ht="33" customHeight="1">
      <c r="A174" s="33"/>
      <c r="B174" s="158"/>
      <c r="C174" s="159" t="s">
        <v>516</v>
      </c>
      <c r="D174" s="159" t="s">
        <v>278</v>
      </c>
      <c r="E174" s="160" t="s">
        <v>2221</v>
      </c>
      <c r="F174" s="161" t="s">
        <v>2222</v>
      </c>
      <c r="G174" s="162" t="s">
        <v>292</v>
      </c>
      <c r="H174" s="163">
        <v>12</v>
      </c>
      <c r="I174" s="164"/>
      <c r="J174" s="163">
        <f>ROUND(I174*H174,3)</f>
        <v>0</v>
      </c>
      <c r="K174" s="165"/>
      <c r="L174" s="34"/>
      <c r="M174" s="166" t="s">
        <v>1</v>
      </c>
      <c r="N174" s="167" t="s">
        <v>42</v>
      </c>
      <c r="O174" s="62"/>
      <c r="P174" s="168">
        <f>O174*H174</f>
        <v>0</v>
      </c>
      <c r="Q174" s="168">
        <v>0</v>
      </c>
      <c r="R174" s="168">
        <f>Q174*H174</f>
        <v>0</v>
      </c>
      <c r="S174" s="168">
        <v>0</v>
      </c>
      <c r="T174" s="16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282</v>
      </c>
      <c r="AT174" s="170" t="s">
        <v>278</v>
      </c>
      <c r="AU174" s="170" t="s">
        <v>89</v>
      </c>
      <c r="AY174" s="18" t="s">
        <v>276</v>
      </c>
      <c r="BE174" s="171">
        <f>IF(N174="základná",J174,0)</f>
        <v>0</v>
      </c>
      <c r="BF174" s="171">
        <f>IF(N174="znížená",J174,0)</f>
        <v>0</v>
      </c>
      <c r="BG174" s="171">
        <f>IF(N174="zákl. prenesená",J174,0)</f>
        <v>0</v>
      </c>
      <c r="BH174" s="171">
        <f>IF(N174="zníž. prenesená",J174,0)</f>
        <v>0</v>
      </c>
      <c r="BI174" s="171">
        <f>IF(N174="nulová",J174,0)</f>
        <v>0</v>
      </c>
      <c r="BJ174" s="18" t="s">
        <v>89</v>
      </c>
      <c r="BK174" s="172">
        <f>ROUND(I174*H174,3)</f>
        <v>0</v>
      </c>
      <c r="BL174" s="18" t="s">
        <v>282</v>
      </c>
      <c r="BM174" s="170" t="s">
        <v>4412</v>
      </c>
    </row>
    <row r="175" spans="1:65" s="2" customFormat="1" ht="33" customHeight="1">
      <c r="A175" s="33"/>
      <c r="B175" s="158"/>
      <c r="C175" s="159" t="s">
        <v>520</v>
      </c>
      <c r="D175" s="159" t="s">
        <v>278</v>
      </c>
      <c r="E175" s="160" t="s">
        <v>2224</v>
      </c>
      <c r="F175" s="161" t="s">
        <v>2225</v>
      </c>
      <c r="G175" s="162" t="s">
        <v>281</v>
      </c>
      <c r="H175" s="163">
        <v>8.4</v>
      </c>
      <c r="I175" s="164"/>
      <c r="J175" s="163">
        <f>ROUND(I175*H175,3)</f>
        <v>0</v>
      </c>
      <c r="K175" s="165"/>
      <c r="L175" s="34"/>
      <c r="M175" s="166" t="s">
        <v>1</v>
      </c>
      <c r="N175" s="167" t="s">
        <v>42</v>
      </c>
      <c r="O175" s="62"/>
      <c r="P175" s="168">
        <f>O175*H175</f>
        <v>0</v>
      </c>
      <c r="Q175" s="168">
        <v>0</v>
      </c>
      <c r="R175" s="168">
        <f>Q175*H175</f>
        <v>0</v>
      </c>
      <c r="S175" s="168">
        <v>0</v>
      </c>
      <c r="T175" s="169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282</v>
      </c>
      <c r="AT175" s="170" t="s">
        <v>278</v>
      </c>
      <c r="AU175" s="170" t="s">
        <v>89</v>
      </c>
      <c r="AY175" s="18" t="s">
        <v>276</v>
      </c>
      <c r="BE175" s="171">
        <f>IF(N175="základná",J175,0)</f>
        <v>0</v>
      </c>
      <c r="BF175" s="171">
        <f>IF(N175="znížená",J175,0)</f>
        <v>0</v>
      </c>
      <c r="BG175" s="171">
        <f>IF(N175="zákl. prenesená",J175,0)</f>
        <v>0</v>
      </c>
      <c r="BH175" s="171">
        <f>IF(N175="zníž. prenesená",J175,0)</f>
        <v>0</v>
      </c>
      <c r="BI175" s="171">
        <f>IF(N175="nulová",J175,0)</f>
        <v>0</v>
      </c>
      <c r="BJ175" s="18" t="s">
        <v>89</v>
      </c>
      <c r="BK175" s="172">
        <f>ROUND(I175*H175,3)</f>
        <v>0</v>
      </c>
      <c r="BL175" s="18" t="s">
        <v>282</v>
      </c>
      <c r="BM175" s="170" t="s">
        <v>4413</v>
      </c>
    </row>
    <row r="176" spans="1:65" s="12" customFormat="1" ht="22.9" customHeight="1">
      <c r="B176" s="145"/>
      <c r="D176" s="146" t="s">
        <v>75</v>
      </c>
      <c r="E176" s="156" t="s">
        <v>2227</v>
      </c>
      <c r="F176" s="156" t="s">
        <v>2228</v>
      </c>
      <c r="I176" s="148"/>
      <c r="J176" s="157">
        <f>BK176</f>
        <v>0</v>
      </c>
      <c r="L176" s="145"/>
      <c r="M176" s="150"/>
      <c r="N176" s="151"/>
      <c r="O176" s="151"/>
      <c r="P176" s="152">
        <f>P177</f>
        <v>0</v>
      </c>
      <c r="Q176" s="151"/>
      <c r="R176" s="152">
        <f>R177</f>
        <v>0</v>
      </c>
      <c r="S176" s="151"/>
      <c r="T176" s="153">
        <f>T177</f>
        <v>0</v>
      </c>
      <c r="AR176" s="146" t="s">
        <v>83</v>
      </c>
      <c r="AT176" s="154" t="s">
        <v>75</v>
      </c>
      <c r="AU176" s="154" t="s">
        <v>83</v>
      </c>
      <c r="AY176" s="146" t="s">
        <v>276</v>
      </c>
      <c r="BK176" s="155">
        <f>BK177</f>
        <v>0</v>
      </c>
    </row>
    <row r="177" spans="1:65" s="2" customFormat="1" ht="21.75" customHeight="1">
      <c r="A177" s="33"/>
      <c r="B177" s="158"/>
      <c r="C177" s="159" t="s">
        <v>525</v>
      </c>
      <c r="D177" s="159" t="s">
        <v>278</v>
      </c>
      <c r="E177" s="160" t="s">
        <v>2229</v>
      </c>
      <c r="F177" s="161" t="s">
        <v>2230</v>
      </c>
      <c r="G177" s="162" t="s">
        <v>2231</v>
      </c>
      <c r="H177" s="163">
        <v>4</v>
      </c>
      <c r="I177" s="164"/>
      <c r="J177" s="163">
        <f>ROUND(I177*H177,3)</f>
        <v>0</v>
      </c>
      <c r="K177" s="165"/>
      <c r="L177" s="34"/>
      <c r="M177" s="166" t="s">
        <v>1</v>
      </c>
      <c r="N177" s="167" t="s">
        <v>42</v>
      </c>
      <c r="O177" s="62"/>
      <c r="P177" s="168">
        <f>O177*H177</f>
        <v>0</v>
      </c>
      <c r="Q177" s="168">
        <v>0</v>
      </c>
      <c r="R177" s="168">
        <f>Q177*H177</f>
        <v>0</v>
      </c>
      <c r="S177" s="168">
        <v>0</v>
      </c>
      <c r="T177" s="169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0" t="s">
        <v>282</v>
      </c>
      <c r="AT177" s="170" t="s">
        <v>278</v>
      </c>
      <c r="AU177" s="170" t="s">
        <v>89</v>
      </c>
      <c r="AY177" s="18" t="s">
        <v>276</v>
      </c>
      <c r="BE177" s="171">
        <f>IF(N177="základná",J177,0)</f>
        <v>0</v>
      </c>
      <c r="BF177" s="171">
        <f>IF(N177="znížená",J177,0)</f>
        <v>0</v>
      </c>
      <c r="BG177" s="171">
        <f>IF(N177="zákl. prenesená",J177,0)</f>
        <v>0</v>
      </c>
      <c r="BH177" s="171">
        <f>IF(N177="zníž. prenesená",J177,0)</f>
        <v>0</v>
      </c>
      <c r="BI177" s="171">
        <f>IF(N177="nulová",J177,0)</f>
        <v>0</v>
      </c>
      <c r="BJ177" s="18" t="s">
        <v>89</v>
      </c>
      <c r="BK177" s="172">
        <f>ROUND(I177*H177,3)</f>
        <v>0</v>
      </c>
      <c r="BL177" s="18" t="s">
        <v>282</v>
      </c>
      <c r="BM177" s="170" t="s">
        <v>4414</v>
      </c>
    </row>
    <row r="178" spans="1:65" s="12" customFormat="1" ht="25.9" customHeight="1">
      <c r="B178" s="145"/>
      <c r="D178" s="146" t="s">
        <v>75</v>
      </c>
      <c r="E178" s="147" t="s">
        <v>274</v>
      </c>
      <c r="F178" s="147" t="s">
        <v>275</v>
      </c>
      <c r="I178" s="148"/>
      <c r="J178" s="149">
        <f>BK178</f>
        <v>0</v>
      </c>
      <c r="L178" s="145"/>
      <c r="M178" s="150"/>
      <c r="N178" s="151"/>
      <c r="O178" s="151"/>
      <c r="P178" s="152">
        <f>P179</f>
        <v>0</v>
      </c>
      <c r="Q178" s="151"/>
      <c r="R178" s="152">
        <f>R179</f>
        <v>9.2150940000000001E-2</v>
      </c>
      <c r="S178" s="151"/>
      <c r="T178" s="153">
        <f>T179</f>
        <v>0.10559999999999999</v>
      </c>
      <c r="AR178" s="146" t="s">
        <v>282</v>
      </c>
      <c r="AT178" s="154" t="s">
        <v>75</v>
      </c>
      <c r="AU178" s="154" t="s">
        <v>76</v>
      </c>
      <c r="AY178" s="146" t="s">
        <v>276</v>
      </c>
      <c r="BK178" s="155">
        <f>BK179</f>
        <v>0</v>
      </c>
    </row>
    <row r="179" spans="1:65" s="12" customFormat="1" ht="22.9" customHeight="1">
      <c r="B179" s="145"/>
      <c r="D179" s="146" t="s">
        <v>75</v>
      </c>
      <c r="E179" s="156" t="s">
        <v>305</v>
      </c>
      <c r="F179" s="156" t="s">
        <v>466</v>
      </c>
      <c r="I179" s="148"/>
      <c r="J179" s="157">
        <f>BK179</f>
        <v>0</v>
      </c>
      <c r="L179" s="145"/>
      <c r="M179" s="150"/>
      <c r="N179" s="151"/>
      <c r="O179" s="151"/>
      <c r="P179" s="152">
        <f>SUM(P180:P182)</f>
        <v>0</v>
      </c>
      <c r="Q179" s="151"/>
      <c r="R179" s="152">
        <f>SUM(R180:R182)</f>
        <v>9.2150940000000001E-2</v>
      </c>
      <c r="S179" s="151"/>
      <c r="T179" s="153">
        <f>SUM(T180:T182)</f>
        <v>0.10559999999999999</v>
      </c>
      <c r="AR179" s="146" t="s">
        <v>282</v>
      </c>
      <c r="AT179" s="154" t="s">
        <v>75</v>
      </c>
      <c r="AU179" s="154" t="s">
        <v>83</v>
      </c>
      <c r="AY179" s="146" t="s">
        <v>276</v>
      </c>
      <c r="BK179" s="155">
        <f>SUM(BK180:BK182)</f>
        <v>0</v>
      </c>
    </row>
    <row r="180" spans="1:65" s="2" customFormat="1" ht="24.2" customHeight="1">
      <c r="A180" s="33"/>
      <c r="B180" s="158"/>
      <c r="C180" s="159" t="s">
        <v>554</v>
      </c>
      <c r="D180" s="159" t="s">
        <v>278</v>
      </c>
      <c r="E180" s="160" t="s">
        <v>2233</v>
      </c>
      <c r="F180" s="161" t="s">
        <v>2234</v>
      </c>
      <c r="G180" s="162" t="s">
        <v>308</v>
      </c>
      <c r="H180" s="163">
        <v>4.2000000000000003E-2</v>
      </c>
      <c r="I180" s="164"/>
      <c r="J180" s="163">
        <f>ROUND(I180*H180,3)</f>
        <v>0</v>
      </c>
      <c r="K180" s="165"/>
      <c r="L180" s="34"/>
      <c r="M180" s="166" t="s">
        <v>1</v>
      </c>
      <c r="N180" s="167" t="s">
        <v>42</v>
      </c>
      <c r="O180" s="62"/>
      <c r="P180" s="168">
        <f>O180*H180</f>
        <v>0</v>
      </c>
      <c r="Q180" s="168">
        <v>2.19407</v>
      </c>
      <c r="R180" s="168">
        <f>Q180*H180</f>
        <v>9.2150940000000001E-2</v>
      </c>
      <c r="S180" s="168">
        <v>0</v>
      </c>
      <c r="T180" s="169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2069</v>
      </c>
      <c r="AT180" s="170" t="s">
        <v>278</v>
      </c>
      <c r="AU180" s="170" t="s">
        <v>89</v>
      </c>
      <c r="AY180" s="18" t="s">
        <v>276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8" t="s">
        <v>89</v>
      </c>
      <c r="BK180" s="172">
        <f>ROUND(I180*H180,3)</f>
        <v>0</v>
      </c>
      <c r="BL180" s="18" t="s">
        <v>2069</v>
      </c>
      <c r="BM180" s="170" t="s">
        <v>4415</v>
      </c>
    </row>
    <row r="181" spans="1:65" s="2" customFormat="1" ht="24.2" customHeight="1">
      <c r="A181" s="33"/>
      <c r="B181" s="158"/>
      <c r="C181" s="197" t="s">
        <v>559</v>
      </c>
      <c r="D181" s="197" t="s">
        <v>393</v>
      </c>
      <c r="E181" s="198" t="s">
        <v>2236</v>
      </c>
      <c r="F181" s="199" t="s">
        <v>2237</v>
      </c>
      <c r="G181" s="200" t="s">
        <v>2238</v>
      </c>
      <c r="H181" s="201">
        <v>4</v>
      </c>
      <c r="I181" s="202"/>
      <c r="J181" s="201">
        <f>ROUND(I181*H181,3)</f>
        <v>0</v>
      </c>
      <c r="K181" s="203"/>
      <c r="L181" s="204"/>
      <c r="M181" s="205" t="s">
        <v>1</v>
      </c>
      <c r="N181" s="206" t="s">
        <v>42</v>
      </c>
      <c r="O181" s="62"/>
      <c r="P181" s="168">
        <f>O181*H181</f>
        <v>0</v>
      </c>
      <c r="Q181" s="168">
        <v>0</v>
      </c>
      <c r="R181" s="168">
        <f>Q181*H181</f>
        <v>0</v>
      </c>
      <c r="S181" s="168">
        <v>0</v>
      </c>
      <c r="T181" s="16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2069</v>
      </c>
      <c r="AT181" s="170" t="s">
        <v>393</v>
      </c>
      <c r="AU181" s="170" t="s">
        <v>89</v>
      </c>
      <c r="AY181" s="18" t="s">
        <v>276</v>
      </c>
      <c r="BE181" s="171">
        <f>IF(N181="základná",J181,0)</f>
        <v>0</v>
      </c>
      <c r="BF181" s="171">
        <f>IF(N181="znížená",J181,0)</f>
        <v>0</v>
      </c>
      <c r="BG181" s="171">
        <f>IF(N181="zákl. prenesená",J181,0)</f>
        <v>0</v>
      </c>
      <c r="BH181" s="171">
        <f>IF(N181="zníž. prenesená",J181,0)</f>
        <v>0</v>
      </c>
      <c r="BI181" s="171">
        <f>IF(N181="nulová",J181,0)</f>
        <v>0</v>
      </c>
      <c r="BJ181" s="18" t="s">
        <v>89</v>
      </c>
      <c r="BK181" s="172">
        <f>ROUND(I181*H181,3)</f>
        <v>0</v>
      </c>
      <c r="BL181" s="18" t="s">
        <v>2069</v>
      </c>
      <c r="BM181" s="170" t="s">
        <v>4416</v>
      </c>
    </row>
    <row r="182" spans="1:65" s="2" customFormat="1" ht="24.2" customHeight="1">
      <c r="A182" s="33"/>
      <c r="B182" s="158"/>
      <c r="C182" s="159" t="s">
        <v>564</v>
      </c>
      <c r="D182" s="159" t="s">
        <v>278</v>
      </c>
      <c r="E182" s="160" t="s">
        <v>2240</v>
      </c>
      <c r="F182" s="161" t="s">
        <v>2241</v>
      </c>
      <c r="G182" s="162" t="s">
        <v>292</v>
      </c>
      <c r="H182" s="163">
        <v>2.4</v>
      </c>
      <c r="I182" s="164"/>
      <c r="J182" s="163">
        <f>ROUND(I182*H182,3)</f>
        <v>0</v>
      </c>
      <c r="K182" s="165"/>
      <c r="L182" s="34"/>
      <c r="M182" s="215" t="s">
        <v>1</v>
      </c>
      <c r="N182" s="216" t="s">
        <v>42</v>
      </c>
      <c r="O182" s="217"/>
      <c r="P182" s="218">
        <f>O182*H182</f>
        <v>0</v>
      </c>
      <c r="Q182" s="218">
        <v>0</v>
      </c>
      <c r="R182" s="218">
        <f>Q182*H182</f>
        <v>0</v>
      </c>
      <c r="S182" s="218">
        <v>4.3999999999999997E-2</v>
      </c>
      <c r="T182" s="219">
        <f>S182*H182</f>
        <v>0.10559999999999999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2069</v>
      </c>
      <c r="AT182" s="170" t="s">
        <v>278</v>
      </c>
      <c r="AU182" s="170" t="s">
        <v>89</v>
      </c>
      <c r="AY182" s="18" t="s">
        <v>276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8" t="s">
        <v>89</v>
      </c>
      <c r="BK182" s="172">
        <f>ROUND(I182*H182,3)</f>
        <v>0</v>
      </c>
      <c r="BL182" s="18" t="s">
        <v>2069</v>
      </c>
      <c r="BM182" s="170" t="s">
        <v>4417</v>
      </c>
    </row>
    <row r="183" spans="1:65" s="2" customFormat="1" ht="6.95" customHeight="1">
      <c r="A183" s="33"/>
      <c r="B183" s="51"/>
      <c r="C183" s="52"/>
      <c r="D183" s="52"/>
      <c r="E183" s="52"/>
      <c r="F183" s="52"/>
      <c r="G183" s="52"/>
      <c r="H183" s="52"/>
      <c r="I183" s="52"/>
      <c r="J183" s="52"/>
      <c r="K183" s="52"/>
      <c r="L183" s="34"/>
      <c r="M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</sheetData>
  <autoFilter ref="C125:K18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90</v>
      </c>
      <c r="AZ2" s="102" t="s">
        <v>125</v>
      </c>
      <c r="BA2" s="102" t="s">
        <v>1</v>
      </c>
      <c r="BB2" s="102" t="s">
        <v>1</v>
      </c>
      <c r="BC2" s="102" t="s">
        <v>126</v>
      </c>
      <c r="BD2" s="102" t="s">
        <v>89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102" t="s">
        <v>127</v>
      </c>
      <c r="BA3" s="102" t="s">
        <v>1</v>
      </c>
      <c r="BB3" s="102" t="s">
        <v>1</v>
      </c>
      <c r="BC3" s="102" t="s">
        <v>128</v>
      </c>
      <c r="BD3" s="102" t="s">
        <v>89</v>
      </c>
    </row>
    <row r="4" spans="1:5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  <c r="AZ4" s="102" t="s">
        <v>130</v>
      </c>
      <c r="BA4" s="102" t="s">
        <v>1</v>
      </c>
      <c r="BB4" s="102" t="s">
        <v>1</v>
      </c>
      <c r="BC4" s="102" t="s">
        <v>131</v>
      </c>
      <c r="BD4" s="102" t="s">
        <v>89</v>
      </c>
    </row>
    <row r="5" spans="1:56" s="1" customFormat="1" ht="6.95" customHeight="1">
      <c r="B5" s="21"/>
      <c r="L5" s="21"/>
      <c r="AZ5" s="102" t="s">
        <v>132</v>
      </c>
      <c r="BA5" s="102" t="s">
        <v>1</v>
      </c>
      <c r="BB5" s="102" t="s">
        <v>1</v>
      </c>
      <c r="BC5" s="102" t="s">
        <v>133</v>
      </c>
      <c r="BD5" s="102" t="s">
        <v>89</v>
      </c>
    </row>
    <row r="6" spans="1:56" s="1" customFormat="1" ht="12" customHeight="1">
      <c r="B6" s="21"/>
      <c r="D6" s="28" t="s">
        <v>14</v>
      </c>
      <c r="L6" s="21"/>
      <c r="AZ6" s="102" t="s">
        <v>134</v>
      </c>
      <c r="BA6" s="102" t="s">
        <v>1</v>
      </c>
      <c r="BB6" s="102" t="s">
        <v>1</v>
      </c>
      <c r="BC6" s="102" t="s">
        <v>135</v>
      </c>
      <c r="BD6" s="102" t="s">
        <v>89</v>
      </c>
    </row>
    <row r="7" spans="1:5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  <c r="AZ7" s="102" t="s">
        <v>136</v>
      </c>
      <c r="BA7" s="102" t="s">
        <v>1</v>
      </c>
      <c r="BB7" s="102" t="s">
        <v>1</v>
      </c>
      <c r="BC7" s="102" t="s">
        <v>137</v>
      </c>
      <c r="BD7" s="102" t="s">
        <v>89</v>
      </c>
    </row>
    <row r="8" spans="1:56" s="1" customFormat="1" ht="12" customHeight="1">
      <c r="B8" s="21"/>
      <c r="D8" s="28" t="s">
        <v>138</v>
      </c>
      <c r="L8" s="21"/>
      <c r="AZ8" s="102" t="s">
        <v>139</v>
      </c>
      <c r="BA8" s="102" t="s">
        <v>1</v>
      </c>
      <c r="BB8" s="102" t="s">
        <v>1</v>
      </c>
      <c r="BC8" s="102" t="s">
        <v>140</v>
      </c>
      <c r="BD8" s="102" t="s">
        <v>89</v>
      </c>
    </row>
    <row r="9" spans="1:56" s="2" customFormat="1" ht="16.5" customHeight="1">
      <c r="A9" s="33"/>
      <c r="B9" s="34"/>
      <c r="C9" s="33"/>
      <c r="D9" s="33"/>
      <c r="E9" s="266" t="s">
        <v>141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2" t="s">
        <v>142</v>
      </c>
      <c r="BA9" s="102" t="s">
        <v>1</v>
      </c>
      <c r="BB9" s="102" t="s">
        <v>1</v>
      </c>
      <c r="BC9" s="102" t="s">
        <v>143</v>
      </c>
      <c r="BD9" s="102" t="s">
        <v>89</v>
      </c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2" t="s">
        <v>145</v>
      </c>
      <c r="BA10" s="102" t="s">
        <v>1</v>
      </c>
      <c r="BB10" s="102" t="s">
        <v>1</v>
      </c>
      <c r="BC10" s="102" t="s">
        <v>146</v>
      </c>
      <c r="BD10" s="102" t="s">
        <v>89</v>
      </c>
    </row>
    <row r="11" spans="1:56" s="2" customFormat="1" ht="16.5" customHeight="1">
      <c r="A11" s="33"/>
      <c r="B11" s="34"/>
      <c r="C11" s="33"/>
      <c r="D11" s="33"/>
      <c r="E11" s="225" t="s">
        <v>147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2" t="s">
        <v>148</v>
      </c>
      <c r="BA11" s="102" t="s">
        <v>1</v>
      </c>
      <c r="BB11" s="102" t="s">
        <v>1</v>
      </c>
      <c r="BC11" s="102" t="s">
        <v>149</v>
      </c>
      <c r="BD11" s="102" t="s">
        <v>89</v>
      </c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2" t="s">
        <v>150</v>
      </c>
      <c r="BA12" s="102" t="s">
        <v>1</v>
      </c>
      <c r="BB12" s="102" t="s">
        <v>1</v>
      </c>
      <c r="BC12" s="102" t="s">
        <v>151</v>
      </c>
      <c r="BD12" s="102" t="s">
        <v>89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2" t="s">
        <v>152</v>
      </c>
      <c r="BA13" s="102" t="s">
        <v>1</v>
      </c>
      <c r="BB13" s="102" t="s">
        <v>1</v>
      </c>
      <c r="BC13" s="102" t="s">
        <v>153</v>
      </c>
      <c r="BD13" s="102" t="s">
        <v>89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102" t="s">
        <v>154</v>
      </c>
      <c r="BA14" s="102" t="s">
        <v>1</v>
      </c>
      <c r="BB14" s="102" t="s">
        <v>1</v>
      </c>
      <c r="BC14" s="102" t="s">
        <v>155</v>
      </c>
      <c r="BD14" s="102" t="s">
        <v>89</v>
      </c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102" t="s">
        <v>156</v>
      </c>
      <c r="BA15" s="102" t="s">
        <v>1</v>
      </c>
      <c r="BB15" s="102" t="s">
        <v>1</v>
      </c>
      <c r="BC15" s="102" t="s">
        <v>157</v>
      </c>
      <c r="BD15" s="102" t="s">
        <v>89</v>
      </c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102" t="s">
        <v>158</v>
      </c>
      <c r="BA16" s="102" t="s">
        <v>1</v>
      </c>
      <c r="BB16" s="102" t="s">
        <v>1</v>
      </c>
      <c r="BC16" s="102" t="s">
        <v>159</v>
      </c>
      <c r="BD16" s="102" t="s">
        <v>89</v>
      </c>
    </row>
    <row r="17" spans="1:56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102" t="s">
        <v>160</v>
      </c>
      <c r="BA17" s="102" t="s">
        <v>1</v>
      </c>
      <c r="BB17" s="102" t="s">
        <v>1</v>
      </c>
      <c r="BC17" s="102" t="s">
        <v>161</v>
      </c>
      <c r="BD17" s="102" t="s">
        <v>89</v>
      </c>
    </row>
    <row r="18" spans="1:56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Z18" s="102" t="s">
        <v>162</v>
      </c>
      <c r="BA18" s="102" t="s">
        <v>1</v>
      </c>
      <c r="BB18" s="102" t="s">
        <v>1</v>
      </c>
      <c r="BC18" s="102" t="s">
        <v>163</v>
      </c>
      <c r="BD18" s="102" t="s">
        <v>89</v>
      </c>
    </row>
    <row r="19" spans="1:56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Z19" s="102" t="s">
        <v>164</v>
      </c>
      <c r="BA19" s="102" t="s">
        <v>1</v>
      </c>
      <c r="BB19" s="102" t="s">
        <v>1</v>
      </c>
      <c r="BC19" s="102" t="s">
        <v>165</v>
      </c>
      <c r="BD19" s="102" t="s">
        <v>89</v>
      </c>
    </row>
    <row r="20" spans="1:56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Z20" s="102" t="s">
        <v>166</v>
      </c>
      <c r="BA20" s="102" t="s">
        <v>1</v>
      </c>
      <c r="BB20" s="102" t="s">
        <v>1</v>
      </c>
      <c r="BC20" s="102" t="s">
        <v>167</v>
      </c>
      <c r="BD20" s="102" t="s">
        <v>89</v>
      </c>
    </row>
    <row r="21" spans="1:56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Z21" s="102" t="s">
        <v>168</v>
      </c>
      <c r="BA21" s="102" t="s">
        <v>1</v>
      </c>
      <c r="BB21" s="102" t="s">
        <v>1</v>
      </c>
      <c r="BC21" s="102" t="s">
        <v>169</v>
      </c>
      <c r="BD21" s="102" t="s">
        <v>89</v>
      </c>
    </row>
    <row r="22" spans="1:56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Z22" s="102" t="s">
        <v>170</v>
      </c>
      <c r="BA22" s="102" t="s">
        <v>1</v>
      </c>
      <c r="BB22" s="102" t="s">
        <v>1</v>
      </c>
      <c r="BC22" s="102" t="s">
        <v>171</v>
      </c>
      <c r="BD22" s="102" t="s">
        <v>89</v>
      </c>
    </row>
    <row r="23" spans="1:56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Z23" s="102" t="s">
        <v>172</v>
      </c>
      <c r="BA23" s="102" t="s">
        <v>1</v>
      </c>
      <c r="BB23" s="102" t="s">
        <v>1</v>
      </c>
      <c r="BC23" s="102" t="s">
        <v>173</v>
      </c>
      <c r="BD23" s="102" t="s">
        <v>89</v>
      </c>
    </row>
    <row r="24" spans="1:56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Z24" s="102" t="s">
        <v>174</v>
      </c>
      <c r="BA24" s="102" t="s">
        <v>1</v>
      </c>
      <c r="BB24" s="102" t="s">
        <v>1</v>
      </c>
      <c r="BC24" s="102" t="s">
        <v>175</v>
      </c>
      <c r="BD24" s="102" t="s">
        <v>89</v>
      </c>
    </row>
    <row r="25" spans="1:56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Z25" s="102" t="s">
        <v>176</v>
      </c>
      <c r="BA25" s="102" t="s">
        <v>1</v>
      </c>
      <c r="BB25" s="102" t="s">
        <v>1</v>
      </c>
      <c r="BC25" s="102" t="s">
        <v>177</v>
      </c>
      <c r="BD25" s="102" t="s">
        <v>89</v>
      </c>
    </row>
    <row r="26" spans="1:56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Z26" s="102" t="s">
        <v>178</v>
      </c>
      <c r="BA26" s="102" t="s">
        <v>1</v>
      </c>
      <c r="BB26" s="102" t="s">
        <v>1</v>
      </c>
      <c r="BC26" s="102" t="s">
        <v>179</v>
      </c>
      <c r="BD26" s="102" t="s">
        <v>89</v>
      </c>
    </row>
    <row r="27" spans="1:56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Z27" s="102" t="s">
        <v>180</v>
      </c>
      <c r="BA27" s="102" t="s">
        <v>1</v>
      </c>
      <c r="BB27" s="102" t="s">
        <v>1</v>
      </c>
      <c r="BC27" s="102" t="s">
        <v>181</v>
      </c>
      <c r="BD27" s="102" t="s">
        <v>89</v>
      </c>
    </row>
    <row r="28" spans="1:56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Z28" s="102" t="s">
        <v>182</v>
      </c>
      <c r="BA28" s="102" t="s">
        <v>1</v>
      </c>
      <c r="BB28" s="102" t="s">
        <v>1</v>
      </c>
      <c r="BC28" s="102" t="s">
        <v>183</v>
      </c>
      <c r="BD28" s="102" t="s">
        <v>89</v>
      </c>
    </row>
    <row r="29" spans="1:56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Z29" s="107" t="s">
        <v>185</v>
      </c>
      <c r="BA29" s="107" t="s">
        <v>1</v>
      </c>
      <c r="BB29" s="107" t="s">
        <v>1</v>
      </c>
      <c r="BC29" s="107" t="s">
        <v>186</v>
      </c>
      <c r="BD29" s="107" t="s">
        <v>89</v>
      </c>
    </row>
    <row r="30" spans="1:56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Z30" s="102" t="s">
        <v>187</v>
      </c>
      <c r="BA30" s="102" t="s">
        <v>1</v>
      </c>
      <c r="BB30" s="102" t="s">
        <v>1</v>
      </c>
      <c r="BC30" s="102" t="s">
        <v>188</v>
      </c>
      <c r="BD30" s="102" t="s">
        <v>89</v>
      </c>
    </row>
    <row r="31" spans="1:56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Z31" s="102" t="s">
        <v>189</v>
      </c>
      <c r="BA31" s="102" t="s">
        <v>1</v>
      </c>
      <c r="BB31" s="102" t="s">
        <v>1</v>
      </c>
      <c r="BC31" s="102" t="s">
        <v>190</v>
      </c>
      <c r="BD31" s="102" t="s">
        <v>89</v>
      </c>
    </row>
    <row r="32" spans="1:56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ROUND(J150,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Z32" s="102" t="s">
        <v>191</v>
      </c>
      <c r="BA32" s="102" t="s">
        <v>1</v>
      </c>
      <c r="BB32" s="102" t="s">
        <v>1</v>
      </c>
      <c r="BC32" s="102" t="s">
        <v>192</v>
      </c>
      <c r="BD32" s="102" t="s">
        <v>89</v>
      </c>
    </row>
    <row r="33" spans="1:56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Z33" s="102" t="s">
        <v>193</v>
      </c>
      <c r="BA33" s="102" t="s">
        <v>1</v>
      </c>
      <c r="BB33" s="102" t="s">
        <v>1</v>
      </c>
      <c r="BC33" s="102" t="s">
        <v>194</v>
      </c>
      <c r="BD33" s="102" t="s">
        <v>89</v>
      </c>
    </row>
    <row r="34" spans="1:56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Z34" s="102" t="s">
        <v>195</v>
      </c>
      <c r="BA34" s="102" t="s">
        <v>1</v>
      </c>
      <c r="BB34" s="102" t="s">
        <v>1</v>
      </c>
      <c r="BC34" s="102" t="s">
        <v>196</v>
      </c>
      <c r="BD34" s="102" t="s">
        <v>89</v>
      </c>
    </row>
    <row r="35" spans="1:56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ROUND((SUM(BE150:BE1390)),  2)</f>
        <v>0</v>
      </c>
      <c r="G35" s="111"/>
      <c r="H35" s="111"/>
      <c r="I35" s="112">
        <v>0.2</v>
      </c>
      <c r="J35" s="110">
        <f>ROUND(((SUM(BE150:BE1390))*I35),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Z35" s="102" t="s">
        <v>197</v>
      </c>
      <c r="BA35" s="102" t="s">
        <v>1</v>
      </c>
      <c r="BB35" s="102" t="s">
        <v>1</v>
      </c>
      <c r="BC35" s="102" t="s">
        <v>198</v>
      </c>
      <c r="BD35" s="102" t="s">
        <v>89</v>
      </c>
    </row>
    <row r="36" spans="1:56" s="2" customFormat="1" ht="14.45" customHeight="1">
      <c r="A36" s="33"/>
      <c r="B36" s="34"/>
      <c r="C36" s="33"/>
      <c r="D36" s="33"/>
      <c r="E36" s="39" t="s">
        <v>42</v>
      </c>
      <c r="F36" s="110">
        <f>ROUND((SUM(BF150:BF1390)),  2)</f>
        <v>0</v>
      </c>
      <c r="G36" s="111"/>
      <c r="H36" s="111"/>
      <c r="I36" s="112">
        <v>0.2</v>
      </c>
      <c r="J36" s="110">
        <f>ROUND(((SUM(BF150:BF1390))*I36),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Z36" s="102" t="s">
        <v>199</v>
      </c>
      <c r="BA36" s="102" t="s">
        <v>1</v>
      </c>
      <c r="BB36" s="102" t="s">
        <v>1</v>
      </c>
      <c r="BC36" s="102" t="s">
        <v>200</v>
      </c>
      <c r="BD36" s="102" t="s">
        <v>89</v>
      </c>
    </row>
    <row r="37" spans="1:56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ROUND((SUM(BG150:BG1390)),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Z37" s="102" t="s">
        <v>201</v>
      </c>
      <c r="BA37" s="102" t="s">
        <v>1</v>
      </c>
      <c r="BB37" s="102" t="s">
        <v>1</v>
      </c>
      <c r="BC37" s="102" t="s">
        <v>202</v>
      </c>
      <c r="BD37" s="102" t="s">
        <v>89</v>
      </c>
    </row>
    <row r="38" spans="1:56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ROUND((SUM(BH150:BH1390)),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Z38" s="102" t="s">
        <v>203</v>
      </c>
      <c r="BA38" s="102" t="s">
        <v>1</v>
      </c>
      <c r="BB38" s="102" t="s">
        <v>1</v>
      </c>
      <c r="BC38" s="102" t="s">
        <v>204</v>
      </c>
      <c r="BD38" s="102" t="s">
        <v>89</v>
      </c>
    </row>
    <row r="39" spans="1:56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ROUND((SUM(BI150:BI1390)),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Z39" s="102" t="s">
        <v>205</v>
      </c>
      <c r="BA39" s="102" t="s">
        <v>1</v>
      </c>
      <c r="BB39" s="102" t="s">
        <v>1</v>
      </c>
      <c r="BC39" s="102" t="s">
        <v>206</v>
      </c>
      <c r="BD39" s="102" t="s">
        <v>89</v>
      </c>
    </row>
    <row r="40" spans="1:56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Z40" s="102" t="s">
        <v>207</v>
      </c>
      <c r="BA40" s="102" t="s">
        <v>1</v>
      </c>
      <c r="BB40" s="102" t="s">
        <v>1</v>
      </c>
      <c r="BC40" s="102" t="s">
        <v>208</v>
      </c>
      <c r="BD40" s="102" t="s">
        <v>89</v>
      </c>
    </row>
    <row r="41" spans="1:56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Z41" s="102" t="s">
        <v>209</v>
      </c>
      <c r="BA41" s="102" t="s">
        <v>1</v>
      </c>
      <c r="BB41" s="102" t="s">
        <v>1</v>
      </c>
      <c r="BC41" s="102" t="s">
        <v>210</v>
      </c>
      <c r="BD41" s="102" t="s">
        <v>89</v>
      </c>
    </row>
    <row r="42" spans="1:56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Z42" s="102" t="s">
        <v>211</v>
      </c>
      <c r="BA42" s="102" t="s">
        <v>1</v>
      </c>
      <c r="BB42" s="102" t="s">
        <v>1</v>
      </c>
      <c r="BC42" s="102" t="s">
        <v>212</v>
      </c>
      <c r="BD42" s="102" t="s">
        <v>89</v>
      </c>
    </row>
    <row r="43" spans="1:56" s="1" customFormat="1" ht="14.45" customHeight="1">
      <c r="B43" s="21"/>
      <c r="L43" s="21"/>
      <c r="AZ43" s="102" t="s">
        <v>213</v>
      </c>
      <c r="BA43" s="102" t="s">
        <v>1</v>
      </c>
      <c r="BB43" s="102" t="s">
        <v>1</v>
      </c>
      <c r="BC43" s="102" t="s">
        <v>214</v>
      </c>
      <c r="BD43" s="102" t="s">
        <v>89</v>
      </c>
    </row>
    <row r="44" spans="1:56" s="1" customFormat="1" ht="14.45" customHeight="1">
      <c r="B44" s="21"/>
      <c r="L44" s="21"/>
      <c r="AZ44" s="102" t="s">
        <v>215</v>
      </c>
      <c r="BA44" s="102" t="s">
        <v>1</v>
      </c>
      <c r="BB44" s="102" t="s">
        <v>1</v>
      </c>
      <c r="BC44" s="102" t="s">
        <v>216</v>
      </c>
      <c r="BD44" s="102" t="s">
        <v>89</v>
      </c>
    </row>
    <row r="45" spans="1:56" s="1" customFormat="1" ht="14.45" customHeight="1">
      <c r="B45" s="21"/>
      <c r="L45" s="21"/>
      <c r="AZ45" s="102" t="s">
        <v>217</v>
      </c>
      <c r="BA45" s="102" t="s">
        <v>1</v>
      </c>
      <c r="BB45" s="102" t="s">
        <v>1</v>
      </c>
      <c r="BC45" s="102" t="s">
        <v>218</v>
      </c>
      <c r="BD45" s="102" t="s">
        <v>89</v>
      </c>
    </row>
    <row r="46" spans="1:56" s="1" customFormat="1" ht="14.45" customHeight="1">
      <c r="B46" s="21"/>
      <c r="L46" s="21"/>
      <c r="AZ46" s="102" t="s">
        <v>219</v>
      </c>
      <c r="BA46" s="102" t="s">
        <v>1</v>
      </c>
      <c r="BB46" s="102" t="s">
        <v>1</v>
      </c>
      <c r="BC46" s="102" t="s">
        <v>220</v>
      </c>
      <c r="BD46" s="102" t="s">
        <v>89</v>
      </c>
    </row>
    <row r="47" spans="1:56" s="1" customFormat="1" ht="14.45" customHeight="1">
      <c r="B47" s="21"/>
      <c r="L47" s="21"/>
      <c r="AZ47" s="102" t="s">
        <v>221</v>
      </c>
      <c r="BA47" s="102" t="s">
        <v>1</v>
      </c>
      <c r="BB47" s="102" t="s">
        <v>1</v>
      </c>
      <c r="BC47" s="102" t="s">
        <v>222</v>
      </c>
      <c r="BD47" s="102" t="s">
        <v>89</v>
      </c>
    </row>
    <row r="48" spans="1:56" s="1" customFormat="1" ht="14.45" customHeight="1">
      <c r="B48" s="21"/>
      <c r="L48" s="21"/>
      <c r="AZ48" s="102" t="s">
        <v>223</v>
      </c>
      <c r="BA48" s="102" t="s">
        <v>1</v>
      </c>
      <c r="BB48" s="102" t="s">
        <v>1</v>
      </c>
      <c r="BC48" s="102" t="s">
        <v>224</v>
      </c>
      <c r="BD48" s="102" t="s">
        <v>89</v>
      </c>
    </row>
    <row r="49" spans="1:56" s="1" customFormat="1" ht="14.45" customHeight="1">
      <c r="B49" s="21"/>
      <c r="L49" s="21"/>
      <c r="AZ49" s="102" t="s">
        <v>225</v>
      </c>
      <c r="BA49" s="102" t="s">
        <v>1</v>
      </c>
      <c r="BB49" s="102" t="s">
        <v>1</v>
      </c>
      <c r="BC49" s="102" t="s">
        <v>226</v>
      </c>
      <c r="BD49" s="102" t="s">
        <v>89</v>
      </c>
    </row>
    <row r="50" spans="1:56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56" ht="11.25">
      <c r="B51" s="21"/>
      <c r="L51" s="21"/>
    </row>
    <row r="52" spans="1:56" ht="11.25">
      <c r="B52" s="21"/>
      <c r="L52" s="21"/>
    </row>
    <row r="53" spans="1:56" ht="11.25">
      <c r="B53" s="21"/>
      <c r="L53" s="21"/>
    </row>
    <row r="54" spans="1:56" ht="11.25">
      <c r="B54" s="21"/>
      <c r="L54" s="21"/>
    </row>
    <row r="55" spans="1:56" ht="11.25">
      <c r="B55" s="21"/>
      <c r="L55" s="21"/>
    </row>
    <row r="56" spans="1:56" ht="11.25">
      <c r="B56" s="21"/>
      <c r="L56" s="21"/>
    </row>
    <row r="57" spans="1:56" ht="11.25">
      <c r="B57" s="21"/>
      <c r="L57" s="21"/>
    </row>
    <row r="58" spans="1:56" ht="11.25">
      <c r="B58" s="21"/>
      <c r="L58" s="21"/>
    </row>
    <row r="59" spans="1:56" ht="11.25">
      <c r="B59" s="21"/>
      <c r="L59" s="21"/>
    </row>
    <row r="60" spans="1:56" ht="11.25">
      <c r="B60" s="21"/>
      <c r="L60" s="21"/>
    </row>
    <row r="61" spans="1:56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56" ht="11.25">
      <c r="B62" s="21"/>
      <c r="L62" s="21"/>
    </row>
    <row r="63" spans="1:56" ht="11.25">
      <c r="B63" s="21"/>
      <c r="L63" s="21"/>
    </row>
    <row r="64" spans="1:56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141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A1 - Stavebné práce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Janečka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J150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232</v>
      </c>
      <c r="E99" s="128"/>
      <c r="F99" s="128"/>
      <c r="G99" s="128"/>
      <c r="H99" s="128"/>
      <c r="I99" s="128"/>
      <c r="J99" s="129">
        <f>J151</f>
        <v>0</v>
      </c>
      <c r="L99" s="126"/>
    </row>
    <row r="100" spans="1:47" s="10" customFormat="1" ht="19.899999999999999" customHeight="1">
      <c r="B100" s="130"/>
      <c r="D100" s="131" t="s">
        <v>233</v>
      </c>
      <c r="E100" s="132"/>
      <c r="F100" s="132"/>
      <c r="G100" s="132"/>
      <c r="H100" s="132"/>
      <c r="I100" s="132"/>
      <c r="J100" s="133">
        <f>J152</f>
        <v>0</v>
      </c>
      <c r="L100" s="130"/>
    </row>
    <row r="101" spans="1:47" s="10" customFormat="1" ht="19.899999999999999" customHeight="1">
      <c r="B101" s="130"/>
      <c r="D101" s="131" t="s">
        <v>234</v>
      </c>
      <c r="E101" s="132"/>
      <c r="F101" s="132"/>
      <c r="G101" s="132"/>
      <c r="H101" s="132"/>
      <c r="I101" s="132"/>
      <c r="J101" s="133">
        <f>J194</f>
        <v>0</v>
      </c>
      <c r="L101" s="130"/>
    </row>
    <row r="102" spans="1:47" s="10" customFormat="1" ht="19.899999999999999" customHeight="1">
      <c r="B102" s="130"/>
      <c r="D102" s="131" t="s">
        <v>235</v>
      </c>
      <c r="E102" s="132"/>
      <c r="F102" s="132"/>
      <c r="G102" s="132"/>
      <c r="H102" s="132"/>
      <c r="I102" s="132"/>
      <c r="J102" s="133">
        <f>J216</f>
        <v>0</v>
      </c>
      <c r="L102" s="130"/>
    </row>
    <row r="103" spans="1:47" s="10" customFormat="1" ht="19.899999999999999" customHeight="1">
      <c r="B103" s="130"/>
      <c r="D103" s="131" t="s">
        <v>236</v>
      </c>
      <c r="E103" s="132"/>
      <c r="F103" s="132"/>
      <c r="G103" s="132"/>
      <c r="H103" s="132"/>
      <c r="I103" s="132"/>
      <c r="J103" s="133">
        <f>J248</f>
        <v>0</v>
      </c>
      <c r="L103" s="130"/>
    </row>
    <row r="104" spans="1:47" s="10" customFormat="1" ht="19.899999999999999" customHeight="1">
      <c r="B104" s="130"/>
      <c r="D104" s="131" t="s">
        <v>237</v>
      </c>
      <c r="E104" s="132"/>
      <c r="F104" s="132"/>
      <c r="G104" s="132"/>
      <c r="H104" s="132"/>
      <c r="I104" s="132"/>
      <c r="J104" s="133">
        <f>J265</f>
        <v>0</v>
      </c>
      <c r="L104" s="130"/>
    </row>
    <row r="105" spans="1:47" s="10" customFormat="1" ht="19.899999999999999" customHeight="1">
      <c r="B105" s="130"/>
      <c r="D105" s="131" t="s">
        <v>238</v>
      </c>
      <c r="E105" s="132"/>
      <c r="F105" s="132"/>
      <c r="G105" s="132"/>
      <c r="H105" s="132"/>
      <c r="I105" s="132"/>
      <c r="J105" s="133">
        <f>J409</f>
        <v>0</v>
      </c>
      <c r="L105" s="130"/>
    </row>
    <row r="106" spans="1:47" s="10" customFormat="1" ht="19.899999999999999" customHeight="1">
      <c r="B106" s="130"/>
      <c r="D106" s="131" t="s">
        <v>239</v>
      </c>
      <c r="E106" s="132"/>
      <c r="F106" s="132"/>
      <c r="G106" s="132"/>
      <c r="H106" s="132"/>
      <c r="I106" s="132"/>
      <c r="J106" s="133">
        <f>J416</f>
        <v>0</v>
      </c>
      <c r="L106" s="130"/>
    </row>
    <row r="107" spans="1:47" s="10" customFormat="1" ht="19.899999999999999" customHeight="1">
      <c r="B107" s="130"/>
      <c r="D107" s="131" t="s">
        <v>240</v>
      </c>
      <c r="E107" s="132"/>
      <c r="F107" s="132"/>
      <c r="G107" s="132"/>
      <c r="H107" s="132"/>
      <c r="I107" s="132"/>
      <c r="J107" s="133">
        <f>J608</f>
        <v>0</v>
      </c>
      <c r="L107" s="130"/>
    </row>
    <row r="108" spans="1:47" s="9" customFormat="1" ht="24.95" customHeight="1">
      <c r="B108" s="126"/>
      <c r="D108" s="127" t="s">
        <v>241</v>
      </c>
      <c r="E108" s="128"/>
      <c r="F108" s="128"/>
      <c r="G108" s="128"/>
      <c r="H108" s="128"/>
      <c r="I108" s="128"/>
      <c r="J108" s="129">
        <f>J610</f>
        <v>0</v>
      </c>
      <c r="L108" s="126"/>
    </row>
    <row r="109" spans="1:47" s="10" customFormat="1" ht="19.899999999999999" customHeight="1">
      <c r="B109" s="130"/>
      <c r="D109" s="131" t="s">
        <v>242</v>
      </c>
      <c r="E109" s="132"/>
      <c r="F109" s="132"/>
      <c r="G109" s="132"/>
      <c r="H109" s="132"/>
      <c r="I109" s="132"/>
      <c r="J109" s="133">
        <f>J611</f>
        <v>0</v>
      </c>
      <c r="L109" s="130"/>
    </row>
    <row r="110" spans="1:47" s="10" customFormat="1" ht="19.899999999999999" customHeight="1">
      <c r="B110" s="130"/>
      <c r="D110" s="131" t="s">
        <v>243</v>
      </c>
      <c r="E110" s="132"/>
      <c r="F110" s="132"/>
      <c r="G110" s="132"/>
      <c r="H110" s="132"/>
      <c r="I110" s="132"/>
      <c r="J110" s="133">
        <f>J629</f>
        <v>0</v>
      </c>
      <c r="L110" s="130"/>
    </row>
    <row r="111" spans="1:47" s="10" customFormat="1" ht="19.899999999999999" customHeight="1">
      <c r="B111" s="130"/>
      <c r="D111" s="131" t="s">
        <v>244</v>
      </c>
      <c r="E111" s="132"/>
      <c r="F111" s="132"/>
      <c r="G111" s="132"/>
      <c r="H111" s="132"/>
      <c r="I111" s="132"/>
      <c r="J111" s="133">
        <f>J675</f>
        <v>0</v>
      </c>
      <c r="L111" s="130"/>
    </row>
    <row r="112" spans="1:47" s="10" customFormat="1" ht="19.899999999999999" customHeight="1">
      <c r="B112" s="130"/>
      <c r="D112" s="131" t="s">
        <v>245</v>
      </c>
      <c r="E112" s="132"/>
      <c r="F112" s="132"/>
      <c r="G112" s="132"/>
      <c r="H112" s="132"/>
      <c r="I112" s="132"/>
      <c r="J112" s="133">
        <f>J705</f>
        <v>0</v>
      </c>
      <c r="L112" s="130"/>
    </row>
    <row r="113" spans="2:12" s="10" customFormat="1" ht="19.899999999999999" customHeight="1">
      <c r="B113" s="130"/>
      <c r="D113" s="131" t="s">
        <v>246</v>
      </c>
      <c r="E113" s="132"/>
      <c r="F113" s="132"/>
      <c r="G113" s="132"/>
      <c r="H113" s="132"/>
      <c r="I113" s="132"/>
      <c r="J113" s="133">
        <f>J710</f>
        <v>0</v>
      </c>
      <c r="L113" s="130"/>
    </row>
    <row r="114" spans="2:12" s="10" customFormat="1" ht="19.899999999999999" customHeight="1">
      <c r="B114" s="130"/>
      <c r="D114" s="131" t="s">
        <v>247</v>
      </c>
      <c r="E114" s="132"/>
      <c r="F114" s="132"/>
      <c r="G114" s="132"/>
      <c r="H114" s="132"/>
      <c r="I114" s="132"/>
      <c r="J114" s="133">
        <f>J714</f>
        <v>0</v>
      </c>
      <c r="L114" s="130"/>
    </row>
    <row r="115" spans="2:12" s="10" customFormat="1" ht="19.899999999999999" customHeight="1">
      <c r="B115" s="130"/>
      <c r="D115" s="131" t="s">
        <v>248</v>
      </c>
      <c r="E115" s="132"/>
      <c r="F115" s="132"/>
      <c r="G115" s="132"/>
      <c r="H115" s="132"/>
      <c r="I115" s="132"/>
      <c r="J115" s="133">
        <f>J753</f>
        <v>0</v>
      </c>
      <c r="L115" s="130"/>
    </row>
    <row r="116" spans="2:12" s="10" customFormat="1" ht="19.899999999999999" customHeight="1">
      <c r="B116" s="130"/>
      <c r="D116" s="131" t="s">
        <v>249</v>
      </c>
      <c r="E116" s="132"/>
      <c r="F116" s="132"/>
      <c r="G116" s="132"/>
      <c r="H116" s="132"/>
      <c r="I116" s="132"/>
      <c r="J116" s="133">
        <f>J804</f>
        <v>0</v>
      </c>
      <c r="L116" s="130"/>
    </row>
    <row r="117" spans="2:12" s="10" customFormat="1" ht="19.899999999999999" customHeight="1">
      <c r="B117" s="130"/>
      <c r="D117" s="131" t="s">
        <v>250</v>
      </c>
      <c r="E117" s="132"/>
      <c r="F117" s="132"/>
      <c r="G117" s="132"/>
      <c r="H117" s="132"/>
      <c r="I117" s="132"/>
      <c r="J117" s="133">
        <f>J810</f>
        <v>0</v>
      </c>
      <c r="L117" s="130"/>
    </row>
    <row r="118" spans="2:12" s="10" customFormat="1" ht="19.899999999999999" customHeight="1">
      <c r="B118" s="130"/>
      <c r="D118" s="131" t="s">
        <v>251</v>
      </c>
      <c r="E118" s="132"/>
      <c r="F118" s="132"/>
      <c r="G118" s="132"/>
      <c r="H118" s="132"/>
      <c r="I118" s="132"/>
      <c r="J118" s="133">
        <f>J916</f>
        <v>0</v>
      </c>
      <c r="L118" s="130"/>
    </row>
    <row r="119" spans="2:12" s="10" customFormat="1" ht="19.899999999999999" customHeight="1">
      <c r="B119" s="130"/>
      <c r="D119" s="131" t="s">
        <v>252</v>
      </c>
      <c r="E119" s="132"/>
      <c r="F119" s="132"/>
      <c r="G119" s="132"/>
      <c r="H119" s="132"/>
      <c r="I119" s="132"/>
      <c r="J119" s="133">
        <f>J966</f>
        <v>0</v>
      </c>
      <c r="L119" s="130"/>
    </row>
    <row r="120" spans="2:12" s="10" customFormat="1" ht="19.899999999999999" customHeight="1">
      <c r="B120" s="130"/>
      <c r="D120" s="131" t="s">
        <v>253</v>
      </c>
      <c r="E120" s="132"/>
      <c r="F120" s="132"/>
      <c r="G120" s="132"/>
      <c r="H120" s="132"/>
      <c r="I120" s="132"/>
      <c r="J120" s="133">
        <f>J1030</f>
        <v>0</v>
      </c>
      <c r="L120" s="130"/>
    </row>
    <row r="121" spans="2:12" s="10" customFormat="1" ht="19.899999999999999" customHeight="1">
      <c r="B121" s="130"/>
      <c r="D121" s="131" t="s">
        <v>254</v>
      </c>
      <c r="E121" s="132"/>
      <c r="F121" s="132"/>
      <c r="G121" s="132"/>
      <c r="H121" s="132"/>
      <c r="I121" s="132"/>
      <c r="J121" s="133">
        <f>J1109</f>
        <v>0</v>
      </c>
      <c r="L121" s="130"/>
    </row>
    <row r="122" spans="2:12" s="10" customFormat="1" ht="19.899999999999999" customHeight="1">
      <c r="B122" s="130"/>
      <c r="D122" s="131" t="s">
        <v>255</v>
      </c>
      <c r="E122" s="132"/>
      <c r="F122" s="132"/>
      <c r="G122" s="132"/>
      <c r="H122" s="132"/>
      <c r="I122" s="132"/>
      <c r="J122" s="133">
        <f>J1160</f>
        <v>0</v>
      </c>
      <c r="L122" s="130"/>
    </row>
    <row r="123" spans="2:12" s="10" customFormat="1" ht="19.899999999999999" customHeight="1">
      <c r="B123" s="130"/>
      <c r="D123" s="131" t="s">
        <v>256</v>
      </c>
      <c r="E123" s="132"/>
      <c r="F123" s="132"/>
      <c r="G123" s="132"/>
      <c r="H123" s="132"/>
      <c r="I123" s="132"/>
      <c r="J123" s="133">
        <f>J1193</f>
        <v>0</v>
      </c>
      <c r="L123" s="130"/>
    </row>
    <row r="124" spans="2:12" s="10" customFormat="1" ht="19.899999999999999" customHeight="1">
      <c r="B124" s="130"/>
      <c r="D124" s="131" t="s">
        <v>257</v>
      </c>
      <c r="E124" s="132"/>
      <c r="F124" s="132"/>
      <c r="G124" s="132"/>
      <c r="H124" s="132"/>
      <c r="I124" s="132"/>
      <c r="J124" s="133">
        <f>J1244</f>
        <v>0</v>
      </c>
      <c r="L124" s="130"/>
    </row>
    <row r="125" spans="2:12" s="9" customFormat="1" ht="24.95" customHeight="1">
      <c r="B125" s="126"/>
      <c r="D125" s="127" t="s">
        <v>258</v>
      </c>
      <c r="E125" s="128"/>
      <c r="F125" s="128"/>
      <c r="G125" s="128"/>
      <c r="H125" s="128"/>
      <c r="I125" s="128"/>
      <c r="J125" s="129">
        <f>J1378</f>
        <v>0</v>
      </c>
      <c r="L125" s="126"/>
    </row>
    <row r="126" spans="2:12" s="10" customFormat="1" ht="19.899999999999999" customHeight="1">
      <c r="B126" s="130"/>
      <c r="D126" s="131" t="s">
        <v>259</v>
      </c>
      <c r="E126" s="132"/>
      <c r="F126" s="132"/>
      <c r="G126" s="132"/>
      <c r="H126" s="132"/>
      <c r="I126" s="132"/>
      <c r="J126" s="133">
        <f>J1379</f>
        <v>0</v>
      </c>
      <c r="L126" s="130"/>
    </row>
    <row r="127" spans="2:12" s="9" customFormat="1" ht="24.95" customHeight="1">
      <c r="B127" s="126"/>
      <c r="D127" s="127" t="s">
        <v>260</v>
      </c>
      <c r="E127" s="128"/>
      <c r="F127" s="128"/>
      <c r="G127" s="128"/>
      <c r="H127" s="128"/>
      <c r="I127" s="128"/>
      <c r="J127" s="129">
        <f>J1384</f>
        <v>0</v>
      </c>
      <c r="L127" s="126"/>
    </row>
    <row r="128" spans="2:12" s="9" customFormat="1" ht="24.95" customHeight="1">
      <c r="B128" s="126"/>
      <c r="D128" s="127" t="s">
        <v>261</v>
      </c>
      <c r="E128" s="128"/>
      <c r="F128" s="128"/>
      <c r="G128" s="128"/>
      <c r="H128" s="128"/>
      <c r="I128" s="128"/>
      <c r="J128" s="129">
        <f>J1389</f>
        <v>0</v>
      </c>
      <c r="L128" s="126"/>
    </row>
    <row r="129" spans="1:31" s="2" customFormat="1" ht="21.7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s="2" customFormat="1" ht="6.95" customHeight="1">
      <c r="A130" s="33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4" spans="1:31" s="2" customFormat="1" ht="6.95" customHeight="1">
      <c r="A134" s="33"/>
      <c r="B134" s="53"/>
      <c r="C134" s="54"/>
      <c r="D134" s="54"/>
      <c r="E134" s="54"/>
      <c r="F134" s="54"/>
      <c r="G134" s="54"/>
      <c r="H134" s="54"/>
      <c r="I134" s="54"/>
      <c r="J134" s="54"/>
      <c r="K134" s="54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2" customFormat="1" ht="24.95" customHeight="1">
      <c r="A135" s="33"/>
      <c r="B135" s="34"/>
      <c r="C135" s="22" t="s">
        <v>262</v>
      </c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6.95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2" customHeight="1">
      <c r="A137" s="33"/>
      <c r="B137" s="34"/>
      <c r="C137" s="28" t="s">
        <v>14</v>
      </c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16.5" customHeight="1">
      <c r="A138" s="33"/>
      <c r="B138" s="34"/>
      <c r="C138" s="33"/>
      <c r="D138" s="33"/>
      <c r="E138" s="266" t="str">
        <f>E7</f>
        <v>DSS Slatinka- stavebný objekt  Haličská cesta Lučenec</v>
      </c>
      <c r="F138" s="267"/>
      <c r="G138" s="267"/>
      <c r="H138" s="267"/>
      <c r="I138" s="33"/>
      <c r="J138" s="33"/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1" customFormat="1" ht="12" customHeight="1">
      <c r="B139" s="21"/>
      <c r="C139" s="28" t="s">
        <v>138</v>
      </c>
      <c r="L139" s="21"/>
    </row>
    <row r="140" spans="1:31" s="2" customFormat="1" ht="16.5" customHeight="1">
      <c r="A140" s="33"/>
      <c r="B140" s="34"/>
      <c r="C140" s="33"/>
      <c r="D140" s="33"/>
      <c r="E140" s="266" t="s">
        <v>141</v>
      </c>
      <c r="F140" s="268"/>
      <c r="G140" s="268"/>
      <c r="H140" s="268"/>
      <c r="I140" s="33"/>
      <c r="J140" s="33"/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12" customHeight="1">
      <c r="A141" s="33"/>
      <c r="B141" s="34"/>
      <c r="C141" s="28" t="s">
        <v>144</v>
      </c>
      <c r="D141" s="33"/>
      <c r="E141" s="33"/>
      <c r="F141" s="33"/>
      <c r="G141" s="33"/>
      <c r="H141" s="33"/>
      <c r="I141" s="33"/>
      <c r="J141" s="33"/>
      <c r="K141" s="33"/>
      <c r="L141" s="46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16.5" customHeight="1">
      <c r="A142" s="33"/>
      <c r="B142" s="34"/>
      <c r="C142" s="33"/>
      <c r="D142" s="33"/>
      <c r="E142" s="225" t="str">
        <f>E11</f>
        <v>A1 - Stavebné práce</v>
      </c>
      <c r="F142" s="268"/>
      <c r="G142" s="268"/>
      <c r="H142" s="268"/>
      <c r="I142" s="33"/>
      <c r="J142" s="33"/>
      <c r="K142" s="33"/>
      <c r="L142" s="46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6.95" customHeight="1">
      <c r="A143" s="33"/>
      <c r="B143" s="34"/>
      <c r="C143" s="33"/>
      <c r="D143" s="33"/>
      <c r="E143" s="33"/>
      <c r="F143" s="33"/>
      <c r="G143" s="33"/>
      <c r="H143" s="33"/>
      <c r="I143" s="33"/>
      <c r="J143" s="33"/>
      <c r="K143" s="33"/>
      <c r="L143" s="46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2" customFormat="1" ht="12" customHeight="1">
      <c r="A144" s="33"/>
      <c r="B144" s="34"/>
      <c r="C144" s="28" t="s">
        <v>18</v>
      </c>
      <c r="D144" s="33"/>
      <c r="E144" s="33"/>
      <c r="F144" s="26" t="str">
        <f>F14</f>
        <v>Haličská cesta 2138/9A, Lučenec</v>
      </c>
      <c r="G144" s="33"/>
      <c r="H144" s="33"/>
      <c r="I144" s="28" t="s">
        <v>20</v>
      </c>
      <c r="J144" s="59" t="str">
        <f>IF(J14="","",J14)</f>
        <v>28. 9. 2022</v>
      </c>
      <c r="K144" s="33"/>
      <c r="L144" s="46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2" customFormat="1" ht="6.95" customHeight="1">
      <c r="A145" s="33"/>
      <c r="B145" s="34"/>
      <c r="C145" s="33"/>
      <c r="D145" s="33"/>
      <c r="E145" s="33"/>
      <c r="F145" s="33"/>
      <c r="G145" s="33"/>
      <c r="H145" s="33"/>
      <c r="I145" s="33"/>
      <c r="J145" s="33"/>
      <c r="K145" s="33"/>
      <c r="L145" s="46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5" s="2" customFormat="1" ht="15.2" customHeight="1">
      <c r="A146" s="33"/>
      <c r="B146" s="34"/>
      <c r="C146" s="28" t="s">
        <v>22</v>
      </c>
      <c r="D146" s="33"/>
      <c r="E146" s="33"/>
      <c r="F146" s="26" t="str">
        <f>E17</f>
        <v>DSS Slatinka,Lučenec</v>
      </c>
      <c r="G146" s="33"/>
      <c r="H146" s="33"/>
      <c r="I146" s="28" t="s">
        <v>28</v>
      </c>
      <c r="J146" s="31" t="str">
        <f>E23</f>
        <v>Ing.Attila Farkaš</v>
      </c>
      <c r="K146" s="33"/>
      <c r="L146" s="46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5" s="2" customFormat="1" ht="15.2" customHeight="1">
      <c r="A147" s="33"/>
      <c r="B147" s="34"/>
      <c r="C147" s="28" t="s">
        <v>26</v>
      </c>
      <c r="D147" s="33"/>
      <c r="E147" s="33"/>
      <c r="F147" s="26" t="str">
        <f>IF(E20="","",E20)</f>
        <v>Vyplň údaj</v>
      </c>
      <c r="G147" s="33"/>
      <c r="H147" s="33"/>
      <c r="I147" s="28" t="s">
        <v>32</v>
      </c>
      <c r="J147" s="31" t="str">
        <f>E26</f>
        <v>Ing.Igor Janečka</v>
      </c>
      <c r="K147" s="33"/>
      <c r="L147" s="46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65" s="2" customFormat="1" ht="10.35" customHeight="1">
      <c r="A148" s="33"/>
      <c r="B148" s="34"/>
      <c r="C148" s="33"/>
      <c r="D148" s="33"/>
      <c r="E148" s="33"/>
      <c r="F148" s="33"/>
      <c r="G148" s="33"/>
      <c r="H148" s="33"/>
      <c r="I148" s="33"/>
      <c r="J148" s="33"/>
      <c r="K148" s="33"/>
      <c r="L148" s="46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65" s="11" customFormat="1" ht="29.25" customHeight="1">
      <c r="A149" s="134"/>
      <c r="B149" s="135"/>
      <c r="C149" s="136" t="s">
        <v>263</v>
      </c>
      <c r="D149" s="137" t="s">
        <v>61</v>
      </c>
      <c r="E149" s="137" t="s">
        <v>57</v>
      </c>
      <c r="F149" s="137" t="s">
        <v>58</v>
      </c>
      <c r="G149" s="137" t="s">
        <v>264</v>
      </c>
      <c r="H149" s="137" t="s">
        <v>265</v>
      </c>
      <c r="I149" s="137" t="s">
        <v>266</v>
      </c>
      <c r="J149" s="138" t="s">
        <v>229</v>
      </c>
      <c r="K149" s="139" t="s">
        <v>267</v>
      </c>
      <c r="L149" s="140"/>
      <c r="M149" s="66" t="s">
        <v>1</v>
      </c>
      <c r="N149" s="67" t="s">
        <v>40</v>
      </c>
      <c r="O149" s="67" t="s">
        <v>268</v>
      </c>
      <c r="P149" s="67" t="s">
        <v>269</v>
      </c>
      <c r="Q149" s="67" t="s">
        <v>270</v>
      </c>
      <c r="R149" s="67" t="s">
        <v>271</v>
      </c>
      <c r="S149" s="67" t="s">
        <v>272</v>
      </c>
      <c r="T149" s="68" t="s">
        <v>273</v>
      </c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</row>
    <row r="150" spans="1:65" s="2" customFormat="1" ht="22.9" customHeight="1">
      <c r="A150" s="33"/>
      <c r="B150" s="34"/>
      <c r="C150" s="73" t="s">
        <v>230</v>
      </c>
      <c r="D150" s="33"/>
      <c r="E150" s="33"/>
      <c r="F150" s="33"/>
      <c r="G150" s="33"/>
      <c r="H150" s="33"/>
      <c r="I150" s="33"/>
      <c r="J150" s="141">
        <f>BK150</f>
        <v>0</v>
      </c>
      <c r="K150" s="33"/>
      <c r="L150" s="34"/>
      <c r="M150" s="69"/>
      <c r="N150" s="60"/>
      <c r="O150" s="70"/>
      <c r="P150" s="142">
        <f>P151+P610+P1378+P1384+P1389</f>
        <v>0</v>
      </c>
      <c r="Q150" s="70"/>
      <c r="R150" s="142">
        <f>R151+R610+R1378+R1384+R1389</f>
        <v>128.76574316999998</v>
      </c>
      <c r="S150" s="70"/>
      <c r="T150" s="143">
        <f>T151+T610+T1378+T1384+T1389</f>
        <v>58.298946200000003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8" t="s">
        <v>75</v>
      </c>
      <c r="AU150" s="18" t="s">
        <v>231</v>
      </c>
      <c r="BK150" s="144">
        <f>BK151+BK610+BK1378+BK1384+BK1389</f>
        <v>0</v>
      </c>
    </row>
    <row r="151" spans="1:65" s="12" customFormat="1" ht="25.9" customHeight="1">
      <c r="B151" s="145"/>
      <c r="D151" s="146" t="s">
        <v>75</v>
      </c>
      <c r="E151" s="147" t="s">
        <v>274</v>
      </c>
      <c r="F151" s="147" t="s">
        <v>275</v>
      </c>
      <c r="I151" s="148"/>
      <c r="J151" s="149">
        <f>BK151</f>
        <v>0</v>
      </c>
      <c r="L151" s="145"/>
      <c r="M151" s="150"/>
      <c r="N151" s="151"/>
      <c r="O151" s="151"/>
      <c r="P151" s="152">
        <f>P152+P194+P216+P248+P265+P409+P416+P608</f>
        <v>0</v>
      </c>
      <c r="Q151" s="151"/>
      <c r="R151" s="152">
        <f>R152+R194+R216+R248+R265+R409+R416+R608</f>
        <v>102.48760056</v>
      </c>
      <c r="S151" s="151"/>
      <c r="T151" s="153">
        <f>T152+T194+T216+T248+T265+T409+T416+T608</f>
        <v>54.5391355</v>
      </c>
      <c r="AR151" s="146" t="s">
        <v>83</v>
      </c>
      <c r="AT151" s="154" t="s">
        <v>75</v>
      </c>
      <c r="AU151" s="154" t="s">
        <v>76</v>
      </c>
      <c r="AY151" s="146" t="s">
        <v>276</v>
      </c>
      <c r="BK151" s="155">
        <f>BK152+BK194+BK216+BK248+BK265+BK409+BK416+BK608</f>
        <v>0</v>
      </c>
    </row>
    <row r="152" spans="1:65" s="12" customFormat="1" ht="22.9" customHeight="1">
      <c r="B152" s="145"/>
      <c r="D152" s="146" t="s">
        <v>75</v>
      </c>
      <c r="E152" s="156" t="s">
        <v>83</v>
      </c>
      <c r="F152" s="156" t="s">
        <v>277</v>
      </c>
      <c r="I152" s="148"/>
      <c r="J152" s="157">
        <f>BK152</f>
        <v>0</v>
      </c>
      <c r="L152" s="145"/>
      <c r="M152" s="150"/>
      <c r="N152" s="151"/>
      <c r="O152" s="151"/>
      <c r="P152" s="152">
        <f>SUM(P153:P193)</f>
        <v>0</v>
      </c>
      <c r="Q152" s="151"/>
      <c r="R152" s="152">
        <f>SUM(R153:R193)</f>
        <v>0.22170000000000001</v>
      </c>
      <c r="S152" s="151"/>
      <c r="T152" s="153">
        <f>SUM(T153:T193)</f>
        <v>4.4583750000000002</v>
      </c>
      <c r="AR152" s="146" t="s">
        <v>83</v>
      </c>
      <c r="AT152" s="154" t="s">
        <v>75</v>
      </c>
      <c r="AU152" s="154" t="s">
        <v>83</v>
      </c>
      <c r="AY152" s="146" t="s">
        <v>276</v>
      </c>
      <c r="BK152" s="155">
        <f>SUM(BK153:BK193)</f>
        <v>0</v>
      </c>
    </row>
    <row r="153" spans="1:65" s="2" customFormat="1" ht="33" customHeight="1">
      <c r="A153" s="33"/>
      <c r="B153" s="158"/>
      <c r="C153" s="159" t="s">
        <v>83</v>
      </c>
      <c r="D153" s="159" t="s">
        <v>278</v>
      </c>
      <c r="E153" s="160" t="s">
        <v>279</v>
      </c>
      <c r="F153" s="161" t="s">
        <v>280</v>
      </c>
      <c r="G153" s="162" t="s">
        <v>281</v>
      </c>
      <c r="H153" s="163">
        <v>19.815000000000001</v>
      </c>
      <c r="I153" s="164"/>
      <c r="J153" s="163">
        <f>ROUND(I153*H153,3)</f>
        <v>0</v>
      </c>
      <c r="K153" s="165"/>
      <c r="L153" s="34"/>
      <c r="M153" s="166" t="s">
        <v>1</v>
      </c>
      <c r="N153" s="167" t="s">
        <v>42</v>
      </c>
      <c r="O153" s="62"/>
      <c r="P153" s="168">
        <f>O153*H153</f>
        <v>0</v>
      </c>
      <c r="Q153" s="168">
        <v>0</v>
      </c>
      <c r="R153" s="168">
        <f>Q153*H153</f>
        <v>0</v>
      </c>
      <c r="S153" s="168">
        <v>0.22500000000000001</v>
      </c>
      <c r="T153" s="169">
        <f>S153*H153</f>
        <v>4.4583750000000002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282</v>
      </c>
      <c r="AT153" s="170" t="s">
        <v>278</v>
      </c>
      <c r="AU153" s="170" t="s">
        <v>89</v>
      </c>
      <c r="AY153" s="18" t="s">
        <v>276</v>
      </c>
      <c r="BE153" s="171">
        <f>IF(N153="základná",J153,0)</f>
        <v>0</v>
      </c>
      <c r="BF153" s="171">
        <f>IF(N153="znížená",J153,0)</f>
        <v>0</v>
      </c>
      <c r="BG153" s="171">
        <f>IF(N153="zákl. prenesená",J153,0)</f>
        <v>0</v>
      </c>
      <c r="BH153" s="171">
        <f>IF(N153="zníž. prenesená",J153,0)</f>
        <v>0</v>
      </c>
      <c r="BI153" s="171">
        <f>IF(N153="nulová",J153,0)</f>
        <v>0</v>
      </c>
      <c r="BJ153" s="18" t="s">
        <v>89</v>
      </c>
      <c r="BK153" s="172">
        <f>ROUND(I153*H153,3)</f>
        <v>0</v>
      </c>
      <c r="BL153" s="18" t="s">
        <v>282</v>
      </c>
      <c r="BM153" s="170" t="s">
        <v>283</v>
      </c>
    </row>
    <row r="154" spans="1:65" s="13" customFormat="1" ht="11.25">
      <c r="B154" s="173"/>
      <c r="D154" s="174" t="s">
        <v>284</v>
      </c>
      <c r="E154" s="175" t="s">
        <v>1</v>
      </c>
      <c r="F154" s="176" t="s">
        <v>285</v>
      </c>
      <c r="H154" s="175" t="s">
        <v>1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5" t="s">
        <v>284</v>
      </c>
      <c r="AU154" s="175" t="s">
        <v>89</v>
      </c>
      <c r="AV154" s="13" t="s">
        <v>83</v>
      </c>
      <c r="AW154" s="13" t="s">
        <v>30</v>
      </c>
      <c r="AX154" s="13" t="s">
        <v>76</v>
      </c>
      <c r="AY154" s="175" t="s">
        <v>276</v>
      </c>
    </row>
    <row r="155" spans="1:65" s="14" customFormat="1" ht="11.25">
      <c r="B155" s="181"/>
      <c r="D155" s="174" t="s">
        <v>284</v>
      </c>
      <c r="E155" s="182" t="s">
        <v>1</v>
      </c>
      <c r="F155" s="183" t="s">
        <v>286</v>
      </c>
      <c r="H155" s="184">
        <v>1.827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284</v>
      </c>
      <c r="AU155" s="182" t="s">
        <v>89</v>
      </c>
      <c r="AV155" s="14" t="s">
        <v>89</v>
      </c>
      <c r="AW155" s="14" t="s">
        <v>30</v>
      </c>
      <c r="AX155" s="14" t="s">
        <v>76</v>
      </c>
      <c r="AY155" s="182" t="s">
        <v>276</v>
      </c>
    </row>
    <row r="156" spans="1:65" s="13" customFormat="1" ht="11.25">
      <c r="B156" s="173"/>
      <c r="D156" s="174" t="s">
        <v>284</v>
      </c>
      <c r="E156" s="175" t="s">
        <v>1</v>
      </c>
      <c r="F156" s="176" t="s">
        <v>287</v>
      </c>
      <c r="H156" s="175" t="s">
        <v>1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5" t="s">
        <v>284</v>
      </c>
      <c r="AU156" s="175" t="s">
        <v>89</v>
      </c>
      <c r="AV156" s="13" t="s">
        <v>83</v>
      </c>
      <c r="AW156" s="13" t="s">
        <v>30</v>
      </c>
      <c r="AX156" s="13" t="s">
        <v>76</v>
      </c>
      <c r="AY156" s="175" t="s">
        <v>276</v>
      </c>
    </row>
    <row r="157" spans="1:65" s="14" customFormat="1" ht="11.25">
      <c r="B157" s="181"/>
      <c r="D157" s="174" t="s">
        <v>284</v>
      </c>
      <c r="E157" s="182" t="s">
        <v>1</v>
      </c>
      <c r="F157" s="183" t="s">
        <v>288</v>
      </c>
      <c r="H157" s="184">
        <v>17.988</v>
      </c>
      <c r="I157" s="185"/>
      <c r="L157" s="181"/>
      <c r="M157" s="186"/>
      <c r="N157" s="187"/>
      <c r="O157" s="187"/>
      <c r="P157" s="187"/>
      <c r="Q157" s="187"/>
      <c r="R157" s="187"/>
      <c r="S157" s="187"/>
      <c r="T157" s="188"/>
      <c r="AT157" s="182" t="s">
        <v>284</v>
      </c>
      <c r="AU157" s="182" t="s">
        <v>89</v>
      </c>
      <c r="AV157" s="14" t="s">
        <v>89</v>
      </c>
      <c r="AW157" s="14" t="s">
        <v>30</v>
      </c>
      <c r="AX157" s="14" t="s">
        <v>76</v>
      </c>
      <c r="AY157" s="182" t="s">
        <v>276</v>
      </c>
    </row>
    <row r="158" spans="1:65" s="15" customFormat="1" ht="11.25">
      <c r="B158" s="189"/>
      <c r="D158" s="174" t="s">
        <v>284</v>
      </c>
      <c r="E158" s="190" t="s">
        <v>1</v>
      </c>
      <c r="F158" s="191" t="s">
        <v>289</v>
      </c>
      <c r="H158" s="192">
        <v>19.815000000000001</v>
      </c>
      <c r="I158" s="193"/>
      <c r="L158" s="189"/>
      <c r="M158" s="194"/>
      <c r="N158" s="195"/>
      <c r="O158" s="195"/>
      <c r="P158" s="195"/>
      <c r="Q158" s="195"/>
      <c r="R158" s="195"/>
      <c r="S158" s="195"/>
      <c r="T158" s="196"/>
      <c r="AT158" s="190" t="s">
        <v>284</v>
      </c>
      <c r="AU158" s="190" t="s">
        <v>89</v>
      </c>
      <c r="AV158" s="15" t="s">
        <v>282</v>
      </c>
      <c r="AW158" s="15" t="s">
        <v>30</v>
      </c>
      <c r="AX158" s="15" t="s">
        <v>83</v>
      </c>
      <c r="AY158" s="190" t="s">
        <v>276</v>
      </c>
    </row>
    <row r="159" spans="1:65" s="2" customFormat="1" ht="24.2" customHeight="1">
      <c r="A159" s="33"/>
      <c r="B159" s="158"/>
      <c r="C159" s="159" t="s">
        <v>89</v>
      </c>
      <c r="D159" s="159" t="s">
        <v>278</v>
      </c>
      <c r="E159" s="160" t="s">
        <v>290</v>
      </c>
      <c r="F159" s="161" t="s">
        <v>291</v>
      </c>
      <c r="G159" s="162" t="s">
        <v>292</v>
      </c>
      <c r="H159" s="163">
        <v>30</v>
      </c>
      <c r="I159" s="164"/>
      <c r="J159" s="163">
        <f>ROUND(I159*H159,3)</f>
        <v>0</v>
      </c>
      <c r="K159" s="165"/>
      <c r="L159" s="34"/>
      <c r="M159" s="166" t="s">
        <v>1</v>
      </c>
      <c r="N159" s="167" t="s">
        <v>42</v>
      </c>
      <c r="O159" s="62"/>
      <c r="P159" s="168">
        <f>O159*H159</f>
        <v>0</v>
      </c>
      <c r="Q159" s="168">
        <v>7.3899999999999999E-3</v>
      </c>
      <c r="R159" s="168">
        <f>Q159*H159</f>
        <v>0.22170000000000001</v>
      </c>
      <c r="S159" s="168">
        <v>0</v>
      </c>
      <c r="T159" s="16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282</v>
      </c>
      <c r="AT159" s="170" t="s">
        <v>278</v>
      </c>
      <c r="AU159" s="170" t="s">
        <v>89</v>
      </c>
      <c r="AY159" s="18" t="s">
        <v>276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8" t="s">
        <v>89</v>
      </c>
      <c r="BK159" s="172">
        <f>ROUND(I159*H159,3)</f>
        <v>0</v>
      </c>
      <c r="BL159" s="18" t="s">
        <v>282</v>
      </c>
      <c r="BM159" s="170" t="s">
        <v>293</v>
      </c>
    </row>
    <row r="160" spans="1:65" s="14" customFormat="1" ht="11.25">
      <c r="B160" s="181"/>
      <c r="D160" s="174" t="s">
        <v>284</v>
      </c>
      <c r="E160" s="182" t="s">
        <v>1</v>
      </c>
      <c r="F160" s="183" t="s">
        <v>294</v>
      </c>
      <c r="H160" s="184">
        <v>30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284</v>
      </c>
      <c r="AU160" s="182" t="s">
        <v>89</v>
      </c>
      <c r="AV160" s="14" t="s">
        <v>89</v>
      </c>
      <c r="AW160" s="14" t="s">
        <v>30</v>
      </c>
      <c r="AX160" s="14" t="s">
        <v>83</v>
      </c>
      <c r="AY160" s="182" t="s">
        <v>276</v>
      </c>
    </row>
    <row r="161" spans="1:65" s="2" customFormat="1" ht="24.2" customHeight="1">
      <c r="A161" s="33"/>
      <c r="B161" s="158"/>
      <c r="C161" s="159" t="s">
        <v>295</v>
      </c>
      <c r="D161" s="159" t="s">
        <v>278</v>
      </c>
      <c r="E161" s="160" t="s">
        <v>296</v>
      </c>
      <c r="F161" s="161" t="s">
        <v>297</v>
      </c>
      <c r="G161" s="162" t="s">
        <v>298</v>
      </c>
      <c r="H161" s="163">
        <v>72</v>
      </c>
      <c r="I161" s="164"/>
      <c r="J161" s="163">
        <f>ROUND(I161*H161,3)</f>
        <v>0</v>
      </c>
      <c r="K161" s="165"/>
      <c r="L161" s="34"/>
      <c r="M161" s="166" t="s">
        <v>1</v>
      </c>
      <c r="N161" s="167" t="s">
        <v>42</v>
      </c>
      <c r="O161" s="62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282</v>
      </c>
      <c r="AT161" s="170" t="s">
        <v>278</v>
      </c>
      <c r="AU161" s="170" t="s">
        <v>89</v>
      </c>
      <c r="AY161" s="18" t="s">
        <v>276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8" t="s">
        <v>89</v>
      </c>
      <c r="BK161" s="172">
        <f>ROUND(I161*H161,3)</f>
        <v>0</v>
      </c>
      <c r="BL161" s="18" t="s">
        <v>282</v>
      </c>
      <c r="BM161" s="170" t="s">
        <v>299</v>
      </c>
    </row>
    <row r="162" spans="1:65" s="14" customFormat="1" ht="11.25">
      <c r="B162" s="181"/>
      <c r="D162" s="174" t="s">
        <v>284</v>
      </c>
      <c r="E162" s="182" t="s">
        <v>1</v>
      </c>
      <c r="F162" s="183" t="s">
        <v>300</v>
      </c>
      <c r="H162" s="184">
        <v>72</v>
      </c>
      <c r="I162" s="185"/>
      <c r="L162" s="181"/>
      <c r="M162" s="186"/>
      <c r="N162" s="187"/>
      <c r="O162" s="187"/>
      <c r="P162" s="187"/>
      <c r="Q162" s="187"/>
      <c r="R162" s="187"/>
      <c r="S162" s="187"/>
      <c r="T162" s="188"/>
      <c r="AT162" s="182" t="s">
        <v>284</v>
      </c>
      <c r="AU162" s="182" t="s">
        <v>89</v>
      </c>
      <c r="AV162" s="14" t="s">
        <v>89</v>
      </c>
      <c r="AW162" s="14" t="s">
        <v>30</v>
      </c>
      <c r="AX162" s="14" t="s">
        <v>83</v>
      </c>
      <c r="AY162" s="182" t="s">
        <v>276</v>
      </c>
    </row>
    <row r="163" spans="1:65" s="2" customFormat="1" ht="24.2" customHeight="1">
      <c r="A163" s="33"/>
      <c r="B163" s="158"/>
      <c r="C163" s="159" t="s">
        <v>282</v>
      </c>
      <c r="D163" s="159" t="s">
        <v>278</v>
      </c>
      <c r="E163" s="160" t="s">
        <v>301</v>
      </c>
      <c r="F163" s="161" t="s">
        <v>302</v>
      </c>
      <c r="G163" s="162" t="s">
        <v>303</v>
      </c>
      <c r="H163" s="163">
        <v>3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62"/>
      <c r="P163" s="168">
        <f>O163*H163</f>
        <v>0</v>
      </c>
      <c r="Q163" s="168">
        <v>0</v>
      </c>
      <c r="R163" s="168">
        <f>Q163*H163</f>
        <v>0</v>
      </c>
      <c r="S163" s="168">
        <v>0</v>
      </c>
      <c r="T163" s="16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282</v>
      </c>
      <c r="AT163" s="170" t="s">
        <v>278</v>
      </c>
      <c r="AU163" s="170" t="s">
        <v>89</v>
      </c>
      <c r="AY163" s="18" t="s">
        <v>276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89</v>
      </c>
      <c r="BK163" s="172">
        <f>ROUND(I163*H163,3)</f>
        <v>0</v>
      </c>
      <c r="BL163" s="18" t="s">
        <v>282</v>
      </c>
      <c r="BM163" s="170" t="s">
        <v>304</v>
      </c>
    </row>
    <row r="164" spans="1:65" s="14" customFormat="1" ht="11.25">
      <c r="B164" s="181"/>
      <c r="D164" s="174" t="s">
        <v>284</v>
      </c>
      <c r="E164" s="182" t="s">
        <v>1</v>
      </c>
      <c r="F164" s="183" t="s">
        <v>295</v>
      </c>
      <c r="H164" s="184">
        <v>3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284</v>
      </c>
      <c r="AU164" s="182" t="s">
        <v>89</v>
      </c>
      <c r="AV164" s="14" t="s">
        <v>89</v>
      </c>
      <c r="AW164" s="14" t="s">
        <v>30</v>
      </c>
      <c r="AX164" s="14" t="s">
        <v>83</v>
      </c>
      <c r="AY164" s="182" t="s">
        <v>276</v>
      </c>
    </row>
    <row r="165" spans="1:65" s="2" customFormat="1" ht="24.2" customHeight="1">
      <c r="A165" s="33"/>
      <c r="B165" s="158"/>
      <c r="C165" s="159" t="s">
        <v>305</v>
      </c>
      <c r="D165" s="159" t="s">
        <v>278</v>
      </c>
      <c r="E165" s="160" t="s">
        <v>306</v>
      </c>
      <c r="F165" s="161" t="s">
        <v>307</v>
      </c>
      <c r="G165" s="162" t="s">
        <v>308</v>
      </c>
      <c r="H165" s="163">
        <v>23.111000000000001</v>
      </c>
      <c r="I165" s="164"/>
      <c r="J165" s="163">
        <f>ROUND(I165*H165,3)</f>
        <v>0</v>
      </c>
      <c r="K165" s="165"/>
      <c r="L165" s="34"/>
      <c r="M165" s="166" t="s">
        <v>1</v>
      </c>
      <c r="N165" s="167" t="s">
        <v>42</v>
      </c>
      <c r="O165" s="62"/>
      <c r="P165" s="168">
        <f>O165*H165</f>
        <v>0</v>
      </c>
      <c r="Q165" s="168">
        <v>0</v>
      </c>
      <c r="R165" s="168">
        <f>Q165*H165</f>
        <v>0</v>
      </c>
      <c r="S165" s="168">
        <v>0</v>
      </c>
      <c r="T165" s="16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282</v>
      </c>
      <c r="AT165" s="170" t="s">
        <v>278</v>
      </c>
      <c r="AU165" s="170" t="s">
        <v>89</v>
      </c>
      <c r="AY165" s="18" t="s">
        <v>276</v>
      </c>
      <c r="BE165" s="171">
        <f>IF(N165="základná",J165,0)</f>
        <v>0</v>
      </c>
      <c r="BF165" s="171">
        <f>IF(N165="znížená",J165,0)</f>
        <v>0</v>
      </c>
      <c r="BG165" s="171">
        <f>IF(N165="zákl. prenesená",J165,0)</f>
        <v>0</v>
      </c>
      <c r="BH165" s="171">
        <f>IF(N165="zníž. prenesená",J165,0)</f>
        <v>0</v>
      </c>
      <c r="BI165" s="171">
        <f>IF(N165="nulová",J165,0)</f>
        <v>0</v>
      </c>
      <c r="BJ165" s="18" t="s">
        <v>89</v>
      </c>
      <c r="BK165" s="172">
        <f>ROUND(I165*H165,3)</f>
        <v>0</v>
      </c>
      <c r="BL165" s="18" t="s">
        <v>282</v>
      </c>
      <c r="BM165" s="170" t="s">
        <v>309</v>
      </c>
    </row>
    <row r="166" spans="1:65" s="13" customFormat="1" ht="11.25">
      <c r="B166" s="173"/>
      <c r="D166" s="174" t="s">
        <v>284</v>
      </c>
      <c r="E166" s="175" t="s">
        <v>1</v>
      </c>
      <c r="F166" s="176" t="s">
        <v>310</v>
      </c>
      <c r="H166" s="175" t="s">
        <v>1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5" t="s">
        <v>284</v>
      </c>
      <c r="AU166" s="175" t="s">
        <v>89</v>
      </c>
      <c r="AV166" s="13" t="s">
        <v>83</v>
      </c>
      <c r="AW166" s="13" t="s">
        <v>30</v>
      </c>
      <c r="AX166" s="13" t="s">
        <v>76</v>
      </c>
      <c r="AY166" s="175" t="s">
        <v>276</v>
      </c>
    </row>
    <row r="167" spans="1:65" s="14" customFormat="1" ht="11.25">
      <c r="B167" s="181"/>
      <c r="D167" s="174" t="s">
        <v>284</v>
      </c>
      <c r="E167" s="182" t="s">
        <v>1</v>
      </c>
      <c r="F167" s="183" t="s">
        <v>311</v>
      </c>
      <c r="H167" s="184">
        <v>17.204999999999998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284</v>
      </c>
      <c r="AU167" s="182" t="s">
        <v>89</v>
      </c>
      <c r="AV167" s="14" t="s">
        <v>89</v>
      </c>
      <c r="AW167" s="14" t="s">
        <v>30</v>
      </c>
      <c r="AX167" s="14" t="s">
        <v>76</v>
      </c>
      <c r="AY167" s="182" t="s">
        <v>276</v>
      </c>
    </row>
    <row r="168" spans="1:65" s="14" customFormat="1" ht="11.25">
      <c r="B168" s="181"/>
      <c r="D168" s="174" t="s">
        <v>284</v>
      </c>
      <c r="E168" s="182" t="s">
        <v>1</v>
      </c>
      <c r="F168" s="183" t="s">
        <v>312</v>
      </c>
      <c r="H168" s="184">
        <v>5.9059999999999997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284</v>
      </c>
      <c r="AU168" s="182" t="s">
        <v>89</v>
      </c>
      <c r="AV168" s="14" t="s">
        <v>89</v>
      </c>
      <c r="AW168" s="14" t="s">
        <v>30</v>
      </c>
      <c r="AX168" s="14" t="s">
        <v>76</v>
      </c>
      <c r="AY168" s="182" t="s">
        <v>276</v>
      </c>
    </row>
    <row r="169" spans="1:65" s="15" customFormat="1" ht="11.25">
      <c r="B169" s="189"/>
      <c r="D169" s="174" t="s">
        <v>284</v>
      </c>
      <c r="E169" s="190" t="s">
        <v>205</v>
      </c>
      <c r="F169" s="191" t="s">
        <v>289</v>
      </c>
      <c r="H169" s="192">
        <v>23.111000000000001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284</v>
      </c>
      <c r="AU169" s="190" t="s">
        <v>89</v>
      </c>
      <c r="AV169" s="15" t="s">
        <v>282</v>
      </c>
      <c r="AW169" s="15" t="s">
        <v>30</v>
      </c>
      <c r="AX169" s="15" t="s">
        <v>83</v>
      </c>
      <c r="AY169" s="190" t="s">
        <v>276</v>
      </c>
    </row>
    <row r="170" spans="1:65" s="2" customFormat="1" ht="21.75" customHeight="1">
      <c r="A170" s="33"/>
      <c r="B170" s="158"/>
      <c r="C170" s="159" t="s">
        <v>313</v>
      </c>
      <c r="D170" s="159" t="s">
        <v>278</v>
      </c>
      <c r="E170" s="160" t="s">
        <v>314</v>
      </c>
      <c r="F170" s="161" t="s">
        <v>315</v>
      </c>
      <c r="G170" s="162" t="s">
        <v>308</v>
      </c>
      <c r="H170" s="163">
        <v>0.45</v>
      </c>
      <c r="I170" s="164"/>
      <c r="J170" s="163">
        <f>ROUND(I170*H170,3)</f>
        <v>0</v>
      </c>
      <c r="K170" s="165"/>
      <c r="L170" s="34"/>
      <c r="M170" s="166" t="s">
        <v>1</v>
      </c>
      <c r="N170" s="167" t="s">
        <v>42</v>
      </c>
      <c r="O170" s="62"/>
      <c r="P170" s="168">
        <f>O170*H170</f>
        <v>0</v>
      </c>
      <c r="Q170" s="168">
        <v>0</v>
      </c>
      <c r="R170" s="168">
        <f>Q170*H170</f>
        <v>0</v>
      </c>
      <c r="S170" s="168">
        <v>0</v>
      </c>
      <c r="T170" s="16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282</v>
      </c>
      <c r="AT170" s="170" t="s">
        <v>278</v>
      </c>
      <c r="AU170" s="170" t="s">
        <v>89</v>
      </c>
      <c r="AY170" s="18" t="s">
        <v>276</v>
      </c>
      <c r="BE170" s="171">
        <f>IF(N170="základná",J170,0)</f>
        <v>0</v>
      </c>
      <c r="BF170" s="171">
        <f>IF(N170="znížená",J170,0)</f>
        <v>0</v>
      </c>
      <c r="BG170" s="171">
        <f>IF(N170="zákl. prenesená",J170,0)</f>
        <v>0</v>
      </c>
      <c r="BH170" s="171">
        <f>IF(N170="zníž. prenesená",J170,0)</f>
        <v>0</v>
      </c>
      <c r="BI170" s="171">
        <f>IF(N170="nulová",J170,0)</f>
        <v>0</v>
      </c>
      <c r="BJ170" s="18" t="s">
        <v>89</v>
      </c>
      <c r="BK170" s="172">
        <f>ROUND(I170*H170,3)</f>
        <v>0</v>
      </c>
      <c r="BL170" s="18" t="s">
        <v>282</v>
      </c>
      <c r="BM170" s="170" t="s">
        <v>316</v>
      </c>
    </row>
    <row r="171" spans="1:65" s="14" customFormat="1" ht="11.25">
      <c r="B171" s="181"/>
      <c r="D171" s="174" t="s">
        <v>284</v>
      </c>
      <c r="E171" s="182" t="s">
        <v>1</v>
      </c>
      <c r="F171" s="183" t="s">
        <v>317</v>
      </c>
      <c r="H171" s="184">
        <v>0.30599999999999999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284</v>
      </c>
      <c r="AU171" s="182" t="s">
        <v>89</v>
      </c>
      <c r="AV171" s="14" t="s">
        <v>89</v>
      </c>
      <c r="AW171" s="14" t="s">
        <v>30</v>
      </c>
      <c r="AX171" s="14" t="s">
        <v>76</v>
      </c>
      <c r="AY171" s="182" t="s">
        <v>276</v>
      </c>
    </row>
    <row r="172" spans="1:65" s="14" customFormat="1" ht="11.25">
      <c r="B172" s="181"/>
      <c r="D172" s="174" t="s">
        <v>284</v>
      </c>
      <c r="E172" s="182" t="s">
        <v>1</v>
      </c>
      <c r="F172" s="183" t="s">
        <v>318</v>
      </c>
      <c r="H172" s="184">
        <v>0.14399999999999999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284</v>
      </c>
      <c r="AU172" s="182" t="s">
        <v>89</v>
      </c>
      <c r="AV172" s="14" t="s">
        <v>89</v>
      </c>
      <c r="AW172" s="14" t="s">
        <v>30</v>
      </c>
      <c r="AX172" s="14" t="s">
        <v>76</v>
      </c>
      <c r="AY172" s="182" t="s">
        <v>276</v>
      </c>
    </row>
    <row r="173" spans="1:65" s="15" customFormat="1" ht="11.25">
      <c r="B173" s="189"/>
      <c r="D173" s="174" t="s">
        <v>284</v>
      </c>
      <c r="E173" s="190" t="s">
        <v>207</v>
      </c>
      <c r="F173" s="191" t="s">
        <v>289</v>
      </c>
      <c r="H173" s="192">
        <v>0.45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284</v>
      </c>
      <c r="AU173" s="190" t="s">
        <v>89</v>
      </c>
      <c r="AV173" s="15" t="s">
        <v>282</v>
      </c>
      <c r="AW173" s="15" t="s">
        <v>30</v>
      </c>
      <c r="AX173" s="15" t="s">
        <v>83</v>
      </c>
      <c r="AY173" s="190" t="s">
        <v>276</v>
      </c>
    </row>
    <row r="174" spans="1:65" s="2" customFormat="1" ht="24.2" customHeight="1">
      <c r="A174" s="33"/>
      <c r="B174" s="158"/>
      <c r="C174" s="159" t="s">
        <v>319</v>
      </c>
      <c r="D174" s="159" t="s">
        <v>278</v>
      </c>
      <c r="E174" s="160" t="s">
        <v>320</v>
      </c>
      <c r="F174" s="161" t="s">
        <v>321</v>
      </c>
      <c r="G174" s="162" t="s">
        <v>308</v>
      </c>
      <c r="H174" s="163">
        <v>0.51</v>
      </c>
      <c r="I174" s="164"/>
      <c r="J174" s="163">
        <f>ROUND(I174*H174,3)</f>
        <v>0</v>
      </c>
      <c r="K174" s="165"/>
      <c r="L174" s="34"/>
      <c r="M174" s="166" t="s">
        <v>1</v>
      </c>
      <c r="N174" s="167" t="s">
        <v>42</v>
      </c>
      <c r="O174" s="62"/>
      <c r="P174" s="168">
        <f>O174*H174</f>
        <v>0</v>
      </c>
      <c r="Q174" s="168">
        <v>0</v>
      </c>
      <c r="R174" s="168">
        <f>Q174*H174</f>
        <v>0</v>
      </c>
      <c r="S174" s="168">
        <v>0</v>
      </c>
      <c r="T174" s="16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282</v>
      </c>
      <c r="AT174" s="170" t="s">
        <v>278</v>
      </c>
      <c r="AU174" s="170" t="s">
        <v>89</v>
      </c>
      <c r="AY174" s="18" t="s">
        <v>276</v>
      </c>
      <c r="BE174" s="171">
        <f>IF(N174="základná",J174,0)</f>
        <v>0</v>
      </c>
      <c r="BF174" s="171">
        <f>IF(N174="znížená",J174,0)</f>
        <v>0</v>
      </c>
      <c r="BG174" s="171">
        <f>IF(N174="zákl. prenesená",J174,0)</f>
        <v>0</v>
      </c>
      <c r="BH174" s="171">
        <f>IF(N174="zníž. prenesená",J174,0)</f>
        <v>0</v>
      </c>
      <c r="BI174" s="171">
        <f>IF(N174="nulová",J174,0)</f>
        <v>0</v>
      </c>
      <c r="BJ174" s="18" t="s">
        <v>89</v>
      </c>
      <c r="BK174" s="172">
        <f>ROUND(I174*H174,3)</f>
        <v>0</v>
      </c>
      <c r="BL174" s="18" t="s">
        <v>282</v>
      </c>
      <c r="BM174" s="170" t="s">
        <v>322</v>
      </c>
    </row>
    <row r="175" spans="1:65" s="13" customFormat="1" ht="11.25">
      <c r="B175" s="173"/>
      <c r="D175" s="174" t="s">
        <v>284</v>
      </c>
      <c r="E175" s="175" t="s">
        <v>1</v>
      </c>
      <c r="F175" s="176" t="s">
        <v>323</v>
      </c>
      <c r="H175" s="175" t="s">
        <v>1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5" t="s">
        <v>284</v>
      </c>
      <c r="AU175" s="175" t="s">
        <v>89</v>
      </c>
      <c r="AV175" s="13" t="s">
        <v>83</v>
      </c>
      <c r="AW175" s="13" t="s">
        <v>30</v>
      </c>
      <c r="AX175" s="13" t="s">
        <v>76</v>
      </c>
      <c r="AY175" s="175" t="s">
        <v>276</v>
      </c>
    </row>
    <row r="176" spans="1:65" s="14" customFormat="1" ht="11.25">
      <c r="B176" s="181"/>
      <c r="D176" s="174" t="s">
        <v>284</v>
      </c>
      <c r="E176" s="182" t="s">
        <v>1</v>
      </c>
      <c r="F176" s="183" t="s">
        <v>324</v>
      </c>
      <c r="H176" s="184">
        <v>0.51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284</v>
      </c>
      <c r="AU176" s="182" t="s">
        <v>89</v>
      </c>
      <c r="AV176" s="14" t="s">
        <v>89</v>
      </c>
      <c r="AW176" s="14" t="s">
        <v>30</v>
      </c>
      <c r="AX176" s="14" t="s">
        <v>76</v>
      </c>
      <c r="AY176" s="182" t="s">
        <v>276</v>
      </c>
    </row>
    <row r="177" spans="1:65" s="15" customFormat="1" ht="11.25">
      <c r="B177" s="189"/>
      <c r="D177" s="174" t="s">
        <v>284</v>
      </c>
      <c r="E177" s="190" t="s">
        <v>125</v>
      </c>
      <c r="F177" s="191" t="s">
        <v>289</v>
      </c>
      <c r="H177" s="192">
        <v>0.51</v>
      </c>
      <c r="I177" s="193"/>
      <c r="L177" s="189"/>
      <c r="M177" s="194"/>
      <c r="N177" s="195"/>
      <c r="O177" s="195"/>
      <c r="P177" s="195"/>
      <c r="Q177" s="195"/>
      <c r="R177" s="195"/>
      <c r="S177" s="195"/>
      <c r="T177" s="196"/>
      <c r="AT177" s="190" t="s">
        <v>284</v>
      </c>
      <c r="AU177" s="190" t="s">
        <v>89</v>
      </c>
      <c r="AV177" s="15" t="s">
        <v>282</v>
      </c>
      <c r="AW177" s="15" t="s">
        <v>30</v>
      </c>
      <c r="AX177" s="15" t="s">
        <v>83</v>
      </c>
      <c r="AY177" s="190" t="s">
        <v>276</v>
      </c>
    </row>
    <row r="178" spans="1:65" s="2" customFormat="1" ht="24.2" customHeight="1">
      <c r="A178" s="33"/>
      <c r="B178" s="158"/>
      <c r="C178" s="159" t="s">
        <v>325</v>
      </c>
      <c r="D178" s="159" t="s">
        <v>278</v>
      </c>
      <c r="E178" s="160" t="s">
        <v>326</v>
      </c>
      <c r="F178" s="161" t="s">
        <v>327</v>
      </c>
      <c r="G178" s="162" t="s">
        <v>308</v>
      </c>
      <c r="H178" s="163">
        <v>0.51</v>
      </c>
      <c r="I178" s="164"/>
      <c r="J178" s="163">
        <f>ROUND(I178*H178,3)</f>
        <v>0</v>
      </c>
      <c r="K178" s="165"/>
      <c r="L178" s="34"/>
      <c r="M178" s="166" t="s">
        <v>1</v>
      </c>
      <c r="N178" s="167" t="s">
        <v>42</v>
      </c>
      <c r="O178" s="62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282</v>
      </c>
      <c r="AT178" s="170" t="s">
        <v>278</v>
      </c>
      <c r="AU178" s="170" t="s">
        <v>89</v>
      </c>
      <c r="AY178" s="18" t="s">
        <v>276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8" t="s">
        <v>89</v>
      </c>
      <c r="BK178" s="172">
        <f>ROUND(I178*H178,3)</f>
        <v>0</v>
      </c>
      <c r="BL178" s="18" t="s">
        <v>282</v>
      </c>
      <c r="BM178" s="170" t="s">
        <v>328</v>
      </c>
    </row>
    <row r="179" spans="1:65" s="14" customFormat="1" ht="11.25">
      <c r="B179" s="181"/>
      <c r="D179" s="174" t="s">
        <v>284</v>
      </c>
      <c r="E179" s="182" t="s">
        <v>1</v>
      </c>
      <c r="F179" s="183" t="s">
        <v>125</v>
      </c>
      <c r="H179" s="184">
        <v>0.51</v>
      </c>
      <c r="I179" s="185"/>
      <c r="L179" s="181"/>
      <c r="M179" s="186"/>
      <c r="N179" s="187"/>
      <c r="O179" s="187"/>
      <c r="P179" s="187"/>
      <c r="Q179" s="187"/>
      <c r="R179" s="187"/>
      <c r="S179" s="187"/>
      <c r="T179" s="188"/>
      <c r="AT179" s="182" t="s">
        <v>284</v>
      </c>
      <c r="AU179" s="182" t="s">
        <v>89</v>
      </c>
      <c r="AV179" s="14" t="s">
        <v>89</v>
      </c>
      <c r="AW179" s="14" t="s">
        <v>30</v>
      </c>
      <c r="AX179" s="14" t="s">
        <v>83</v>
      </c>
      <c r="AY179" s="182" t="s">
        <v>276</v>
      </c>
    </row>
    <row r="180" spans="1:65" s="2" customFormat="1" ht="24.2" customHeight="1">
      <c r="A180" s="33"/>
      <c r="B180" s="158"/>
      <c r="C180" s="159" t="s">
        <v>329</v>
      </c>
      <c r="D180" s="159" t="s">
        <v>278</v>
      </c>
      <c r="E180" s="160" t="s">
        <v>330</v>
      </c>
      <c r="F180" s="161" t="s">
        <v>331</v>
      </c>
      <c r="G180" s="162" t="s">
        <v>308</v>
      </c>
      <c r="H180" s="163">
        <v>0.51</v>
      </c>
      <c r="I180" s="164"/>
      <c r="J180" s="163">
        <f>ROUND(I180*H180,3)</f>
        <v>0</v>
      </c>
      <c r="K180" s="165"/>
      <c r="L180" s="34"/>
      <c r="M180" s="166" t="s">
        <v>1</v>
      </c>
      <c r="N180" s="167" t="s">
        <v>42</v>
      </c>
      <c r="O180" s="62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282</v>
      </c>
      <c r="AT180" s="170" t="s">
        <v>278</v>
      </c>
      <c r="AU180" s="170" t="s">
        <v>89</v>
      </c>
      <c r="AY180" s="18" t="s">
        <v>276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8" t="s">
        <v>89</v>
      </c>
      <c r="BK180" s="172">
        <f>ROUND(I180*H180,3)</f>
        <v>0</v>
      </c>
      <c r="BL180" s="18" t="s">
        <v>282</v>
      </c>
      <c r="BM180" s="170" t="s">
        <v>332</v>
      </c>
    </row>
    <row r="181" spans="1:65" s="14" customFormat="1" ht="11.25">
      <c r="B181" s="181"/>
      <c r="D181" s="174" t="s">
        <v>284</v>
      </c>
      <c r="E181" s="182" t="s">
        <v>1</v>
      </c>
      <c r="F181" s="183" t="s">
        <v>125</v>
      </c>
      <c r="H181" s="184">
        <v>0.51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284</v>
      </c>
      <c r="AU181" s="182" t="s">
        <v>89</v>
      </c>
      <c r="AV181" s="14" t="s">
        <v>89</v>
      </c>
      <c r="AW181" s="14" t="s">
        <v>30</v>
      </c>
      <c r="AX181" s="14" t="s">
        <v>83</v>
      </c>
      <c r="AY181" s="182" t="s">
        <v>276</v>
      </c>
    </row>
    <row r="182" spans="1:65" s="2" customFormat="1" ht="37.9" customHeight="1">
      <c r="A182" s="33"/>
      <c r="B182" s="158"/>
      <c r="C182" s="159" t="s">
        <v>333</v>
      </c>
      <c r="D182" s="159" t="s">
        <v>278</v>
      </c>
      <c r="E182" s="160" t="s">
        <v>334</v>
      </c>
      <c r="F182" s="161" t="s">
        <v>335</v>
      </c>
      <c r="G182" s="162" t="s">
        <v>308</v>
      </c>
      <c r="H182" s="163">
        <v>0.51</v>
      </c>
      <c r="I182" s="164"/>
      <c r="J182" s="163">
        <f>ROUND(I182*H182,3)</f>
        <v>0</v>
      </c>
      <c r="K182" s="165"/>
      <c r="L182" s="34"/>
      <c r="M182" s="166" t="s">
        <v>1</v>
      </c>
      <c r="N182" s="167" t="s">
        <v>42</v>
      </c>
      <c r="O182" s="62"/>
      <c r="P182" s="168">
        <f>O182*H182</f>
        <v>0</v>
      </c>
      <c r="Q182" s="168">
        <v>0</v>
      </c>
      <c r="R182" s="168">
        <f>Q182*H182</f>
        <v>0</v>
      </c>
      <c r="S182" s="168">
        <v>0</v>
      </c>
      <c r="T182" s="169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282</v>
      </c>
      <c r="AT182" s="170" t="s">
        <v>278</v>
      </c>
      <c r="AU182" s="170" t="s">
        <v>89</v>
      </c>
      <c r="AY182" s="18" t="s">
        <v>276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8" t="s">
        <v>89</v>
      </c>
      <c r="BK182" s="172">
        <f>ROUND(I182*H182,3)</f>
        <v>0</v>
      </c>
      <c r="BL182" s="18" t="s">
        <v>282</v>
      </c>
      <c r="BM182" s="170" t="s">
        <v>336</v>
      </c>
    </row>
    <row r="183" spans="1:65" s="14" customFormat="1" ht="11.25">
      <c r="B183" s="181"/>
      <c r="D183" s="174" t="s">
        <v>284</v>
      </c>
      <c r="E183" s="182" t="s">
        <v>1</v>
      </c>
      <c r="F183" s="183" t="s">
        <v>125</v>
      </c>
      <c r="H183" s="184">
        <v>0.51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284</v>
      </c>
      <c r="AU183" s="182" t="s">
        <v>89</v>
      </c>
      <c r="AV183" s="14" t="s">
        <v>89</v>
      </c>
      <c r="AW183" s="14" t="s">
        <v>30</v>
      </c>
      <c r="AX183" s="14" t="s">
        <v>83</v>
      </c>
      <c r="AY183" s="182" t="s">
        <v>276</v>
      </c>
    </row>
    <row r="184" spans="1:65" s="2" customFormat="1" ht="37.9" customHeight="1">
      <c r="A184" s="33"/>
      <c r="B184" s="158"/>
      <c r="C184" s="159" t="s">
        <v>337</v>
      </c>
      <c r="D184" s="159" t="s">
        <v>278</v>
      </c>
      <c r="E184" s="160" t="s">
        <v>338</v>
      </c>
      <c r="F184" s="161" t="s">
        <v>339</v>
      </c>
      <c r="G184" s="162" t="s">
        <v>308</v>
      </c>
      <c r="H184" s="163">
        <v>1.02</v>
      </c>
      <c r="I184" s="164"/>
      <c r="J184" s="163">
        <f>ROUND(I184*H184,3)</f>
        <v>0</v>
      </c>
      <c r="K184" s="165"/>
      <c r="L184" s="34"/>
      <c r="M184" s="166" t="s">
        <v>1</v>
      </c>
      <c r="N184" s="167" t="s">
        <v>42</v>
      </c>
      <c r="O184" s="62"/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282</v>
      </c>
      <c r="AT184" s="170" t="s">
        <v>278</v>
      </c>
      <c r="AU184" s="170" t="s">
        <v>89</v>
      </c>
      <c r="AY184" s="18" t="s">
        <v>276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8" t="s">
        <v>89</v>
      </c>
      <c r="BK184" s="172">
        <f>ROUND(I184*H184,3)</f>
        <v>0</v>
      </c>
      <c r="BL184" s="18" t="s">
        <v>282</v>
      </c>
      <c r="BM184" s="170" t="s">
        <v>340</v>
      </c>
    </row>
    <row r="185" spans="1:65" s="14" customFormat="1" ht="11.25">
      <c r="B185" s="181"/>
      <c r="D185" s="174" t="s">
        <v>284</v>
      </c>
      <c r="E185" s="182" t="s">
        <v>1</v>
      </c>
      <c r="F185" s="183" t="s">
        <v>125</v>
      </c>
      <c r="H185" s="184">
        <v>0.51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284</v>
      </c>
      <c r="AU185" s="182" t="s">
        <v>89</v>
      </c>
      <c r="AV185" s="14" t="s">
        <v>89</v>
      </c>
      <c r="AW185" s="14" t="s">
        <v>30</v>
      </c>
      <c r="AX185" s="14" t="s">
        <v>83</v>
      </c>
      <c r="AY185" s="182" t="s">
        <v>276</v>
      </c>
    </row>
    <row r="186" spans="1:65" s="14" customFormat="1" ht="11.25">
      <c r="B186" s="181"/>
      <c r="D186" s="174" t="s">
        <v>284</v>
      </c>
      <c r="F186" s="183" t="s">
        <v>341</v>
      </c>
      <c r="H186" s="184">
        <v>1.02</v>
      </c>
      <c r="I186" s="185"/>
      <c r="L186" s="181"/>
      <c r="M186" s="186"/>
      <c r="N186" s="187"/>
      <c r="O186" s="187"/>
      <c r="P186" s="187"/>
      <c r="Q186" s="187"/>
      <c r="R186" s="187"/>
      <c r="S186" s="187"/>
      <c r="T186" s="188"/>
      <c r="AT186" s="182" t="s">
        <v>284</v>
      </c>
      <c r="AU186" s="182" t="s">
        <v>89</v>
      </c>
      <c r="AV186" s="14" t="s">
        <v>89</v>
      </c>
      <c r="AW186" s="14" t="s">
        <v>3</v>
      </c>
      <c r="AX186" s="14" t="s">
        <v>83</v>
      </c>
      <c r="AY186" s="182" t="s">
        <v>276</v>
      </c>
    </row>
    <row r="187" spans="1:65" s="2" customFormat="1" ht="33" customHeight="1">
      <c r="A187" s="33"/>
      <c r="B187" s="158"/>
      <c r="C187" s="159" t="s">
        <v>342</v>
      </c>
      <c r="D187" s="159" t="s">
        <v>278</v>
      </c>
      <c r="E187" s="160" t="s">
        <v>343</v>
      </c>
      <c r="F187" s="161" t="s">
        <v>344</v>
      </c>
      <c r="G187" s="162" t="s">
        <v>308</v>
      </c>
      <c r="H187" s="163">
        <v>24.071000000000002</v>
      </c>
      <c r="I187" s="164"/>
      <c r="J187" s="163">
        <f>ROUND(I187*H187,3)</f>
        <v>0</v>
      </c>
      <c r="K187" s="165"/>
      <c r="L187" s="34"/>
      <c r="M187" s="166" t="s">
        <v>1</v>
      </c>
      <c r="N187" s="167" t="s">
        <v>42</v>
      </c>
      <c r="O187" s="62"/>
      <c r="P187" s="168">
        <f>O187*H187</f>
        <v>0</v>
      </c>
      <c r="Q187" s="168">
        <v>0</v>
      </c>
      <c r="R187" s="168">
        <f>Q187*H187</f>
        <v>0</v>
      </c>
      <c r="S187" s="168">
        <v>0</v>
      </c>
      <c r="T187" s="169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8" t="s">
        <v>89</v>
      </c>
      <c r="BK187" s="172">
        <f>ROUND(I187*H187,3)</f>
        <v>0</v>
      </c>
      <c r="BL187" s="18" t="s">
        <v>282</v>
      </c>
      <c r="BM187" s="170" t="s">
        <v>345</v>
      </c>
    </row>
    <row r="188" spans="1:65" s="14" customFormat="1" ht="11.25">
      <c r="B188" s="181"/>
      <c r="D188" s="174" t="s">
        <v>284</v>
      </c>
      <c r="E188" s="182" t="s">
        <v>1</v>
      </c>
      <c r="F188" s="183" t="s">
        <v>346</v>
      </c>
      <c r="H188" s="184">
        <v>24.071000000000002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284</v>
      </c>
      <c r="AU188" s="182" t="s">
        <v>89</v>
      </c>
      <c r="AV188" s="14" t="s">
        <v>89</v>
      </c>
      <c r="AW188" s="14" t="s">
        <v>30</v>
      </c>
      <c r="AX188" s="14" t="s">
        <v>83</v>
      </c>
      <c r="AY188" s="182" t="s">
        <v>276</v>
      </c>
    </row>
    <row r="189" spans="1:65" s="2" customFormat="1" ht="44.25" customHeight="1">
      <c r="A189" s="33"/>
      <c r="B189" s="158"/>
      <c r="C189" s="159" t="s">
        <v>347</v>
      </c>
      <c r="D189" s="159" t="s">
        <v>278</v>
      </c>
      <c r="E189" s="160" t="s">
        <v>348</v>
      </c>
      <c r="F189" s="161" t="s">
        <v>349</v>
      </c>
      <c r="G189" s="162" t="s">
        <v>308</v>
      </c>
      <c r="H189" s="163">
        <v>288.85199999999998</v>
      </c>
      <c r="I189" s="164"/>
      <c r="J189" s="163">
        <f>ROUND(I189*H189,3)</f>
        <v>0</v>
      </c>
      <c r="K189" s="165"/>
      <c r="L189" s="34"/>
      <c r="M189" s="166" t="s">
        <v>1</v>
      </c>
      <c r="N189" s="167" t="s">
        <v>42</v>
      </c>
      <c r="O189" s="62"/>
      <c r="P189" s="168">
        <f>O189*H189</f>
        <v>0</v>
      </c>
      <c r="Q189" s="168">
        <v>0</v>
      </c>
      <c r="R189" s="168">
        <f>Q189*H189</f>
        <v>0</v>
      </c>
      <c r="S189" s="168">
        <v>0</v>
      </c>
      <c r="T189" s="169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0" t="s">
        <v>282</v>
      </c>
      <c r="AT189" s="170" t="s">
        <v>278</v>
      </c>
      <c r="AU189" s="170" t="s">
        <v>89</v>
      </c>
      <c r="AY189" s="18" t="s">
        <v>276</v>
      </c>
      <c r="BE189" s="171">
        <f>IF(N189="základná",J189,0)</f>
        <v>0</v>
      </c>
      <c r="BF189" s="171">
        <f>IF(N189="znížená",J189,0)</f>
        <v>0</v>
      </c>
      <c r="BG189" s="171">
        <f>IF(N189="zákl. prenesená",J189,0)</f>
        <v>0</v>
      </c>
      <c r="BH189" s="171">
        <f>IF(N189="zníž. prenesená",J189,0)</f>
        <v>0</v>
      </c>
      <c r="BI189" s="171">
        <f>IF(N189="nulová",J189,0)</f>
        <v>0</v>
      </c>
      <c r="BJ189" s="18" t="s">
        <v>89</v>
      </c>
      <c r="BK189" s="172">
        <f>ROUND(I189*H189,3)</f>
        <v>0</v>
      </c>
      <c r="BL189" s="18" t="s">
        <v>282</v>
      </c>
      <c r="BM189" s="170" t="s">
        <v>350</v>
      </c>
    </row>
    <row r="190" spans="1:65" s="14" customFormat="1" ht="11.25">
      <c r="B190" s="181"/>
      <c r="D190" s="174" t="s">
        <v>284</v>
      </c>
      <c r="E190" s="182" t="s">
        <v>1</v>
      </c>
      <c r="F190" s="183" t="s">
        <v>346</v>
      </c>
      <c r="H190" s="184">
        <v>24.071000000000002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2" t="s">
        <v>284</v>
      </c>
      <c r="AU190" s="182" t="s">
        <v>89</v>
      </c>
      <c r="AV190" s="14" t="s">
        <v>89</v>
      </c>
      <c r="AW190" s="14" t="s">
        <v>30</v>
      </c>
      <c r="AX190" s="14" t="s">
        <v>83</v>
      </c>
      <c r="AY190" s="182" t="s">
        <v>276</v>
      </c>
    </row>
    <row r="191" spans="1:65" s="14" customFormat="1" ht="11.25">
      <c r="B191" s="181"/>
      <c r="D191" s="174" t="s">
        <v>284</v>
      </c>
      <c r="F191" s="183" t="s">
        <v>351</v>
      </c>
      <c r="H191" s="184">
        <v>288.85199999999998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284</v>
      </c>
      <c r="AU191" s="182" t="s">
        <v>89</v>
      </c>
      <c r="AV191" s="14" t="s">
        <v>89</v>
      </c>
      <c r="AW191" s="14" t="s">
        <v>3</v>
      </c>
      <c r="AX191" s="14" t="s">
        <v>83</v>
      </c>
      <c r="AY191" s="182" t="s">
        <v>276</v>
      </c>
    </row>
    <row r="192" spans="1:65" s="2" customFormat="1" ht="24.2" customHeight="1">
      <c r="A192" s="33"/>
      <c r="B192" s="158"/>
      <c r="C192" s="159" t="s">
        <v>352</v>
      </c>
      <c r="D192" s="159" t="s">
        <v>278</v>
      </c>
      <c r="E192" s="160" t="s">
        <v>353</v>
      </c>
      <c r="F192" s="161" t="s">
        <v>354</v>
      </c>
      <c r="G192" s="162" t="s">
        <v>355</v>
      </c>
      <c r="H192" s="163">
        <v>39.716999999999999</v>
      </c>
      <c r="I192" s="164"/>
      <c r="J192" s="163">
        <f>ROUND(I192*H192,3)</f>
        <v>0</v>
      </c>
      <c r="K192" s="165"/>
      <c r="L192" s="34"/>
      <c r="M192" s="166" t="s">
        <v>1</v>
      </c>
      <c r="N192" s="167" t="s">
        <v>42</v>
      </c>
      <c r="O192" s="62"/>
      <c r="P192" s="168">
        <f>O192*H192</f>
        <v>0</v>
      </c>
      <c r="Q192" s="168">
        <v>0</v>
      </c>
      <c r="R192" s="168">
        <f>Q192*H192</f>
        <v>0</v>
      </c>
      <c r="S192" s="168">
        <v>0</v>
      </c>
      <c r="T192" s="16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0" t="s">
        <v>282</v>
      </c>
      <c r="AT192" s="170" t="s">
        <v>278</v>
      </c>
      <c r="AU192" s="170" t="s">
        <v>89</v>
      </c>
      <c r="AY192" s="18" t="s">
        <v>276</v>
      </c>
      <c r="BE192" s="171">
        <f>IF(N192="základná",J192,0)</f>
        <v>0</v>
      </c>
      <c r="BF192" s="171">
        <f>IF(N192="znížená",J192,0)</f>
        <v>0</v>
      </c>
      <c r="BG192" s="171">
        <f>IF(N192="zákl. prenesená",J192,0)</f>
        <v>0</v>
      </c>
      <c r="BH192" s="171">
        <f>IF(N192="zníž. prenesená",J192,0)</f>
        <v>0</v>
      </c>
      <c r="BI192" s="171">
        <f>IF(N192="nulová",J192,0)</f>
        <v>0</v>
      </c>
      <c r="BJ192" s="18" t="s">
        <v>89</v>
      </c>
      <c r="BK192" s="172">
        <f>ROUND(I192*H192,3)</f>
        <v>0</v>
      </c>
      <c r="BL192" s="18" t="s">
        <v>282</v>
      </c>
      <c r="BM192" s="170" t="s">
        <v>356</v>
      </c>
    </row>
    <row r="193" spans="1:65" s="14" customFormat="1" ht="11.25">
      <c r="B193" s="181"/>
      <c r="D193" s="174" t="s">
        <v>284</v>
      </c>
      <c r="E193" s="182" t="s">
        <v>1</v>
      </c>
      <c r="F193" s="183" t="s">
        <v>357</v>
      </c>
      <c r="H193" s="184">
        <v>39.716999999999999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284</v>
      </c>
      <c r="AU193" s="182" t="s">
        <v>89</v>
      </c>
      <c r="AV193" s="14" t="s">
        <v>89</v>
      </c>
      <c r="AW193" s="14" t="s">
        <v>30</v>
      </c>
      <c r="AX193" s="14" t="s">
        <v>83</v>
      </c>
      <c r="AY193" s="182" t="s">
        <v>276</v>
      </c>
    </row>
    <row r="194" spans="1:65" s="12" customFormat="1" ht="22.9" customHeight="1">
      <c r="B194" s="145"/>
      <c r="D194" s="146" t="s">
        <v>75</v>
      </c>
      <c r="E194" s="156" t="s">
        <v>89</v>
      </c>
      <c r="F194" s="156" t="s">
        <v>358</v>
      </c>
      <c r="I194" s="148"/>
      <c r="J194" s="157">
        <f>BK194</f>
        <v>0</v>
      </c>
      <c r="L194" s="145"/>
      <c r="M194" s="150"/>
      <c r="N194" s="151"/>
      <c r="O194" s="151"/>
      <c r="P194" s="152">
        <f>SUM(P195:P215)</f>
        <v>0</v>
      </c>
      <c r="Q194" s="151"/>
      <c r="R194" s="152">
        <f>SUM(R195:R215)</f>
        <v>4.4287181099999993</v>
      </c>
      <c r="S194" s="151"/>
      <c r="T194" s="153">
        <f>SUM(T195:T215)</f>
        <v>0</v>
      </c>
      <c r="AR194" s="146" t="s">
        <v>83</v>
      </c>
      <c r="AT194" s="154" t="s">
        <v>75</v>
      </c>
      <c r="AU194" s="154" t="s">
        <v>83</v>
      </c>
      <c r="AY194" s="146" t="s">
        <v>276</v>
      </c>
      <c r="BK194" s="155">
        <f>SUM(BK195:BK215)</f>
        <v>0</v>
      </c>
    </row>
    <row r="195" spans="1:65" s="2" customFormat="1" ht="24.2" customHeight="1">
      <c r="A195" s="33"/>
      <c r="B195" s="158"/>
      <c r="C195" s="159" t="s">
        <v>359</v>
      </c>
      <c r="D195" s="159" t="s">
        <v>278</v>
      </c>
      <c r="E195" s="160" t="s">
        <v>360</v>
      </c>
      <c r="F195" s="161" t="s">
        <v>361</v>
      </c>
      <c r="G195" s="162" t="s">
        <v>308</v>
      </c>
      <c r="H195" s="163">
        <v>1.6359999999999999</v>
      </c>
      <c r="I195" s="164"/>
      <c r="J195" s="163">
        <f>ROUND(I195*H195,3)</f>
        <v>0</v>
      </c>
      <c r="K195" s="165"/>
      <c r="L195" s="34"/>
      <c r="M195" s="166" t="s">
        <v>1</v>
      </c>
      <c r="N195" s="167" t="s">
        <v>42</v>
      </c>
      <c r="O195" s="62"/>
      <c r="P195" s="168">
        <f>O195*H195</f>
        <v>0</v>
      </c>
      <c r="Q195" s="168">
        <v>2.0699999999999998</v>
      </c>
      <c r="R195" s="168">
        <f>Q195*H195</f>
        <v>3.3865199999999995</v>
      </c>
      <c r="S195" s="168">
        <v>0</v>
      </c>
      <c r="T195" s="169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282</v>
      </c>
      <c r="AT195" s="170" t="s">
        <v>278</v>
      </c>
      <c r="AU195" s="170" t="s">
        <v>89</v>
      </c>
      <c r="AY195" s="18" t="s">
        <v>276</v>
      </c>
      <c r="BE195" s="171">
        <f>IF(N195="základná",J195,0)</f>
        <v>0</v>
      </c>
      <c r="BF195" s="171">
        <f>IF(N195="znížená",J195,0)</f>
        <v>0</v>
      </c>
      <c r="BG195" s="171">
        <f>IF(N195="zákl. prenesená",J195,0)</f>
        <v>0</v>
      </c>
      <c r="BH195" s="171">
        <f>IF(N195="zníž. prenesená",J195,0)</f>
        <v>0</v>
      </c>
      <c r="BI195" s="171">
        <f>IF(N195="nulová",J195,0)</f>
        <v>0</v>
      </c>
      <c r="BJ195" s="18" t="s">
        <v>89</v>
      </c>
      <c r="BK195" s="172">
        <f>ROUND(I195*H195,3)</f>
        <v>0</v>
      </c>
      <c r="BL195" s="18" t="s">
        <v>282</v>
      </c>
      <c r="BM195" s="170" t="s">
        <v>362</v>
      </c>
    </row>
    <row r="196" spans="1:65" s="14" customFormat="1" ht="11.25">
      <c r="B196" s="181"/>
      <c r="D196" s="174" t="s">
        <v>284</v>
      </c>
      <c r="E196" s="182" t="s">
        <v>1</v>
      </c>
      <c r="F196" s="183" t="s">
        <v>363</v>
      </c>
      <c r="H196" s="184">
        <v>7.0999999999999994E-2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284</v>
      </c>
      <c r="AU196" s="182" t="s">
        <v>89</v>
      </c>
      <c r="AV196" s="14" t="s">
        <v>89</v>
      </c>
      <c r="AW196" s="14" t="s">
        <v>30</v>
      </c>
      <c r="AX196" s="14" t="s">
        <v>76</v>
      </c>
      <c r="AY196" s="182" t="s">
        <v>276</v>
      </c>
    </row>
    <row r="197" spans="1:65" s="14" customFormat="1" ht="11.25">
      <c r="B197" s="181"/>
      <c r="D197" s="174" t="s">
        <v>284</v>
      </c>
      <c r="E197" s="182" t="s">
        <v>1</v>
      </c>
      <c r="F197" s="183" t="s">
        <v>364</v>
      </c>
      <c r="H197" s="184">
        <v>2.7E-2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284</v>
      </c>
      <c r="AU197" s="182" t="s">
        <v>89</v>
      </c>
      <c r="AV197" s="14" t="s">
        <v>89</v>
      </c>
      <c r="AW197" s="14" t="s">
        <v>30</v>
      </c>
      <c r="AX197" s="14" t="s">
        <v>76</v>
      </c>
      <c r="AY197" s="182" t="s">
        <v>276</v>
      </c>
    </row>
    <row r="198" spans="1:65" s="14" customFormat="1" ht="11.25">
      <c r="B198" s="181"/>
      <c r="D198" s="174" t="s">
        <v>284</v>
      </c>
      <c r="E198" s="182" t="s">
        <v>1</v>
      </c>
      <c r="F198" s="183" t="s">
        <v>365</v>
      </c>
      <c r="H198" s="184">
        <v>5.3999999999999999E-2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284</v>
      </c>
      <c r="AU198" s="182" t="s">
        <v>89</v>
      </c>
      <c r="AV198" s="14" t="s">
        <v>89</v>
      </c>
      <c r="AW198" s="14" t="s">
        <v>30</v>
      </c>
      <c r="AX198" s="14" t="s">
        <v>76</v>
      </c>
      <c r="AY198" s="182" t="s">
        <v>276</v>
      </c>
    </row>
    <row r="199" spans="1:65" s="14" customFormat="1" ht="11.25">
      <c r="B199" s="181"/>
      <c r="D199" s="174" t="s">
        <v>284</v>
      </c>
      <c r="E199" s="182" t="s">
        <v>1</v>
      </c>
      <c r="F199" s="183" t="s">
        <v>366</v>
      </c>
      <c r="H199" s="184">
        <v>0.72699999999999998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2" t="s">
        <v>284</v>
      </c>
      <c r="AU199" s="182" t="s">
        <v>89</v>
      </c>
      <c r="AV199" s="14" t="s">
        <v>89</v>
      </c>
      <c r="AW199" s="14" t="s">
        <v>30</v>
      </c>
      <c r="AX199" s="14" t="s">
        <v>76</v>
      </c>
      <c r="AY199" s="182" t="s">
        <v>276</v>
      </c>
    </row>
    <row r="200" spans="1:65" s="14" customFormat="1" ht="11.25">
      <c r="B200" s="181"/>
      <c r="D200" s="174" t="s">
        <v>284</v>
      </c>
      <c r="E200" s="182" t="s">
        <v>1</v>
      </c>
      <c r="F200" s="183" t="s">
        <v>367</v>
      </c>
      <c r="H200" s="184">
        <v>0.75700000000000001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284</v>
      </c>
      <c r="AU200" s="182" t="s">
        <v>89</v>
      </c>
      <c r="AV200" s="14" t="s">
        <v>89</v>
      </c>
      <c r="AW200" s="14" t="s">
        <v>30</v>
      </c>
      <c r="AX200" s="14" t="s">
        <v>76</v>
      </c>
      <c r="AY200" s="182" t="s">
        <v>276</v>
      </c>
    </row>
    <row r="201" spans="1:65" s="15" customFormat="1" ht="11.25">
      <c r="B201" s="189"/>
      <c r="D201" s="174" t="s">
        <v>284</v>
      </c>
      <c r="E201" s="190" t="s">
        <v>1</v>
      </c>
      <c r="F201" s="191" t="s">
        <v>289</v>
      </c>
      <c r="H201" s="192">
        <v>1.6359999999999999</v>
      </c>
      <c r="I201" s="193"/>
      <c r="L201" s="189"/>
      <c r="M201" s="194"/>
      <c r="N201" s="195"/>
      <c r="O201" s="195"/>
      <c r="P201" s="195"/>
      <c r="Q201" s="195"/>
      <c r="R201" s="195"/>
      <c r="S201" s="195"/>
      <c r="T201" s="196"/>
      <c r="AT201" s="190" t="s">
        <v>284</v>
      </c>
      <c r="AU201" s="190" t="s">
        <v>89</v>
      </c>
      <c r="AV201" s="15" t="s">
        <v>282</v>
      </c>
      <c r="AW201" s="15" t="s">
        <v>30</v>
      </c>
      <c r="AX201" s="15" t="s">
        <v>83</v>
      </c>
      <c r="AY201" s="190" t="s">
        <v>276</v>
      </c>
    </row>
    <row r="202" spans="1:65" s="2" customFormat="1" ht="24.2" customHeight="1">
      <c r="A202" s="33"/>
      <c r="B202" s="158"/>
      <c r="C202" s="159" t="s">
        <v>368</v>
      </c>
      <c r="D202" s="159" t="s">
        <v>278</v>
      </c>
      <c r="E202" s="160" t="s">
        <v>369</v>
      </c>
      <c r="F202" s="161" t="s">
        <v>370</v>
      </c>
      <c r="G202" s="162" t="s">
        <v>371</v>
      </c>
      <c r="H202" s="163">
        <v>3</v>
      </c>
      <c r="I202" s="164"/>
      <c r="J202" s="163">
        <f>ROUND(I202*H202,3)</f>
        <v>0</v>
      </c>
      <c r="K202" s="165"/>
      <c r="L202" s="34"/>
      <c r="M202" s="166" t="s">
        <v>1</v>
      </c>
      <c r="N202" s="167" t="s">
        <v>42</v>
      </c>
      <c r="O202" s="62"/>
      <c r="P202" s="168">
        <f>O202*H202</f>
        <v>0</v>
      </c>
      <c r="Q202" s="168">
        <v>2.8300000000000001E-3</v>
      </c>
      <c r="R202" s="168">
        <f>Q202*H202</f>
        <v>8.490000000000001E-3</v>
      </c>
      <c r="S202" s="168">
        <v>0</v>
      </c>
      <c r="T202" s="16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0" t="s">
        <v>282</v>
      </c>
      <c r="AT202" s="170" t="s">
        <v>278</v>
      </c>
      <c r="AU202" s="170" t="s">
        <v>89</v>
      </c>
      <c r="AY202" s="18" t="s">
        <v>276</v>
      </c>
      <c r="BE202" s="171">
        <f>IF(N202="základná",J202,0)</f>
        <v>0</v>
      </c>
      <c r="BF202" s="171">
        <f>IF(N202="znížená",J202,0)</f>
        <v>0</v>
      </c>
      <c r="BG202" s="171">
        <f>IF(N202="zákl. prenesená",J202,0)</f>
        <v>0</v>
      </c>
      <c r="BH202" s="171">
        <f>IF(N202="zníž. prenesená",J202,0)</f>
        <v>0</v>
      </c>
      <c r="BI202" s="171">
        <f>IF(N202="nulová",J202,0)</f>
        <v>0</v>
      </c>
      <c r="BJ202" s="18" t="s">
        <v>89</v>
      </c>
      <c r="BK202" s="172">
        <f>ROUND(I202*H202,3)</f>
        <v>0</v>
      </c>
      <c r="BL202" s="18" t="s">
        <v>282</v>
      </c>
      <c r="BM202" s="170" t="s">
        <v>372</v>
      </c>
    </row>
    <row r="203" spans="1:65" s="14" customFormat="1" ht="11.25">
      <c r="B203" s="181"/>
      <c r="D203" s="174" t="s">
        <v>284</v>
      </c>
      <c r="E203" s="182" t="s">
        <v>1</v>
      </c>
      <c r="F203" s="183" t="s">
        <v>373</v>
      </c>
      <c r="H203" s="184">
        <v>3</v>
      </c>
      <c r="I203" s="185"/>
      <c r="L203" s="181"/>
      <c r="M203" s="186"/>
      <c r="N203" s="187"/>
      <c r="O203" s="187"/>
      <c r="P203" s="187"/>
      <c r="Q203" s="187"/>
      <c r="R203" s="187"/>
      <c r="S203" s="187"/>
      <c r="T203" s="188"/>
      <c r="AT203" s="182" t="s">
        <v>284</v>
      </c>
      <c r="AU203" s="182" t="s">
        <v>89</v>
      </c>
      <c r="AV203" s="14" t="s">
        <v>89</v>
      </c>
      <c r="AW203" s="14" t="s">
        <v>30</v>
      </c>
      <c r="AX203" s="14" t="s">
        <v>83</v>
      </c>
      <c r="AY203" s="182" t="s">
        <v>276</v>
      </c>
    </row>
    <row r="204" spans="1:65" s="2" customFormat="1" ht="16.5" customHeight="1">
      <c r="A204" s="33"/>
      <c r="B204" s="158"/>
      <c r="C204" s="159" t="s">
        <v>374</v>
      </c>
      <c r="D204" s="159" t="s">
        <v>278</v>
      </c>
      <c r="E204" s="160" t="s">
        <v>375</v>
      </c>
      <c r="F204" s="161" t="s">
        <v>376</v>
      </c>
      <c r="G204" s="162" t="s">
        <v>308</v>
      </c>
      <c r="H204" s="163">
        <v>0.14399999999999999</v>
      </c>
      <c r="I204" s="164"/>
      <c r="J204" s="163">
        <f>ROUND(I204*H204,3)</f>
        <v>0</v>
      </c>
      <c r="K204" s="165"/>
      <c r="L204" s="34"/>
      <c r="M204" s="166" t="s">
        <v>1</v>
      </c>
      <c r="N204" s="167" t="s">
        <v>42</v>
      </c>
      <c r="O204" s="62"/>
      <c r="P204" s="168">
        <f>O204*H204</f>
        <v>0</v>
      </c>
      <c r="Q204" s="168">
        <v>2.23543</v>
      </c>
      <c r="R204" s="168">
        <f>Q204*H204</f>
        <v>0.32190191999999995</v>
      </c>
      <c r="S204" s="168">
        <v>0</v>
      </c>
      <c r="T204" s="16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282</v>
      </c>
      <c r="AT204" s="170" t="s">
        <v>278</v>
      </c>
      <c r="AU204" s="170" t="s">
        <v>89</v>
      </c>
      <c r="AY204" s="18" t="s">
        <v>276</v>
      </c>
      <c r="BE204" s="171">
        <f>IF(N204="základná",J204,0)</f>
        <v>0</v>
      </c>
      <c r="BF204" s="171">
        <f>IF(N204="znížená",J204,0)</f>
        <v>0</v>
      </c>
      <c r="BG204" s="171">
        <f>IF(N204="zákl. prenesená",J204,0)</f>
        <v>0</v>
      </c>
      <c r="BH204" s="171">
        <f>IF(N204="zníž. prenesená",J204,0)</f>
        <v>0</v>
      </c>
      <c r="BI204" s="171">
        <f>IF(N204="nulová",J204,0)</f>
        <v>0</v>
      </c>
      <c r="BJ204" s="18" t="s">
        <v>89</v>
      </c>
      <c r="BK204" s="172">
        <f>ROUND(I204*H204,3)</f>
        <v>0</v>
      </c>
      <c r="BL204" s="18" t="s">
        <v>282</v>
      </c>
      <c r="BM204" s="170" t="s">
        <v>377</v>
      </c>
    </row>
    <row r="205" spans="1:65" s="14" customFormat="1" ht="11.25">
      <c r="B205" s="181"/>
      <c r="D205" s="174" t="s">
        <v>284</v>
      </c>
      <c r="E205" s="182" t="s">
        <v>1</v>
      </c>
      <c r="F205" s="183" t="s">
        <v>378</v>
      </c>
      <c r="H205" s="184">
        <v>0.14399999999999999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284</v>
      </c>
      <c r="AU205" s="182" t="s">
        <v>89</v>
      </c>
      <c r="AV205" s="14" t="s">
        <v>89</v>
      </c>
      <c r="AW205" s="14" t="s">
        <v>30</v>
      </c>
      <c r="AX205" s="14" t="s">
        <v>83</v>
      </c>
      <c r="AY205" s="182" t="s">
        <v>276</v>
      </c>
    </row>
    <row r="206" spans="1:65" s="2" customFormat="1" ht="24.2" customHeight="1">
      <c r="A206" s="33"/>
      <c r="B206" s="158"/>
      <c r="C206" s="159" t="s">
        <v>379</v>
      </c>
      <c r="D206" s="159" t="s">
        <v>278</v>
      </c>
      <c r="E206" s="160" t="s">
        <v>380</v>
      </c>
      <c r="F206" s="161" t="s">
        <v>381</v>
      </c>
      <c r="G206" s="162" t="s">
        <v>308</v>
      </c>
      <c r="H206" s="163">
        <v>0.30599999999999999</v>
      </c>
      <c r="I206" s="164"/>
      <c r="J206" s="163">
        <f>ROUND(I206*H206,3)</f>
        <v>0</v>
      </c>
      <c r="K206" s="165"/>
      <c r="L206" s="34"/>
      <c r="M206" s="166" t="s">
        <v>1</v>
      </c>
      <c r="N206" s="167" t="s">
        <v>42</v>
      </c>
      <c r="O206" s="62"/>
      <c r="P206" s="168">
        <f>O206*H206</f>
        <v>0</v>
      </c>
      <c r="Q206" s="168">
        <v>2.23543</v>
      </c>
      <c r="R206" s="168">
        <f>Q206*H206</f>
        <v>0.68404158000000004</v>
      </c>
      <c r="S206" s="168">
        <v>0</v>
      </c>
      <c r="T206" s="16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0" t="s">
        <v>282</v>
      </c>
      <c r="AT206" s="170" t="s">
        <v>278</v>
      </c>
      <c r="AU206" s="170" t="s">
        <v>89</v>
      </c>
      <c r="AY206" s="18" t="s">
        <v>276</v>
      </c>
      <c r="BE206" s="171">
        <f>IF(N206="základná",J206,0)</f>
        <v>0</v>
      </c>
      <c r="BF206" s="171">
        <f>IF(N206="znížená",J206,0)</f>
        <v>0</v>
      </c>
      <c r="BG206" s="171">
        <f>IF(N206="zákl. prenesená",J206,0)</f>
        <v>0</v>
      </c>
      <c r="BH206" s="171">
        <f>IF(N206="zníž. prenesená",J206,0)</f>
        <v>0</v>
      </c>
      <c r="BI206" s="171">
        <f>IF(N206="nulová",J206,0)</f>
        <v>0</v>
      </c>
      <c r="BJ206" s="18" t="s">
        <v>89</v>
      </c>
      <c r="BK206" s="172">
        <f>ROUND(I206*H206,3)</f>
        <v>0</v>
      </c>
      <c r="BL206" s="18" t="s">
        <v>282</v>
      </c>
      <c r="BM206" s="170" t="s">
        <v>382</v>
      </c>
    </row>
    <row r="207" spans="1:65" s="14" customFormat="1" ht="11.25">
      <c r="B207" s="181"/>
      <c r="D207" s="174" t="s">
        <v>284</v>
      </c>
      <c r="E207" s="182" t="s">
        <v>1</v>
      </c>
      <c r="F207" s="183" t="s">
        <v>317</v>
      </c>
      <c r="H207" s="184">
        <v>0.30599999999999999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284</v>
      </c>
      <c r="AU207" s="182" t="s">
        <v>89</v>
      </c>
      <c r="AV207" s="14" t="s">
        <v>89</v>
      </c>
      <c r="AW207" s="14" t="s">
        <v>30</v>
      </c>
      <c r="AX207" s="14" t="s">
        <v>83</v>
      </c>
      <c r="AY207" s="182" t="s">
        <v>276</v>
      </c>
    </row>
    <row r="208" spans="1:65" s="2" customFormat="1" ht="33" customHeight="1">
      <c r="A208" s="33"/>
      <c r="B208" s="158"/>
      <c r="C208" s="159" t="s">
        <v>383</v>
      </c>
      <c r="D208" s="159" t="s">
        <v>278</v>
      </c>
      <c r="E208" s="160" t="s">
        <v>384</v>
      </c>
      <c r="F208" s="161" t="s">
        <v>385</v>
      </c>
      <c r="G208" s="162" t="s">
        <v>281</v>
      </c>
      <c r="H208" s="163">
        <v>0.432</v>
      </c>
      <c r="I208" s="164"/>
      <c r="J208" s="163">
        <f>ROUND(I208*H208,3)</f>
        <v>0</v>
      </c>
      <c r="K208" s="165"/>
      <c r="L208" s="34"/>
      <c r="M208" s="166" t="s">
        <v>1</v>
      </c>
      <c r="N208" s="167" t="s">
        <v>42</v>
      </c>
      <c r="O208" s="62"/>
      <c r="P208" s="168">
        <f>O208*H208</f>
        <v>0</v>
      </c>
      <c r="Q208" s="168">
        <v>4.9399999999999999E-3</v>
      </c>
      <c r="R208" s="168">
        <f>Q208*H208</f>
        <v>2.13408E-3</v>
      </c>
      <c r="S208" s="168">
        <v>0</v>
      </c>
      <c r="T208" s="169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0" t="s">
        <v>282</v>
      </c>
      <c r="AT208" s="170" t="s">
        <v>278</v>
      </c>
      <c r="AU208" s="170" t="s">
        <v>89</v>
      </c>
      <c r="AY208" s="18" t="s">
        <v>276</v>
      </c>
      <c r="BE208" s="171">
        <f>IF(N208="základná",J208,0)</f>
        <v>0</v>
      </c>
      <c r="BF208" s="171">
        <f>IF(N208="znížená",J208,0)</f>
        <v>0</v>
      </c>
      <c r="BG208" s="171">
        <f>IF(N208="zákl. prenesená",J208,0)</f>
        <v>0</v>
      </c>
      <c r="BH208" s="171">
        <f>IF(N208="zníž. prenesená",J208,0)</f>
        <v>0</v>
      </c>
      <c r="BI208" s="171">
        <f>IF(N208="nulová",J208,0)</f>
        <v>0</v>
      </c>
      <c r="BJ208" s="18" t="s">
        <v>89</v>
      </c>
      <c r="BK208" s="172">
        <f>ROUND(I208*H208,3)</f>
        <v>0</v>
      </c>
      <c r="BL208" s="18" t="s">
        <v>282</v>
      </c>
      <c r="BM208" s="170" t="s">
        <v>386</v>
      </c>
    </row>
    <row r="209" spans="1:65" s="14" customFormat="1" ht="11.25">
      <c r="B209" s="181"/>
      <c r="D209" s="174" t="s">
        <v>284</v>
      </c>
      <c r="E209" s="182" t="s">
        <v>1</v>
      </c>
      <c r="F209" s="183" t="s">
        <v>387</v>
      </c>
      <c r="H209" s="184">
        <v>0.432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284</v>
      </c>
      <c r="AU209" s="182" t="s">
        <v>89</v>
      </c>
      <c r="AV209" s="14" t="s">
        <v>89</v>
      </c>
      <c r="AW209" s="14" t="s">
        <v>30</v>
      </c>
      <c r="AX209" s="14" t="s">
        <v>83</v>
      </c>
      <c r="AY209" s="182" t="s">
        <v>276</v>
      </c>
    </row>
    <row r="210" spans="1:65" s="2" customFormat="1" ht="24.2" customHeight="1">
      <c r="A210" s="33"/>
      <c r="B210" s="158"/>
      <c r="C210" s="159" t="s">
        <v>7</v>
      </c>
      <c r="D210" s="159" t="s">
        <v>278</v>
      </c>
      <c r="E210" s="160" t="s">
        <v>388</v>
      </c>
      <c r="F210" s="161" t="s">
        <v>389</v>
      </c>
      <c r="G210" s="162" t="s">
        <v>281</v>
      </c>
      <c r="H210" s="163">
        <v>76.281000000000006</v>
      </c>
      <c r="I210" s="164"/>
      <c r="J210" s="163">
        <f>ROUND(I210*H210,3)</f>
        <v>0</v>
      </c>
      <c r="K210" s="165"/>
      <c r="L210" s="34"/>
      <c r="M210" s="166" t="s">
        <v>1</v>
      </c>
      <c r="N210" s="167" t="s">
        <v>42</v>
      </c>
      <c r="O210" s="62"/>
      <c r="P210" s="168">
        <f>O210*H210</f>
        <v>0</v>
      </c>
      <c r="Q210" s="168">
        <v>3.0000000000000001E-5</v>
      </c>
      <c r="R210" s="168">
        <f>Q210*H210</f>
        <v>2.2884300000000002E-3</v>
      </c>
      <c r="S210" s="168">
        <v>0</v>
      </c>
      <c r="T210" s="16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282</v>
      </c>
      <c r="AT210" s="170" t="s">
        <v>278</v>
      </c>
      <c r="AU210" s="170" t="s">
        <v>89</v>
      </c>
      <c r="AY210" s="18" t="s">
        <v>276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8" t="s">
        <v>89</v>
      </c>
      <c r="BK210" s="172">
        <f>ROUND(I210*H210,3)</f>
        <v>0</v>
      </c>
      <c r="BL210" s="18" t="s">
        <v>282</v>
      </c>
      <c r="BM210" s="170" t="s">
        <v>390</v>
      </c>
    </row>
    <row r="211" spans="1:65" s="14" customFormat="1" ht="11.25">
      <c r="B211" s="181"/>
      <c r="D211" s="174" t="s">
        <v>284</v>
      </c>
      <c r="E211" s="182" t="s">
        <v>1</v>
      </c>
      <c r="F211" s="183" t="s">
        <v>391</v>
      </c>
      <c r="H211" s="184">
        <v>76.281000000000006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2" t="s">
        <v>284</v>
      </c>
      <c r="AU211" s="182" t="s">
        <v>89</v>
      </c>
      <c r="AV211" s="14" t="s">
        <v>89</v>
      </c>
      <c r="AW211" s="14" t="s">
        <v>30</v>
      </c>
      <c r="AX211" s="14" t="s">
        <v>76</v>
      </c>
      <c r="AY211" s="182" t="s">
        <v>276</v>
      </c>
    </row>
    <row r="212" spans="1:65" s="15" customFormat="1" ht="11.25">
      <c r="B212" s="189"/>
      <c r="D212" s="174" t="s">
        <v>284</v>
      </c>
      <c r="E212" s="190" t="s">
        <v>215</v>
      </c>
      <c r="F212" s="191" t="s">
        <v>289</v>
      </c>
      <c r="H212" s="192">
        <v>76.281000000000006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284</v>
      </c>
      <c r="AU212" s="190" t="s">
        <v>89</v>
      </c>
      <c r="AV212" s="15" t="s">
        <v>282</v>
      </c>
      <c r="AW212" s="15" t="s">
        <v>30</v>
      </c>
      <c r="AX212" s="15" t="s">
        <v>83</v>
      </c>
      <c r="AY212" s="190" t="s">
        <v>276</v>
      </c>
    </row>
    <row r="213" spans="1:65" s="2" customFormat="1" ht="16.5" customHeight="1">
      <c r="A213" s="33"/>
      <c r="B213" s="158"/>
      <c r="C213" s="197" t="s">
        <v>392</v>
      </c>
      <c r="D213" s="197" t="s">
        <v>393</v>
      </c>
      <c r="E213" s="198" t="s">
        <v>394</v>
      </c>
      <c r="F213" s="199" t="s">
        <v>395</v>
      </c>
      <c r="G213" s="200" t="s">
        <v>281</v>
      </c>
      <c r="H213" s="201">
        <v>77.807000000000002</v>
      </c>
      <c r="I213" s="202"/>
      <c r="J213" s="201">
        <f>ROUND(I213*H213,3)</f>
        <v>0</v>
      </c>
      <c r="K213" s="203"/>
      <c r="L213" s="204"/>
      <c r="M213" s="205" t="s">
        <v>1</v>
      </c>
      <c r="N213" s="206" t="s">
        <v>42</v>
      </c>
      <c r="O213" s="62"/>
      <c r="P213" s="168">
        <f>O213*H213</f>
        <v>0</v>
      </c>
      <c r="Q213" s="168">
        <v>2.9999999999999997E-4</v>
      </c>
      <c r="R213" s="168">
        <f>Q213*H213</f>
        <v>2.3342099999999998E-2</v>
      </c>
      <c r="S213" s="168">
        <v>0</v>
      </c>
      <c r="T213" s="16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0" t="s">
        <v>325</v>
      </c>
      <c r="AT213" s="170" t="s">
        <v>393</v>
      </c>
      <c r="AU213" s="170" t="s">
        <v>89</v>
      </c>
      <c r="AY213" s="18" t="s">
        <v>276</v>
      </c>
      <c r="BE213" s="171">
        <f>IF(N213="základná",J213,0)</f>
        <v>0</v>
      </c>
      <c r="BF213" s="171">
        <f>IF(N213="znížená",J213,0)</f>
        <v>0</v>
      </c>
      <c r="BG213" s="171">
        <f>IF(N213="zákl. prenesená",J213,0)</f>
        <v>0</v>
      </c>
      <c r="BH213" s="171">
        <f>IF(N213="zníž. prenesená",J213,0)</f>
        <v>0</v>
      </c>
      <c r="BI213" s="171">
        <f>IF(N213="nulová",J213,0)</f>
        <v>0</v>
      </c>
      <c r="BJ213" s="18" t="s">
        <v>89</v>
      </c>
      <c r="BK213" s="172">
        <f>ROUND(I213*H213,3)</f>
        <v>0</v>
      </c>
      <c r="BL213" s="18" t="s">
        <v>282</v>
      </c>
      <c r="BM213" s="170" t="s">
        <v>396</v>
      </c>
    </row>
    <row r="214" spans="1:65" s="14" customFormat="1" ht="11.25">
      <c r="B214" s="181"/>
      <c r="D214" s="174" t="s">
        <v>284</v>
      </c>
      <c r="E214" s="182" t="s">
        <v>1</v>
      </c>
      <c r="F214" s="183" t="s">
        <v>215</v>
      </c>
      <c r="H214" s="184">
        <v>76.281000000000006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284</v>
      </c>
      <c r="AU214" s="182" t="s">
        <v>89</v>
      </c>
      <c r="AV214" s="14" t="s">
        <v>89</v>
      </c>
      <c r="AW214" s="14" t="s">
        <v>30</v>
      </c>
      <c r="AX214" s="14" t="s">
        <v>83</v>
      </c>
      <c r="AY214" s="182" t="s">
        <v>276</v>
      </c>
    </row>
    <row r="215" spans="1:65" s="14" customFormat="1" ht="11.25">
      <c r="B215" s="181"/>
      <c r="D215" s="174" t="s">
        <v>284</v>
      </c>
      <c r="F215" s="183" t="s">
        <v>397</v>
      </c>
      <c r="H215" s="184">
        <v>77.807000000000002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284</v>
      </c>
      <c r="AU215" s="182" t="s">
        <v>89</v>
      </c>
      <c r="AV215" s="14" t="s">
        <v>89</v>
      </c>
      <c r="AW215" s="14" t="s">
        <v>3</v>
      </c>
      <c r="AX215" s="14" t="s">
        <v>83</v>
      </c>
      <c r="AY215" s="182" t="s">
        <v>276</v>
      </c>
    </row>
    <row r="216" spans="1:65" s="12" customFormat="1" ht="22.9" customHeight="1">
      <c r="B216" s="145"/>
      <c r="D216" s="146" t="s">
        <v>75</v>
      </c>
      <c r="E216" s="156" t="s">
        <v>295</v>
      </c>
      <c r="F216" s="156" t="s">
        <v>398</v>
      </c>
      <c r="I216" s="148"/>
      <c r="J216" s="157">
        <f>BK216</f>
        <v>0</v>
      </c>
      <c r="L216" s="145"/>
      <c r="M216" s="150"/>
      <c r="N216" s="151"/>
      <c r="O216" s="151"/>
      <c r="P216" s="152">
        <f>SUM(P217:P247)</f>
        <v>0</v>
      </c>
      <c r="Q216" s="151"/>
      <c r="R216" s="152">
        <f>SUM(R217:R247)</f>
        <v>3.5673713600000001</v>
      </c>
      <c r="S216" s="151"/>
      <c r="T216" s="153">
        <f>SUM(T217:T247)</f>
        <v>0</v>
      </c>
      <c r="AR216" s="146" t="s">
        <v>83</v>
      </c>
      <c r="AT216" s="154" t="s">
        <v>75</v>
      </c>
      <c r="AU216" s="154" t="s">
        <v>83</v>
      </c>
      <c r="AY216" s="146" t="s">
        <v>276</v>
      </c>
      <c r="BK216" s="155">
        <f>SUM(BK217:BK247)</f>
        <v>0</v>
      </c>
    </row>
    <row r="217" spans="1:65" s="2" customFormat="1" ht="33" customHeight="1">
      <c r="A217" s="33"/>
      <c r="B217" s="158"/>
      <c r="C217" s="159" t="s">
        <v>399</v>
      </c>
      <c r="D217" s="159" t="s">
        <v>278</v>
      </c>
      <c r="E217" s="160" t="s">
        <v>400</v>
      </c>
      <c r="F217" s="161" t="s">
        <v>401</v>
      </c>
      <c r="G217" s="162" t="s">
        <v>355</v>
      </c>
      <c r="H217" s="163">
        <v>0.186</v>
      </c>
      <c r="I217" s="164"/>
      <c r="J217" s="163">
        <f>ROUND(I217*H217,3)</f>
        <v>0</v>
      </c>
      <c r="K217" s="165"/>
      <c r="L217" s="34"/>
      <c r="M217" s="166" t="s">
        <v>1</v>
      </c>
      <c r="N217" s="167" t="s">
        <v>42</v>
      </c>
      <c r="O217" s="62"/>
      <c r="P217" s="168">
        <f>O217*H217</f>
        <v>0</v>
      </c>
      <c r="Q217" s="168">
        <v>1.7100000000000001E-2</v>
      </c>
      <c r="R217" s="168">
        <f>Q217*H217</f>
        <v>3.1806E-3</v>
      </c>
      <c r="S217" s="168">
        <v>0</v>
      </c>
      <c r="T217" s="169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0" t="s">
        <v>282</v>
      </c>
      <c r="AT217" s="170" t="s">
        <v>278</v>
      </c>
      <c r="AU217" s="170" t="s">
        <v>89</v>
      </c>
      <c r="AY217" s="18" t="s">
        <v>276</v>
      </c>
      <c r="BE217" s="171">
        <f>IF(N217="základná",J217,0)</f>
        <v>0</v>
      </c>
      <c r="BF217" s="171">
        <f>IF(N217="znížená",J217,0)</f>
        <v>0</v>
      </c>
      <c r="BG217" s="171">
        <f>IF(N217="zákl. prenesená",J217,0)</f>
        <v>0</v>
      </c>
      <c r="BH217" s="171">
        <f>IF(N217="zníž. prenesená",J217,0)</f>
        <v>0</v>
      </c>
      <c r="BI217" s="171">
        <f>IF(N217="nulová",J217,0)</f>
        <v>0</v>
      </c>
      <c r="BJ217" s="18" t="s">
        <v>89</v>
      </c>
      <c r="BK217" s="172">
        <f>ROUND(I217*H217,3)</f>
        <v>0</v>
      </c>
      <c r="BL217" s="18" t="s">
        <v>282</v>
      </c>
      <c r="BM217" s="170" t="s">
        <v>402</v>
      </c>
    </row>
    <row r="218" spans="1:65" s="14" customFormat="1" ht="11.25">
      <c r="B218" s="181"/>
      <c r="D218" s="174" t="s">
        <v>284</v>
      </c>
      <c r="E218" s="182" t="s">
        <v>1</v>
      </c>
      <c r="F218" s="183" t="s">
        <v>403</v>
      </c>
      <c r="H218" s="184">
        <v>0.186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284</v>
      </c>
      <c r="AU218" s="182" t="s">
        <v>89</v>
      </c>
      <c r="AV218" s="14" t="s">
        <v>89</v>
      </c>
      <c r="AW218" s="14" t="s">
        <v>30</v>
      </c>
      <c r="AX218" s="14" t="s">
        <v>83</v>
      </c>
      <c r="AY218" s="182" t="s">
        <v>276</v>
      </c>
    </row>
    <row r="219" spans="1:65" s="2" customFormat="1" ht="24.2" customHeight="1">
      <c r="A219" s="33"/>
      <c r="B219" s="158"/>
      <c r="C219" s="197" t="s">
        <v>404</v>
      </c>
      <c r="D219" s="197" t="s">
        <v>393</v>
      </c>
      <c r="E219" s="198" t="s">
        <v>405</v>
      </c>
      <c r="F219" s="199" t="s">
        <v>406</v>
      </c>
      <c r="G219" s="200" t="s">
        <v>407</v>
      </c>
      <c r="H219" s="201">
        <v>83.021000000000001</v>
      </c>
      <c r="I219" s="202"/>
      <c r="J219" s="201">
        <f>ROUND(I219*H219,3)</f>
        <v>0</v>
      </c>
      <c r="K219" s="203"/>
      <c r="L219" s="204"/>
      <c r="M219" s="205" t="s">
        <v>1</v>
      </c>
      <c r="N219" s="206" t="s">
        <v>42</v>
      </c>
      <c r="O219" s="62"/>
      <c r="P219" s="168">
        <f>O219*H219</f>
        <v>0</v>
      </c>
      <c r="Q219" s="168">
        <v>0</v>
      </c>
      <c r="R219" s="168">
        <f>Q219*H219</f>
        <v>0</v>
      </c>
      <c r="S219" s="168">
        <v>0</v>
      </c>
      <c r="T219" s="16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325</v>
      </c>
      <c r="AT219" s="170" t="s">
        <v>393</v>
      </c>
      <c r="AU219" s="170" t="s">
        <v>89</v>
      </c>
      <c r="AY219" s="18" t="s">
        <v>276</v>
      </c>
      <c r="BE219" s="171">
        <f>IF(N219="základná",J219,0)</f>
        <v>0</v>
      </c>
      <c r="BF219" s="171">
        <f>IF(N219="znížená",J219,0)</f>
        <v>0</v>
      </c>
      <c r="BG219" s="171">
        <f>IF(N219="zákl. prenesená",J219,0)</f>
        <v>0</v>
      </c>
      <c r="BH219" s="171">
        <f>IF(N219="zníž. prenesená",J219,0)</f>
        <v>0</v>
      </c>
      <c r="BI219" s="171">
        <f>IF(N219="nulová",J219,0)</f>
        <v>0</v>
      </c>
      <c r="BJ219" s="18" t="s">
        <v>89</v>
      </c>
      <c r="BK219" s="172">
        <f>ROUND(I219*H219,3)</f>
        <v>0</v>
      </c>
      <c r="BL219" s="18" t="s">
        <v>282</v>
      </c>
      <c r="BM219" s="170" t="s">
        <v>408</v>
      </c>
    </row>
    <row r="220" spans="1:65" s="14" customFormat="1" ht="11.25">
      <c r="B220" s="181"/>
      <c r="D220" s="174" t="s">
        <v>284</v>
      </c>
      <c r="E220" s="182" t="s">
        <v>1</v>
      </c>
      <c r="F220" s="183" t="s">
        <v>409</v>
      </c>
      <c r="H220" s="184">
        <v>83.021000000000001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284</v>
      </c>
      <c r="AU220" s="182" t="s">
        <v>89</v>
      </c>
      <c r="AV220" s="14" t="s">
        <v>89</v>
      </c>
      <c r="AW220" s="14" t="s">
        <v>30</v>
      </c>
      <c r="AX220" s="14" t="s">
        <v>83</v>
      </c>
      <c r="AY220" s="182" t="s">
        <v>276</v>
      </c>
    </row>
    <row r="221" spans="1:65" s="2" customFormat="1" ht="24.2" customHeight="1">
      <c r="A221" s="33"/>
      <c r="B221" s="158"/>
      <c r="C221" s="197" t="s">
        <v>410</v>
      </c>
      <c r="D221" s="197" t="s">
        <v>393</v>
      </c>
      <c r="E221" s="198" t="s">
        <v>411</v>
      </c>
      <c r="F221" s="199" t="s">
        <v>412</v>
      </c>
      <c r="G221" s="200" t="s">
        <v>407</v>
      </c>
      <c r="H221" s="201">
        <v>30.170999999999999</v>
      </c>
      <c r="I221" s="202"/>
      <c r="J221" s="201">
        <f>ROUND(I221*H221,3)</f>
        <v>0</v>
      </c>
      <c r="K221" s="203"/>
      <c r="L221" s="204"/>
      <c r="M221" s="205" t="s">
        <v>1</v>
      </c>
      <c r="N221" s="206" t="s">
        <v>42</v>
      </c>
      <c r="O221" s="62"/>
      <c r="P221" s="168">
        <f>O221*H221</f>
        <v>0</v>
      </c>
      <c r="Q221" s="168">
        <v>0</v>
      </c>
      <c r="R221" s="168">
        <f>Q221*H221</f>
        <v>0</v>
      </c>
      <c r="S221" s="168">
        <v>0</v>
      </c>
      <c r="T221" s="169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325</v>
      </c>
      <c r="AT221" s="170" t="s">
        <v>393</v>
      </c>
      <c r="AU221" s="170" t="s">
        <v>89</v>
      </c>
      <c r="AY221" s="18" t="s">
        <v>276</v>
      </c>
      <c r="BE221" s="171">
        <f>IF(N221="základná",J221,0)</f>
        <v>0</v>
      </c>
      <c r="BF221" s="171">
        <f>IF(N221="znížená",J221,0)</f>
        <v>0</v>
      </c>
      <c r="BG221" s="171">
        <f>IF(N221="zákl. prenesená",J221,0)</f>
        <v>0</v>
      </c>
      <c r="BH221" s="171">
        <f>IF(N221="zníž. prenesená",J221,0)</f>
        <v>0</v>
      </c>
      <c r="BI221" s="171">
        <f>IF(N221="nulová",J221,0)</f>
        <v>0</v>
      </c>
      <c r="BJ221" s="18" t="s">
        <v>89</v>
      </c>
      <c r="BK221" s="172">
        <f>ROUND(I221*H221,3)</f>
        <v>0</v>
      </c>
      <c r="BL221" s="18" t="s">
        <v>282</v>
      </c>
      <c r="BM221" s="170" t="s">
        <v>413</v>
      </c>
    </row>
    <row r="222" spans="1:65" s="14" customFormat="1" ht="11.25">
      <c r="B222" s="181"/>
      <c r="D222" s="174" t="s">
        <v>284</v>
      </c>
      <c r="E222" s="182" t="s">
        <v>1</v>
      </c>
      <c r="F222" s="183" t="s">
        <v>414</v>
      </c>
      <c r="H222" s="184">
        <v>30.170999999999999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284</v>
      </c>
      <c r="AU222" s="182" t="s">
        <v>89</v>
      </c>
      <c r="AV222" s="14" t="s">
        <v>89</v>
      </c>
      <c r="AW222" s="14" t="s">
        <v>30</v>
      </c>
      <c r="AX222" s="14" t="s">
        <v>83</v>
      </c>
      <c r="AY222" s="182" t="s">
        <v>276</v>
      </c>
    </row>
    <row r="223" spans="1:65" s="2" customFormat="1" ht="24.2" customHeight="1">
      <c r="A223" s="33"/>
      <c r="B223" s="158"/>
      <c r="C223" s="197" t="s">
        <v>415</v>
      </c>
      <c r="D223" s="197" t="s">
        <v>393</v>
      </c>
      <c r="E223" s="198" t="s">
        <v>416</v>
      </c>
      <c r="F223" s="199" t="s">
        <v>417</v>
      </c>
      <c r="G223" s="200" t="s">
        <v>407</v>
      </c>
      <c r="H223" s="201">
        <v>18.030999999999999</v>
      </c>
      <c r="I223" s="202"/>
      <c r="J223" s="201">
        <f>ROUND(I223*H223,3)</f>
        <v>0</v>
      </c>
      <c r="K223" s="203"/>
      <c r="L223" s="204"/>
      <c r="M223" s="205" t="s">
        <v>1</v>
      </c>
      <c r="N223" s="206" t="s">
        <v>42</v>
      </c>
      <c r="O223" s="62"/>
      <c r="P223" s="168">
        <f>O223*H223</f>
        <v>0</v>
      </c>
      <c r="Q223" s="168">
        <v>0</v>
      </c>
      <c r="R223" s="168">
        <f>Q223*H223</f>
        <v>0</v>
      </c>
      <c r="S223" s="168">
        <v>0</v>
      </c>
      <c r="T223" s="169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325</v>
      </c>
      <c r="AT223" s="170" t="s">
        <v>393</v>
      </c>
      <c r="AU223" s="170" t="s">
        <v>89</v>
      </c>
      <c r="AY223" s="18" t="s">
        <v>276</v>
      </c>
      <c r="BE223" s="171">
        <f>IF(N223="základná",J223,0)</f>
        <v>0</v>
      </c>
      <c r="BF223" s="171">
        <f>IF(N223="znížená",J223,0)</f>
        <v>0</v>
      </c>
      <c r="BG223" s="171">
        <f>IF(N223="zákl. prenesená",J223,0)</f>
        <v>0</v>
      </c>
      <c r="BH223" s="171">
        <f>IF(N223="zníž. prenesená",J223,0)</f>
        <v>0</v>
      </c>
      <c r="BI223" s="171">
        <f>IF(N223="nulová",J223,0)</f>
        <v>0</v>
      </c>
      <c r="BJ223" s="18" t="s">
        <v>89</v>
      </c>
      <c r="BK223" s="172">
        <f>ROUND(I223*H223,3)</f>
        <v>0</v>
      </c>
      <c r="BL223" s="18" t="s">
        <v>282</v>
      </c>
      <c r="BM223" s="170" t="s">
        <v>418</v>
      </c>
    </row>
    <row r="224" spans="1:65" s="14" customFormat="1" ht="11.25">
      <c r="B224" s="181"/>
      <c r="D224" s="174" t="s">
        <v>284</v>
      </c>
      <c r="E224" s="182" t="s">
        <v>1</v>
      </c>
      <c r="F224" s="183" t="s">
        <v>419</v>
      </c>
      <c r="H224" s="184">
        <v>18.030999999999999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284</v>
      </c>
      <c r="AU224" s="182" t="s">
        <v>89</v>
      </c>
      <c r="AV224" s="14" t="s">
        <v>89</v>
      </c>
      <c r="AW224" s="14" t="s">
        <v>30</v>
      </c>
      <c r="AX224" s="14" t="s">
        <v>83</v>
      </c>
      <c r="AY224" s="182" t="s">
        <v>276</v>
      </c>
    </row>
    <row r="225" spans="1:65" s="2" customFormat="1" ht="24.2" customHeight="1">
      <c r="A225" s="33"/>
      <c r="B225" s="158"/>
      <c r="C225" s="197" t="s">
        <v>420</v>
      </c>
      <c r="D225" s="197" t="s">
        <v>393</v>
      </c>
      <c r="E225" s="198" t="s">
        <v>421</v>
      </c>
      <c r="F225" s="199" t="s">
        <v>422</v>
      </c>
      <c r="G225" s="200" t="s">
        <v>407</v>
      </c>
      <c r="H225" s="201">
        <v>16.771000000000001</v>
      </c>
      <c r="I225" s="202"/>
      <c r="J225" s="201">
        <f>ROUND(I225*H225,3)</f>
        <v>0</v>
      </c>
      <c r="K225" s="203"/>
      <c r="L225" s="204"/>
      <c r="M225" s="205" t="s">
        <v>1</v>
      </c>
      <c r="N225" s="206" t="s">
        <v>42</v>
      </c>
      <c r="O225" s="62"/>
      <c r="P225" s="168">
        <f>O225*H225</f>
        <v>0</v>
      </c>
      <c r="Q225" s="168">
        <v>0</v>
      </c>
      <c r="R225" s="168">
        <f>Q225*H225</f>
        <v>0</v>
      </c>
      <c r="S225" s="168">
        <v>0</v>
      </c>
      <c r="T225" s="169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0" t="s">
        <v>325</v>
      </c>
      <c r="AT225" s="170" t="s">
        <v>393</v>
      </c>
      <c r="AU225" s="170" t="s">
        <v>89</v>
      </c>
      <c r="AY225" s="18" t="s">
        <v>276</v>
      </c>
      <c r="BE225" s="171">
        <f>IF(N225="základná",J225,0)</f>
        <v>0</v>
      </c>
      <c r="BF225" s="171">
        <f>IF(N225="znížená",J225,0)</f>
        <v>0</v>
      </c>
      <c r="BG225" s="171">
        <f>IF(N225="zákl. prenesená",J225,0)</f>
        <v>0</v>
      </c>
      <c r="BH225" s="171">
        <f>IF(N225="zníž. prenesená",J225,0)</f>
        <v>0</v>
      </c>
      <c r="BI225" s="171">
        <f>IF(N225="nulová",J225,0)</f>
        <v>0</v>
      </c>
      <c r="BJ225" s="18" t="s">
        <v>89</v>
      </c>
      <c r="BK225" s="172">
        <f>ROUND(I225*H225,3)</f>
        <v>0</v>
      </c>
      <c r="BL225" s="18" t="s">
        <v>282</v>
      </c>
      <c r="BM225" s="170" t="s">
        <v>423</v>
      </c>
    </row>
    <row r="226" spans="1:65" s="14" customFormat="1" ht="11.25">
      <c r="B226" s="181"/>
      <c r="D226" s="174" t="s">
        <v>284</v>
      </c>
      <c r="E226" s="182" t="s">
        <v>1</v>
      </c>
      <c r="F226" s="183" t="s">
        <v>424</v>
      </c>
      <c r="H226" s="184">
        <v>16.771000000000001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2" t="s">
        <v>284</v>
      </c>
      <c r="AU226" s="182" t="s">
        <v>89</v>
      </c>
      <c r="AV226" s="14" t="s">
        <v>89</v>
      </c>
      <c r="AW226" s="14" t="s">
        <v>30</v>
      </c>
      <c r="AX226" s="14" t="s">
        <v>83</v>
      </c>
      <c r="AY226" s="182" t="s">
        <v>276</v>
      </c>
    </row>
    <row r="227" spans="1:65" s="2" customFormat="1" ht="24.2" customHeight="1">
      <c r="A227" s="33"/>
      <c r="B227" s="158"/>
      <c r="C227" s="197" t="s">
        <v>425</v>
      </c>
      <c r="D227" s="197" t="s">
        <v>393</v>
      </c>
      <c r="E227" s="198" t="s">
        <v>426</v>
      </c>
      <c r="F227" s="199" t="s">
        <v>427</v>
      </c>
      <c r="G227" s="200" t="s">
        <v>407</v>
      </c>
      <c r="H227" s="201">
        <v>23.265999999999998</v>
      </c>
      <c r="I227" s="202"/>
      <c r="J227" s="201">
        <f>ROUND(I227*H227,3)</f>
        <v>0</v>
      </c>
      <c r="K227" s="203"/>
      <c r="L227" s="204"/>
      <c r="M227" s="205" t="s">
        <v>1</v>
      </c>
      <c r="N227" s="206" t="s">
        <v>42</v>
      </c>
      <c r="O227" s="62"/>
      <c r="P227" s="168">
        <f>O227*H227</f>
        <v>0</v>
      </c>
      <c r="Q227" s="168">
        <v>0</v>
      </c>
      <c r="R227" s="168">
        <f>Q227*H227</f>
        <v>0</v>
      </c>
      <c r="S227" s="168">
        <v>0</v>
      </c>
      <c r="T227" s="16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325</v>
      </c>
      <c r="AT227" s="170" t="s">
        <v>393</v>
      </c>
      <c r="AU227" s="170" t="s">
        <v>89</v>
      </c>
      <c r="AY227" s="18" t="s">
        <v>276</v>
      </c>
      <c r="BE227" s="171">
        <f>IF(N227="základná",J227,0)</f>
        <v>0</v>
      </c>
      <c r="BF227" s="171">
        <f>IF(N227="znížená",J227,0)</f>
        <v>0</v>
      </c>
      <c r="BG227" s="171">
        <f>IF(N227="zákl. prenesená",J227,0)</f>
        <v>0</v>
      </c>
      <c r="BH227" s="171">
        <f>IF(N227="zníž. prenesená",J227,0)</f>
        <v>0</v>
      </c>
      <c r="BI227" s="171">
        <f>IF(N227="nulová",J227,0)</f>
        <v>0</v>
      </c>
      <c r="BJ227" s="18" t="s">
        <v>89</v>
      </c>
      <c r="BK227" s="172">
        <f>ROUND(I227*H227,3)</f>
        <v>0</v>
      </c>
      <c r="BL227" s="18" t="s">
        <v>282</v>
      </c>
      <c r="BM227" s="170" t="s">
        <v>428</v>
      </c>
    </row>
    <row r="228" spans="1:65" s="14" customFormat="1" ht="11.25">
      <c r="B228" s="181"/>
      <c r="D228" s="174" t="s">
        <v>284</v>
      </c>
      <c r="E228" s="182" t="s">
        <v>1</v>
      </c>
      <c r="F228" s="183" t="s">
        <v>429</v>
      </c>
      <c r="H228" s="184">
        <v>23.265999999999998</v>
      </c>
      <c r="I228" s="185"/>
      <c r="L228" s="181"/>
      <c r="M228" s="186"/>
      <c r="N228" s="187"/>
      <c r="O228" s="187"/>
      <c r="P228" s="187"/>
      <c r="Q228" s="187"/>
      <c r="R228" s="187"/>
      <c r="S228" s="187"/>
      <c r="T228" s="188"/>
      <c r="AT228" s="182" t="s">
        <v>284</v>
      </c>
      <c r="AU228" s="182" t="s">
        <v>89</v>
      </c>
      <c r="AV228" s="14" t="s">
        <v>89</v>
      </c>
      <c r="AW228" s="14" t="s">
        <v>30</v>
      </c>
      <c r="AX228" s="14" t="s">
        <v>83</v>
      </c>
      <c r="AY228" s="182" t="s">
        <v>276</v>
      </c>
    </row>
    <row r="229" spans="1:65" s="2" customFormat="1" ht="24.2" customHeight="1">
      <c r="A229" s="33"/>
      <c r="B229" s="158"/>
      <c r="C229" s="197" t="s">
        <v>430</v>
      </c>
      <c r="D229" s="197" t="s">
        <v>393</v>
      </c>
      <c r="E229" s="198" t="s">
        <v>431</v>
      </c>
      <c r="F229" s="199" t="s">
        <v>432</v>
      </c>
      <c r="G229" s="200" t="s">
        <v>407</v>
      </c>
      <c r="H229" s="201">
        <v>14.718</v>
      </c>
      <c r="I229" s="202"/>
      <c r="J229" s="201">
        <f>ROUND(I229*H229,3)</f>
        <v>0</v>
      </c>
      <c r="K229" s="203"/>
      <c r="L229" s="204"/>
      <c r="M229" s="205" t="s">
        <v>1</v>
      </c>
      <c r="N229" s="206" t="s">
        <v>42</v>
      </c>
      <c r="O229" s="62"/>
      <c r="P229" s="168">
        <f>O229*H229</f>
        <v>0</v>
      </c>
      <c r="Q229" s="168">
        <v>0</v>
      </c>
      <c r="R229" s="168">
        <f>Q229*H229</f>
        <v>0</v>
      </c>
      <c r="S229" s="168">
        <v>0</v>
      </c>
      <c r="T229" s="169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0" t="s">
        <v>325</v>
      </c>
      <c r="AT229" s="170" t="s">
        <v>393</v>
      </c>
      <c r="AU229" s="170" t="s">
        <v>89</v>
      </c>
      <c r="AY229" s="18" t="s">
        <v>276</v>
      </c>
      <c r="BE229" s="171">
        <f>IF(N229="základná",J229,0)</f>
        <v>0</v>
      </c>
      <c r="BF229" s="171">
        <f>IF(N229="znížená",J229,0)</f>
        <v>0</v>
      </c>
      <c r="BG229" s="171">
        <f>IF(N229="zákl. prenesená",J229,0)</f>
        <v>0</v>
      </c>
      <c r="BH229" s="171">
        <f>IF(N229="zníž. prenesená",J229,0)</f>
        <v>0</v>
      </c>
      <c r="BI229" s="171">
        <f>IF(N229="nulová",J229,0)</f>
        <v>0</v>
      </c>
      <c r="BJ229" s="18" t="s">
        <v>89</v>
      </c>
      <c r="BK229" s="172">
        <f>ROUND(I229*H229,3)</f>
        <v>0</v>
      </c>
      <c r="BL229" s="18" t="s">
        <v>282</v>
      </c>
      <c r="BM229" s="170" t="s">
        <v>433</v>
      </c>
    </row>
    <row r="230" spans="1:65" s="14" customFormat="1" ht="11.25">
      <c r="B230" s="181"/>
      <c r="D230" s="174" t="s">
        <v>284</v>
      </c>
      <c r="E230" s="182" t="s">
        <v>1</v>
      </c>
      <c r="F230" s="183" t="s">
        <v>434</v>
      </c>
      <c r="H230" s="184">
        <v>14.718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284</v>
      </c>
      <c r="AU230" s="182" t="s">
        <v>89</v>
      </c>
      <c r="AV230" s="14" t="s">
        <v>89</v>
      </c>
      <c r="AW230" s="14" t="s">
        <v>30</v>
      </c>
      <c r="AX230" s="14" t="s">
        <v>83</v>
      </c>
      <c r="AY230" s="182" t="s">
        <v>276</v>
      </c>
    </row>
    <row r="231" spans="1:65" s="2" customFormat="1" ht="24.2" customHeight="1">
      <c r="A231" s="33"/>
      <c r="B231" s="158"/>
      <c r="C231" s="159" t="s">
        <v>435</v>
      </c>
      <c r="D231" s="159" t="s">
        <v>278</v>
      </c>
      <c r="E231" s="160" t="s">
        <v>436</v>
      </c>
      <c r="F231" s="161" t="s">
        <v>437</v>
      </c>
      <c r="G231" s="162" t="s">
        <v>371</v>
      </c>
      <c r="H231" s="163">
        <v>1</v>
      </c>
      <c r="I231" s="164"/>
      <c r="J231" s="163">
        <f>ROUND(I231*H231,3)</f>
        <v>0</v>
      </c>
      <c r="K231" s="165"/>
      <c r="L231" s="34"/>
      <c r="M231" s="166" t="s">
        <v>1</v>
      </c>
      <c r="N231" s="167" t="s">
        <v>42</v>
      </c>
      <c r="O231" s="62"/>
      <c r="P231" s="168">
        <f>O231*H231</f>
        <v>0</v>
      </c>
      <c r="Q231" s="168">
        <v>6.3E-3</v>
      </c>
      <c r="R231" s="168">
        <f>Q231*H231</f>
        <v>6.3E-3</v>
      </c>
      <c r="S231" s="168">
        <v>0</v>
      </c>
      <c r="T231" s="169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0" t="s">
        <v>282</v>
      </c>
      <c r="AT231" s="170" t="s">
        <v>278</v>
      </c>
      <c r="AU231" s="170" t="s">
        <v>89</v>
      </c>
      <c r="AY231" s="18" t="s">
        <v>276</v>
      </c>
      <c r="BE231" s="171">
        <f>IF(N231="základná",J231,0)</f>
        <v>0</v>
      </c>
      <c r="BF231" s="171">
        <f>IF(N231="znížená",J231,0)</f>
        <v>0</v>
      </c>
      <c r="BG231" s="171">
        <f>IF(N231="zákl. prenesená",J231,0)</f>
        <v>0</v>
      </c>
      <c r="BH231" s="171">
        <f>IF(N231="zníž. prenesená",J231,0)</f>
        <v>0</v>
      </c>
      <c r="BI231" s="171">
        <f>IF(N231="nulová",J231,0)</f>
        <v>0</v>
      </c>
      <c r="BJ231" s="18" t="s">
        <v>89</v>
      </c>
      <c r="BK231" s="172">
        <f>ROUND(I231*H231,3)</f>
        <v>0</v>
      </c>
      <c r="BL231" s="18" t="s">
        <v>282</v>
      </c>
      <c r="BM231" s="170" t="s">
        <v>438</v>
      </c>
    </row>
    <row r="232" spans="1:65" s="2" customFormat="1" ht="24.2" customHeight="1">
      <c r="A232" s="33"/>
      <c r="B232" s="158"/>
      <c r="C232" s="197" t="s">
        <v>294</v>
      </c>
      <c r="D232" s="197" t="s">
        <v>393</v>
      </c>
      <c r="E232" s="198" t="s">
        <v>439</v>
      </c>
      <c r="F232" s="199" t="s">
        <v>440</v>
      </c>
      <c r="G232" s="200" t="s">
        <v>371</v>
      </c>
      <c r="H232" s="201">
        <v>1</v>
      </c>
      <c r="I232" s="202"/>
      <c r="J232" s="201">
        <f>ROUND(I232*H232,3)</f>
        <v>0</v>
      </c>
      <c r="K232" s="203"/>
      <c r="L232" s="204"/>
      <c r="M232" s="205" t="s">
        <v>1</v>
      </c>
      <c r="N232" s="206" t="s">
        <v>42</v>
      </c>
      <c r="O232" s="62"/>
      <c r="P232" s="168">
        <f>O232*H232</f>
        <v>0</v>
      </c>
      <c r="Q232" s="168">
        <v>2.8E-3</v>
      </c>
      <c r="R232" s="168">
        <f>Q232*H232</f>
        <v>2.8E-3</v>
      </c>
      <c r="S232" s="168">
        <v>0</v>
      </c>
      <c r="T232" s="16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0" t="s">
        <v>325</v>
      </c>
      <c r="AT232" s="170" t="s">
        <v>393</v>
      </c>
      <c r="AU232" s="170" t="s">
        <v>89</v>
      </c>
      <c r="AY232" s="18" t="s">
        <v>276</v>
      </c>
      <c r="BE232" s="171">
        <f>IF(N232="základná",J232,0)</f>
        <v>0</v>
      </c>
      <c r="BF232" s="171">
        <f>IF(N232="znížená",J232,0)</f>
        <v>0</v>
      </c>
      <c r="BG232" s="171">
        <f>IF(N232="zákl. prenesená",J232,0)</f>
        <v>0</v>
      </c>
      <c r="BH232" s="171">
        <f>IF(N232="zníž. prenesená",J232,0)</f>
        <v>0</v>
      </c>
      <c r="BI232" s="171">
        <f>IF(N232="nulová",J232,0)</f>
        <v>0</v>
      </c>
      <c r="BJ232" s="18" t="s">
        <v>89</v>
      </c>
      <c r="BK232" s="172">
        <f>ROUND(I232*H232,3)</f>
        <v>0</v>
      </c>
      <c r="BL232" s="18" t="s">
        <v>282</v>
      </c>
      <c r="BM232" s="170" t="s">
        <v>441</v>
      </c>
    </row>
    <row r="233" spans="1:65" s="2" customFormat="1" ht="24.2" customHeight="1">
      <c r="A233" s="33"/>
      <c r="B233" s="158"/>
      <c r="C233" s="159" t="s">
        <v>442</v>
      </c>
      <c r="D233" s="159" t="s">
        <v>278</v>
      </c>
      <c r="E233" s="160" t="s">
        <v>443</v>
      </c>
      <c r="F233" s="161" t="s">
        <v>444</v>
      </c>
      <c r="G233" s="162" t="s">
        <v>281</v>
      </c>
      <c r="H233" s="163">
        <v>4.726</v>
      </c>
      <c r="I233" s="164"/>
      <c r="J233" s="163">
        <f>ROUND(I233*H233,3)</f>
        <v>0</v>
      </c>
      <c r="K233" s="165"/>
      <c r="L233" s="34"/>
      <c r="M233" s="166" t="s">
        <v>1</v>
      </c>
      <c r="N233" s="167" t="s">
        <v>42</v>
      </c>
      <c r="O233" s="62"/>
      <c r="P233" s="168">
        <f>O233*H233</f>
        <v>0</v>
      </c>
      <c r="Q233" s="168">
        <v>0.22314000000000001</v>
      </c>
      <c r="R233" s="168">
        <f>Q233*H233</f>
        <v>1.0545596399999999</v>
      </c>
      <c r="S233" s="168">
        <v>0</v>
      </c>
      <c r="T233" s="169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0" t="s">
        <v>282</v>
      </c>
      <c r="AT233" s="170" t="s">
        <v>278</v>
      </c>
      <c r="AU233" s="170" t="s">
        <v>89</v>
      </c>
      <c r="AY233" s="18" t="s">
        <v>276</v>
      </c>
      <c r="BE233" s="171">
        <f>IF(N233="základná",J233,0)</f>
        <v>0</v>
      </c>
      <c r="BF233" s="171">
        <f>IF(N233="znížená",J233,0)</f>
        <v>0</v>
      </c>
      <c r="BG233" s="171">
        <f>IF(N233="zákl. prenesená",J233,0)</f>
        <v>0</v>
      </c>
      <c r="BH233" s="171">
        <f>IF(N233="zníž. prenesená",J233,0)</f>
        <v>0</v>
      </c>
      <c r="BI233" s="171">
        <f>IF(N233="nulová",J233,0)</f>
        <v>0</v>
      </c>
      <c r="BJ233" s="18" t="s">
        <v>89</v>
      </c>
      <c r="BK233" s="172">
        <f>ROUND(I233*H233,3)</f>
        <v>0</v>
      </c>
      <c r="BL233" s="18" t="s">
        <v>282</v>
      </c>
      <c r="BM233" s="170" t="s">
        <v>445</v>
      </c>
    </row>
    <row r="234" spans="1:65" s="14" customFormat="1" ht="11.25">
      <c r="B234" s="181"/>
      <c r="D234" s="174" t="s">
        <v>284</v>
      </c>
      <c r="E234" s="182" t="s">
        <v>1</v>
      </c>
      <c r="F234" s="183" t="s">
        <v>446</v>
      </c>
      <c r="H234" s="184">
        <v>1.9259999999999999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284</v>
      </c>
      <c r="AU234" s="182" t="s">
        <v>89</v>
      </c>
      <c r="AV234" s="14" t="s">
        <v>89</v>
      </c>
      <c r="AW234" s="14" t="s">
        <v>30</v>
      </c>
      <c r="AX234" s="14" t="s">
        <v>76</v>
      </c>
      <c r="AY234" s="182" t="s">
        <v>276</v>
      </c>
    </row>
    <row r="235" spans="1:65" s="14" customFormat="1" ht="11.25">
      <c r="B235" s="181"/>
      <c r="D235" s="174" t="s">
        <v>284</v>
      </c>
      <c r="E235" s="182" t="s">
        <v>1</v>
      </c>
      <c r="F235" s="183" t="s">
        <v>447</v>
      </c>
      <c r="H235" s="184">
        <v>2.8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284</v>
      </c>
      <c r="AU235" s="182" t="s">
        <v>89</v>
      </c>
      <c r="AV235" s="14" t="s">
        <v>89</v>
      </c>
      <c r="AW235" s="14" t="s">
        <v>30</v>
      </c>
      <c r="AX235" s="14" t="s">
        <v>76</v>
      </c>
      <c r="AY235" s="182" t="s">
        <v>276</v>
      </c>
    </row>
    <row r="236" spans="1:65" s="15" customFormat="1" ht="11.25">
      <c r="B236" s="189"/>
      <c r="D236" s="174" t="s">
        <v>284</v>
      </c>
      <c r="E236" s="190" t="s">
        <v>1</v>
      </c>
      <c r="F236" s="191" t="s">
        <v>289</v>
      </c>
      <c r="H236" s="192">
        <v>4.726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284</v>
      </c>
      <c r="AU236" s="190" t="s">
        <v>89</v>
      </c>
      <c r="AV236" s="15" t="s">
        <v>282</v>
      </c>
      <c r="AW236" s="15" t="s">
        <v>30</v>
      </c>
      <c r="AX236" s="15" t="s">
        <v>83</v>
      </c>
      <c r="AY236" s="190" t="s">
        <v>276</v>
      </c>
    </row>
    <row r="237" spans="1:65" s="2" customFormat="1" ht="24.2" customHeight="1">
      <c r="A237" s="33"/>
      <c r="B237" s="158"/>
      <c r="C237" s="159" t="s">
        <v>448</v>
      </c>
      <c r="D237" s="159" t="s">
        <v>278</v>
      </c>
      <c r="E237" s="160" t="s">
        <v>449</v>
      </c>
      <c r="F237" s="161" t="s">
        <v>450</v>
      </c>
      <c r="G237" s="162" t="s">
        <v>281</v>
      </c>
      <c r="H237" s="163">
        <v>6.2850000000000001</v>
      </c>
      <c r="I237" s="164"/>
      <c r="J237" s="163">
        <f>ROUND(I237*H237,3)</f>
        <v>0</v>
      </c>
      <c r="K237" s="165"/>
      <c r="L237" s="34"/>
      <c r="M237" s="166" t="s">
        <v>1</v>
      </c>
      <c r="N237" s="167" t="s">
        <v>42</v>
      </c>
      <c r="O237" s="62"/>
      <c r="P237" s="168">
        <f>O237*H237</f>
        <v>0</v>
      </c>
      <c r="Q237" s="168">
        <v>0.21690000000000001</v>
      </c>
      <c r="R237" s="168">
        <f>Q237*H237</f>
        <v>1.3632165000000001</v>
      </c>
      <c r="S237" s="168">
        <v>0</v>
      </c>
      <c r="T237" s="169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282</v>
      </c>
      <c r="AT237" s="170" t="s">
        <v>278</v>
      </c>
      <c r="AU237" s="170" t="s">
        <v>89</v>
      </c>
      <c r="AY237" s="18" t="s">
        <v>276</v>
      </c>
      <c r="BE237" s="171">
        <f>IF(N237="základná",J237,0)</f>
        <v>0</v>
      </c>
      <c r="BF237" s="171">
        <f>IF(N237="znížená",J237,0)</f>
        <v>0</v>
      </c>
      <c r="BG237" s="171">
        <f>IF(N237="zákl. prenesená",J237,0)</f>
        <v>0</v>
      </c>
      <c r="BH237" s="171">
        <f>IF(N237="zníž. prenesená",J237,0)</f>
        <v>0</v>
      </c>
      <c r="BI237" s="171">
        <f>IF(N237="nulová",J237,0)</f>
        <v>0</v>
      </c>
      <c r="BJ237" s="18" t="s">
        <v>89</v>
      </c>
      <c r="BK237" s="172">
        <f>ROUND(I237*H237,3)</f>
        <v>0</v>
      </c>
      <c r="BL237" s="18" t="s">
        <v>282</v>
      </c>
      <c r="BM237" s="170" t="s">
        <v>451</v>
      </c>
    </row>
    <row r="238" spans="1:65" s="14" customFormat="1" ht="11.25">
      <c r="B238" s="181"/>
      <c r="D238" s="174" t="s">
        <v>284</v>
      </c>
      <c r="E238" s="182" t="s">
        <v>1</v>
      </c>
      <c r="F238" s="183" t="s">
        <v>452</v>
      </c>
      <c r="H238" s="184">
        <v>2.14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284</v>
      </c>
      <c r="AU238" s="182" t="s">
        <v>89</v>
      </c>
      <c r="AV238" s="14" t="s">
        <v>89</v>
      </c>
      <c r="AW238" s="14" t="s">
        <v>30</v>
      </c>
      <c r="AX238" s="14" t="s">
        <v>76</v>
      </c>
      <c r="AY238" s="182" t="s">
        <v>276</v>
      </c>
    </row>
    <row r="239" spans="1:65" s="14" customFormat="1" ht="11.25">
      <c r="B239" s="181"/>
      <c r="D239" s="174" t="s">
        <v>284</v>
      </c>
      <c r="E239" s="182" t="s">
        <v>1</v>
      </c>
      <c r="F239" s="183" t="s">
        <v>453</v>
      </c>
      <c r="H239" s="184">
        <v>2.2999999999999998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284</v>
      </c>
      <c r="AU239" s="182" t="s">
        <v>89</v>
      </c>
      <c r="AV239" s="14" t="s">
        <v>89</v>
      </c>
      <c r="AW239" s="14" t="s">
        <v>30</v>
      </c>
      <c r="AX239" s="14" t="s">
        <v>76</v>
      </c>
      <c r="AY239" s="182" t="s">
        <v>276</v>
      </c>
    </row>
    <row r="240" spans="1:65" s="14" customFormat="1" ht="11.25">
      <c r="B240" s="181"/>
      <c r="D240" s="174" t="s">
        <v>284</v>
      </c>
      <c r="E240" s="182" t="s">
        <v>1</v>
      </c>
      <c r="F240" s="183" t="s">
        <v>454</v>
      </c>
      <c r="H240" s="184">
        <v>1.845</v>
      </c>
      <c r="I240" s="185"/>
      <c r="L240" s="181"/>
      <c r="M240" s="186"/>
      <c r="N240" s="187"/>
      <c r="O240" s="187"/>
      <c r="P240" s="187"/>
      <c r="Q240" s="187"/>
      <c r="R240" s="187"/>
      <c r="S240" s="187"/>
      <c r="T240" s="188"/>
      <c r="AT240" s="182" t="s">
        <v>284</v>
      </c>
      <c r="AU240" s="182" t="s">
        <v>89</v>
      </c>
      <c r="AV240" s="14" t="s">
        <v>89</v>
      </c>
      <c r="AW240" s="14" t="s">
        <v>30</v>
      </c>
      <c r="AX240" s="14" t="s">
        <v>76</v>
      </c>
      <c r="AY240" s="182" t="s">
        <v>276</v>
      </c>
    </row>
    <row r="241" spans="1:65" s="15" customFormat="1" ht="11.25">
      <c r="B241" s="189"/>
      <c r="D241" s="174" t="s">
        <v>284</v>
      </c>
      <c r="E241" s="190" t="s">
        <v>1</v>
      </c>
      <c r="F241" s="191" t="s">
        <v>289</v>
      </c>
      <c r="H241" s="192">
        <v>6.2850000000000001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284</v>
      </c>
      <c r="AU241" s="190" t="s">
        <v>89</v>
      </c>
      <c r="AV241" s="15" t="s">
        <v>282</v>
      </c>
      <c r="AW241" s="15" t="s">
        <v>30</v>
      </c>
      <c r="AX241" s="15" t="s">
        <v>83</v>
      </c>
      <c r="AY241" s="190" t="s">
        <v>276</v>
      </c>
    </row>
    <row r="242" spans="1:65" s="2" customFormat="1" ht="24.2" customHeight="1">
      <c r="A242" s="33"/>
      <c r="B242" s="158"/>
      <c r="C242" s="159" t="s">
        <v>455</v>
      </c>
      <c r="D242" s="159" t="s">
        <v>278</v>
      </c>
      <c r="E242" s="160" t="s">
        <v>456</v>
      </c>
      <c r="F242" s="161" t="s">
        <v>457</v>
      </c>
      <c r="G242" s="162" t="s">
        <v>281</v>
      </c>
      <c r="H242" s="163">
        <v>9.3620000000000001</v>
      </c>
      <c r="I242" s="164"/>
      <c r="J242" s="163">
        <f>ROUND(I242*H242,3)</f>
        <v>0</v>
      </c>
      <c r="K242" s="165"/>
      <c r="L242" s="34"/>
      <c r="M242" s="166" t="s">
        <v>1</v>
      </c>
      <c r="N242" s="167" t="s">
        <v>42</v>
      </c>
      <c r="O242" s="62"/>
      <c r="P242" s="168">
        <f>O242*H242</f>
        <v>0</v>
      </c>
      <c r="Q242" s="168">
        <v>9.0509999999999993E-2</v>
      </c>
      <c r="R242" s="168">
        <f>Q242*H242</f>
        <v>0.84735461999999995</v>
      </c>
      <c r="S242" s="168">
        <v>0</v>
      </c>
      <c r="T242" s="169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0" t="s">
        <v>282</v>
      </c>
      <c r="AT242" s="170" t="s">
        <v>278</v>
      </c>
      <c r="AU242" s="170" t="s">
        <v>89</v>
      </c>
      <c r="AY242" s="18" t="s">
        <v>276</v>
      </c>
      <c r="BE242" s="171">
        <f>IF(N242="základná",J242,0)</f>
        <v>0</v>
      </c>
      <c r="BF242" s="171">
        <f>IF(N242="znížená",J242,0)</f>
        <v>0</v>
      </c>
      <c r="BG242" s="171">
        <f>IF(N242="zákl. prenesená",J242,0)</f>
        <v>0</v>
      </c>
      <c r="BH242" s="171">
        <f>IF(N242="zníž. prenesená",J242,0)</f>
        <v>0</v>
      </c>
      <c r="BI242" s="171">
        <f>IF(N242="nulová",J242,0)</f>
        <v>0</v>
      </c>
      <c r="BJ242" s="18" t="s">
        <v>89</v>
      </c>
      <c r="BK242" s="172">
        <f>ROUND(I242*H242,3)</f>
        <v>0</v>
      </c>
      <c r="BL242" s="18" t="s">
        <v>282</v>
      </c>
      <c r="BM242" s="170" t="s">
        <v>458</v>
      </c>
    </row>
    <row r="243" spans="1:65" s="14" customFormat="1" ht="11.25">
      <c r="B243" s="181"/>
      <c r="D243" s="174" t="s">
        <v>284</v>
      </c>
      <c r="E243" s="182" t="s">
        <v>1</v>
      </c>
      <c r="F243" s="183" t="s">
        <v>459</v>
      </c>
      <c r="H243" s="184">
        <v>3.9980000000000002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2" t="s">
        <v>284</v>
      </c>
      <c r="AU243" s="182" t="s">
        <v>89</v>
      </c>
      <c r="AV243" s="14" t="s">
        <v>89</v>
      </c>
      <c r="AW243" s="14" t="s">
        <v>30</v>
      </c>
      <c r="AX243" s="14" t="s">
        <v>76</v>
      </c>
      <c r="AY243" s="182" t="s">
        <v>276</v>
      </c>
    </row>
    <row r="244" spans="1:65" s="14" customFormat="1" ht="11.25">
      <c r="B244" s="181"/>
      <c r="D244" s="174" t="s">
        <v>284</v>
      </c>
      <c r="E244" s="182" t="s">
        <v>1</v>
      </c>
      <c r="F244" s="183" t="s">
        <v>460</v>
      </c>
      <c r="H244" s="184">
        <v>5.3639999999999999</v>
      </c>
      <c r="I244" s="185"/>
      <c r="L244" s="181"/>
      <c r="M244" s="186"/>
      <c r="N244" s="187"/>
      <c r="O244" s="187"/>
      <c r="P244" s="187"/>
      <c r="Q244" s="187"/>
      <c r="R244" s="187"/>
      <c r="S244" s="187"/>
      <c r="T244" s="188"/>
      <c r="AT244" s="182" t="s">
        <v>284</v>
      </c>
      <c r="AU244" s="182" t="s">
        <v>89</v>
      </c>
      <c r="AV244" s="14" t="s">
        <v>89</v>
      </c>
      <c r="AW244" s="14" t="s">
        <v>30</v>
      </c>
      <c r="AX244" s="14" t="s">
        <v>76</v>
      </c>
      <c r="AY244" s="182" t="s">
        <v>276</v>
      </c>
    </row>
    <row r="245" spans="1:65" s="15" customFormat="1" ht="11.25">
      <c r="B245" s="189"/>
      <c r="D245" s="174" t="s">
        <v>284</v>
      </c>
      <c r="E245" s="190" t="s">
        <v>1</v>
      </c>
      <c r="F245" s="191" t="s">
        <v>289</v>
      </c>
      <c r="H245" s="192">
        <v>9.3620000000000001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284</v>
      </c>
      <c r="AU245" s="190" t="s">
        <v>89</v>
      </c>
      <c r="AV245" s="15" t="s">
        <v>282</v>
      </c>
      <c r="AW245" s="15" t="s">
        <v>30</v>
      </c>
      <c r="AX245" s="15" t="s">
        <v>83</v>
      </c>
      <c r="AY245" s="190" t="s">
        <v>276</v>
      </c>
    </row>
    <row r="246" spans="1:65" s="2" customFormat="1" ht="24.2" customHeight="1">
      <c r="A246" s="33"/>
      <c r="B246" s="158"/>
      <c r="C246" s="159" t="s">
        <v>461</v>
      </c>
      <c r="D246" s="159" t="s">
        <v>278</v>
      </c>
      <c r="E246" s="160" t="s">
        <v>462</v>
      </c>
      <c r="F246" s="161" t="s">
        <v>463</v>
      </c>
      <c r="G246" s="162" t="s">
        <v>281</v>
      </c>
      <c r="H246" s="163">
        <v>2</v>
      </c>
      <c r="I246" s="164"/>
      <c r="J246" s="163">
        <f>ROUND(I246*H246,3)</f>
        <v>0</v>
      </c>
      <c r="K246" s="165"/>
      <c r="L246" s="34"/>
      <c r="M246" s="166" t="s">
        <v>1</v>
      </c>
      <c r="N246" s="167" t="s">
        <v>42</v>
      </c>
      <c r="O246" s="62"/>
      <c r="P246" s="168">
        <f>O246*H246</f>
        <v>0</v>
      </c>
      <c r="Q246" s="168">
        <v>0.14498</v>
      </c>
      <c r="R246" s="168">
        <f>Q246*H246</f>
        <v>0.28996</v>
      </c>
      <c r="S246" s="168">
        <v>0</v>
      </c>
      <c r="T246" s="169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0" t="s">
        <v>282</v>
      </c>
      <c r="AT246" s="170" t="s">
        <v>278</v>
      </c>
      <c r="AU246" s="170" t="s">
        <v>89</v>
      </c>
      <c r="AY246" s="18" t="s">
        <v>276</v>
      </c>
      <c r="BE246" s="171">
        <f>IF(N246="základná",J246,0)</f>
        <v>0</v>
      </c>
      <c r="BF246" s="171">
        <f>IF(N246="znížená",J246,0)</f>
        <v>0</v>
      </c>
      <c r="BG246" s="171">
        <f>IF(N246="zákl. prenesená",J246,0)</f>
        <v>0</v>
      </c>
      <c r="BH246" s="171">
        <f>IF(N246="zníž. prenesená",J246,0)</f>
        <v>0</v>
      </c>
      <c r="BI246" s="171">
        <f>IF(N246="nulová",J246,0)</f>
        <v>0</v>
      </c>
      <c r="BJ246" s="18" t="s">
        <v>89</v>
      </c>
      <c r="BK246" s="172">
        <f>ROUND(I246*H246,3)</f>
        <v>0</v>
      </c>
      <c r="BL246" s="18" t="s">
        <v>282</v>
      </c>
      <c r="BM246" s="170" t="s">
        <v>464</v>
      </c>
    </row>
    <row r="247" spans="1:65" s="14" customFormat="1" ht="11.25">
      <c r="B247" s="181"/>
      <c r="D247" s="174" t="s">
        <v>284</v>
      </c>
      <c r="E247" s="182" t="s">
        <v>1</v>
      </c>
      <c r="F247" s="183" t="s">
        <v>465</v>
      </c>
      <c r="H247" s="184">
        <v>2</v>
      </c>
      <c r="I247" s="185"/>
      <c r="L247" s="181"/>
      <c r="M247" s="186"/>
      <c r="N247" s="187"/>
      <c r="O247" s="187"/>
      <c r="P247" s="187"/>
      <c r="Q247" s="187"/>
      <c r="R247" s="187"/>
      <c r="S247" s="187"/>
      <c r="T247" s="188"/>
      <c r="AT247" s="182" t="s">
        <v>284</v>
      </c>
      <c r="AU247" s="182" t="s">
        <v>89</v>
      </c>
      <c r="AV247" s="14" t="s">
        <v>89</v>
      </c>
      <c r="AW247" s="14" t="s">
        <v>30</v>
      </c>
      <c r="AX247" s="14" t="s">
        <v>83</v>
      </c>
      <c r="AY247" s="182" t="s">
        <v>276</v>
      </c>
    </row>
    <row r="248" spans="1:65" s="12" customFormat="1" ht="22.9" customHeight="1">
      <c r="B248" s="145"/>
      <c r="D248" s="146" t="s">
        <v>75</v>
      </c>
      <c r="E248" s="156" t="s">
        <v>305</v>
      </c>
      <c r="F248" s="156" t="s">
        <v>466</v>
      </c>
      <c r="I248" s="148"/>
      <c r="J248" s="157">
        <f>BK248</f>
        <v>0</v>
      </c>
      <c r="L248" s="145"/>
      <c r="M248" s="150"/>
      <c r="N248" s="151"/>
      <c r="O248" s="151"/>
      <c r="P248" s="152">
        <f>SUM(P249:P264)</f>
        <v>0</v>
      </c>
      <c r="Q248" s="151"/>
      <c r="R248" s="152">
        <f>SUM(R249:R264)</f>
        <v>51.24667766000001</v>
      </c>
      <c r="S248" s="151"/>
      <c r="T248" s="153">
        <f>SUM(T249:T264)</f>
        <v>0</v>
      </c>
      <c r="AR248" s="146" t="s">
        <v>83</v>
      </c>
      <c r="AT248" s="154" t="s">
        <v>75</v>
      </c>
      <c r="AU248" s="154" t="s">
        <v>83</v>
      </c>
      <c r="AY248" s="146" t="s">
        <v>276</v>
      </c>
      <c r="BK248" s="155">
        <f>SUM(BK249:BK264)</f>
        <v>0</v>
      </c>
    </row>
    <row r="249" spans="1:65" s="2" customFormat="1" ht="24.2" customHeight="1">
      <c r="A249" s="33"/>
      <c r="B249" s="158"/>
      <c r="C249" s="159" t="s">
        <v>467</v>
      </c>
      <c r="D249" s="159" t="s">
        <v>278</v>
      </c>
      <c r="E249" s="160" t="s">
        <v>468</v>
      </c>
      <c r="F249" s="161" t="s">
        <v>469</v>
      </c>
      <c r="G249" s="162" t="s">
        <v>281</v>
      </c>
      <c r="H249" s="163">
        <v>76.281000000000006</v>
      </c>
      <c r="I249" s="164"/>
      <c r="J249" s="163">
        <f>ROUND(I249*H249,3)</f>
        <v>0</v>
      </c>
      <c r="K249" s="165"/>
      <c r="L249" s="34"/>
      <c r="M249" s="166" t="s">
        <v>1</v>
      </c>
      <c r="N249" s="167" t="s">
        <v>42</v>
      </c>
      <c r="O249" s="62"/>
      <c r="P249" s="168">
        <f>O249*H249</f>
        <v>0</v>
      </c>
      <c r="Q249" s="168">
        <v>0.46166000000000001</v>
      </c>
      <c r="R249" s="168">
        <f>Q249*H249</f>
        <v>35.215886460000007</v>
      </c>
      <c r="S249" s="168">
        <v>0</v>
      </c>
      <c r="T249" s="169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0" t="s">
        <v>282</v>
      </c>
      <c r="AT249" s="170" t="s">
        <v>278</v>
      </c>
      <c r="AU249" s="170" t="s">
        <v>89</v>
      </c>
      <c r="AY249" s="18" t="s">
        <v>276</v>
      </c>
      <c r="BE249" s="171">
        <f>IF(N249="základná",J249,0)</f>
        <v>0</v>
      </c>
      <c r="BF249" s="171">
        <f>IF(N249="znížená",J249,0)</f>
        <v>0</v>
      </c>
      <c r="BG249" s="171">
        <f>IF(N249="zákl. prenesená",J249,0)</f>
        <v>0</v>
      </c>
      <c r="BH249" s="171">
        <f>IF(N249="zníž. prenesená",J249,0)</f>
        <v>0</v>
      </c>
      <c r="BI249" s="171">
        <f>IF(N249="nulová",J249,0)</f>
        <v>0</v>
      </c>
      <c r="BJ249" s="18" t="s">
        <v>89</v>
      </c>
      <c r="BK249" s="172">
        <f>ROUND(I249*H249,3)</f>
        <v>0</v>
      </c>
      <c r="BL249" s="18" t="s">
        <v>282</v>
      </c>
      <c r="BM249" s="170" t="s">
        <v>470</v>
      </c>
    </row>
    <row r="250" spans="1:65" s="14" customFormat="1" ht="11.25">
      <c r="B250" s="181"/>
      <c r="D250" s="174" t="s">
        <v>284</v>
      </c>
      <c r="E250" s="182" t="s">
        <v>1</v>
      </c>
      <c r="F250" s="183" t="s">
        <v>391</v>
      </c>
      <c r="H250" s="184">
        <v>76.281000000000006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284</v>
      </c>
      <c r="AU250" s="182" t="s">
        <v>89</v>
      </c>
      <c r="AV250" s="14" t="s">
        <v>89</v>
      </c>
      <c r="AW250" s="14" t="s">
        <v>30</v>
      </c>
      <c r="AX250" s="14" t="s">
        <v>83</v>
      </c>
      <c r="AY250" s="182" t="s">
        <v>276</v>
      </c>
    </row>
    <row r="251" spans="1:65" s="2" customFormat="1" ht="33" customHeight="1">
      <c r="A251" s="33"/>
      <c r="B251" s="158"/>
      <c r="C251" s="159" t="s">
        <v>471</v>
      </c>
      <c r="D251" s="159" t="s">
        <v>278</v>
      </c>
      <c r="E251" s="160" t="s">
        <v>472</v>
      </c>
      <c r="F251" s="161" t="s">
        <v>473</v>
      </c>
      <c r="G251" s="162" t="s">
        <v>281</v>
      </c>
      <c r="H251" s="163">
        <v>49.284999999999997</v>
      </c>
      <c r="I251" s="164"/>
      <c r="J251" s="163">
        <f>ROUND(I251*H251,3)</f>
        <v>0</v>
      </c>
      <c r="K251" s="165"/>
      <c r="L251" s="34"/>
      <c r="M251" s="166" t="s">
        <v>1</v>
      </c>
      <c r="N251" s="167" t="s">
        <v>42</v>
      </c>
      <c r="O251" s="62"/>
      <c r="P251" s="168">
        <f>O251*H251</f>
        <v>0</v>
      </c>
      <c r="Q251" s="168">
        <v>8.4000000000000005E-2</v>
      </c>
      <c r="R251" s="168">
        <f>Q251*H251</f>
        <v>4.1399400000000002</v>
      </c>
      <c r="S251" s="168">
        <v>0</v>
      </c>
      <c r="T251" s="169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0" t="s">
        <v>282</v>
      </c>
      <c r="AT251" s="170" t="s">
        <v>278</v>
      </c>
      <c r="AU251" s="170" t="s">
        <v>89</v>
      </c>
      <c r="AY251" s="18" t="s">
        <v>276</v>
      </c>
      <c r="BE251" s="171">
        <f>IF(N251="základná",J251,0)</f>
        <v>0</v>
      </c>
      <c r="BF251" s="171">
        <f>IF(N251="znížená",J251,0)</f>
        <v>0</v>
      </c>
      <c r="BG251" s="171">
        <f>IF(N251="zákl. prenesená",J251,0)</f>
        <v>0</v>
      </c>
      <c r="BH251" s="171">
        <f>IF(N251="zníž. prenesená",J251,0)</f>
        <v>0</v>
      </c>
      <c r="BI251" s="171">
        <f>IF(N251="nulová",J251,0)</f>
        <v>0</v>
      </c>
      <c r="BJ251" s="18" t="s">
        <v>89</v>
      </c>
      <c r="BK251" s="172">
        <f>ROUND(I251*H251,3)</f>
        <v>0</v>
      </c>
      <c r="BL251" s="18" t="s">
        <v>282</v>
      </c>
      <c r="BM251" s="170" t="s">
        <v>474</v>
      </c>
    </row>
    <row r="252" spans="1:65" s="13" customFormat="1" ht="11.25">
      <c r="B252" s="173"/>
      <c r="D252" s="174" t="s">
        <v>284</v>
      </c>
      <c r="E252" s="175" t="s">
        <v>1</v>
      </c>
      <c r="F252" s="176" t="s">
        <v>475</v>
      </c>
      <c r="H252" s="175" t="s">
        <v>1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5" t="s">
        <v>284</v>
      </c>
      <c r="AU252" s="175" t="s">
        <v>89</v>
      </c>
      <c r="AV252" s="13" t="s">
        <v>83</v>
      </c>
      <c r="AW252" s="13" t="s">
        <v>30</v>
      </c>
      <c r="AX252" s="13" t="s">
        <v>76</v>
      </c>
      <c r="AY252" s="175" t="s">
        <v>276</v>
      </c>
    </row>
    <row r="253" spans="1:65" s="14" customFormat="1" ht="11.25">
      <c r="B253" s="181"/>
      <c r="D253" s="174" t="s">
        <v>284</v>
      </c>
      <c r="E253" s="182" t="s">
        <v>1</v>
      </c>
      <c r="F253" s="183" t="s">
        <v>476</v>
      </c>
      <c r="H253" s="184">
        <v>49.284999999999997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284</v>
      </c>
      <c r="AU253" s="182" t="s">
        <v>89</v>
      </c>
      <c r="AV253" s="14" t="s">
        <v>89</v>
      </c>
      <c r="AW253" s="14" t="s">
        <v>30</v>
      </c>
      <c r="AX253" s="14" t="s">
        <v>76</v>
      </c>
      <c r="AY253" s="182" t="s">
        <v>276</v>
      </c>
    </row>
    <row r="254" spans="1:65" s="15" customFormat="1" ht="11.25">
      <c r="B254" s="189"/>
      <c r="D254" s="174" t="s">
        <v>284</v>
      </c>
      <c r="E254" s="190" t="s">
        <v>213</v>
      </c>
      <c r="F254" s="191" t="s">
        <v>289</v>
      </c>
      <c r="H254" s="192">
        <v>49.284999999999997</v>
      </c>
      <c r="I254" s="193"/>
      <c r="L254" s="189"/>
      <c r="M254" s="194"/>
      <c r="N254" s="195"/>
      <c r="O254" s="195"/>
      <c r="P254" s="195"/>
      <c r="Q254" s="195"/>
      <c r="R254" s="195"/>
      <c r="S254" s="195"/>
      <c r="T254" s="196"/>
      <c r="AT254" s="190" t="s">
        <v>284</v>
      </c>
      <c r="AU254" s="190" t="s">
        <v>89</v>
      </c>
      <c r="AV254" s="15" t="s">
        <v>282</v>
      </c>
      <c r="AW254" s="15" t="s">
        <v>30</v>
      </c>
      <c r="AX254" s="15" t="s">
        <v>83</v>
      </c>
      <c r="AY254" s="190" t="s">
        <v>276</v>
      </c>
    </row>
    <row r="255" spans="1:65" s="2" customFormat="1" ht="21.75" customHeight="1">
      <c r="A255" s="33"/>
      <c r="B255" s="158"/>
      <c r="C255" s="197" t="s">
        <v>477</v>
      </c>
      <c r="D255" s="197" t="s">
        <v>393</v>
      </c>
      <c r="E255" s="198" t="s">
        <v>478</v>
      </c>
      <c r="F255" s="199" t="s">
        <v>479</v>
      </c>
      <c r="G255" s="200" t="s">
        <v>371</v>
      </c>
      <c r="H255" s="201">
        <v>199.11099999999999</v>
      </c>
      <c r="I255" s="202"/>
      <c r="J255" s="201">
        <f>ROUND(I255*H255,3)</f>
        <v>0</v>
      </c>
      <c r="K255" s="203"/>
      <c r="L255" s="204"/>
      <c r="M255" s="205" t="s">
        <v>1</v>
      </c>
      <c r="N255" s="206" t="s">
        <v>42</v>
      </c>
      <c r="O255" s="62"/>
      <c r="P255" s="168">
        <f>O255*H255</f>
        <v>0</v>
      </c>
      <c r="Q255" s="168">
        <v>2.92E-2</v>
      </c>
      <c r="R255" s="168">
        <f>Q255*H255</f>
        <v>5.8140412000000001</v>
      </c>
      <c r="S255" s="168">
        <v>0</v>
      </c>
      <c r="T255" s="169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0" t="s">
        <v>325</v>
      </c>
      <c r="AT255" s="170" t="s">
        <v>393</v>
      </c>
      <c r="AU255" s="170" t="s">
        <v>89</v>
      </c>
      <c r="AY255" s="18" t="s">
        <v>276</v>
      </c>
      <c r="BE255" s="171">
        <f>IF(N255="základná",J255,0)</f>
        <v>0</v>
      </c>
      <c r="BF255" s="171">
        <f>IF(N255="znížená",J255,0)</f>
        <v>0</v>
      </c>
      <c r="BG255" s="171">
        <f>IF(N255="zákl. prenesená",J255,0)</f>
        <v>0</v>
      </c>
      <c r="BH255" s="171">
        <f>IF(N255="zníž. prenesená",J255,0)</f>
        <v>0</v>
      </c>
      <c r="BI255" s="171">
        <f>IF(N255="nulová",J255,0)</f>
        <v>0</v>
      </c>
      <c r="BJ255" s="18" t="s">
        <v>89</v>
      </c>
      <c r="BK255" s="172">
        <f>ROUND(I255*H255,3)</f>
        <v>0</v>
      </c>
      <c r="BL255" s="18" t="s">
        <v>282</v>
      </c>
      <c r="BM255" s="170" t="s">
        <v>480</v>
      </c>
    </row>
    <row r="256" spans="1:65" s="14" customFormat="1" ht="11.25">
      <c r="B256" s="181"/>
      <c r="D256" s="174" t="s">
        <v>284</v>
      </c>
      <c r="E256" s="182" t="s">
        <v>1</v>
      </c>
      <c r="F256" s="183" t="s">
        <v>213</v>
      </c>
      <c r="H256" s="184">
        <v>49.284999999999997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284</v>
      </c>
      <c r="AU256" s="182" t="s">
        <v>89</v>
      </c>
      <c r="AV256" s="14" t="s">
        <v>89</v>
      </c>
      <c r="AW256" s="14" t="s">
        <v>30</v>
      </c>
      <c r="AX256" s="14" t="s">
        <v>83</v>
      </c>
      <c r="AY256" s="182" t="s">
        <v>276</v>
      </c>
    </row>
    <row r="257" spans="1:65" s="14" customFormat="1" ht="11.25">
      <c r="B257" s="181"/>
      <c r="D257" s="174" t="s">
        <v>284</v>
      </c>
      <c r="F257" s="183" t="s">
        <v>481</v>
      </c>
      <c r="H257" s="184">
        <v>199.11099999999999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284</v>
      </c>
      <c r="AU257" s="182" t="s">
        <v>89</v>
      </c>
      <c r="AV257" s="14" t="s">
        <v>89</v>
      </c>
      <c r="AW257" s="14" t="s">
        <v>3</v>
      </c>
      <c r="AX257" s="14" t="s">
        <v>83</v>
      </c>
      <c r="AY257" s="182" t="s">
        <v>276</v>
      </c>
    </row>
    <row r="258" spans="1:65" s="2" customFormat="1" ht="37.9" customHeight="1">
      <c r="A258" s="33"/>
      <c r="B258" s="158"/>
      <c r="C258" s="159" t="s">
        <v>482</v>
      </c>
      <c r="D258" s="159" t="s">
        <v>278</v>
      </c>
      <c r="E258" s="160" t="s">
        <v>483</v>
      </c>
      <c r="F258" s="161" t="s">
        <v>484</v>
      </c>
      <c r="G258" s="162" t="s">
        <v>281</v>
      </c>
      <c r="H258" s="163">
        <v>26.995999999999999</v>
      </c>
      <c r="I258" s="164"/>
      <c r="J258" s="163">
        <f>ROUND(I258*H258,3)</f>
        <v>0</v>
      </c>
      <c r="K258" s="165"/>
      <c r="L258" s="34"/>
      <c r="M258" s="166" t="s">
        <v>1</v>
      </c>
      <c r="N258" s="167" t="s">
        <v>42</v>
      </c>
      <c r="O258" s="62"/>
      <c r="P258" s="168">
        <f>O258*H258</f>
        <v>0</v>
      </c>
      <c r="Q258" s="168">
        <v>9.2499999999999999E-2</v>
      </c>
      <c r="R258" s="168">
        <f>Q258*H258</f>
        <v>2.4971299999999998</v>
      </c>
      <c r="S258" s="168">
        <v>0</v>
      </c>
      <c r="T258" s="169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0" t="s">
        <v>282</v>
      </c>
      <c r="AT258" s="170" t="s">
        <v>278</v>
      </c>
      <c r="AU258" s="170" t="s">
        <v>89</v>
      </c>
      <c r="AY258" s="18" t="s">
        <v>276</v>
      </c>
      <c r="BE258" s="171">
        <f>IF(N258="základná",J258,0)</f>
        <v>0</v>
      </c>
      <c r="BF258" s="171">
        <f>IF(N258="znížená",J258,0)</f>
        <v>0</v>
      </c>
      <c r="BG258" s="171">
        <f>IF(N258="zákl. prenesená",J258,0)</f>
        <v>0</v>
      </c>
      <c r="BH258" s="171">
        <f>IF(N258="zníž. prenesená",J258,0)</f>
        <v>0</v>
      </c>
      <c r="BI258" s="171">
        <f>IF(N258="nulová",J258,0)</f>
        <v>0</v>
      </c>
      <c r="BJ258" s="18" t="s">
        <v>89</v>
      </c>
      <c r="BK258" s="172">
        <f>ROUND(I258*H258,3)</f>
        <v>0</v>
      </c>
      <c r="BL258" s="18" t="s">
        <v>282</v>
      </c>
      <c r="BM258" s="170" t="s">
        <v>485</v>
      </c>
    </row>
    <row r="259" spans="1:65" s="13" customFormat="1" ht="11.25">
      <c r="B259" s="173"/>
      <c r="D259" s="174" t="s">
        <v>284</v>
      </c>
      <c r="E259" s="175" t="s">
        <v>1</v>
      </c>
      <c r="F259" s="176" t="s">
        <v>486</v>
      </c>
      <c r="H259" s="175" t="s">
        <v>1</v>
      </c>
      <c r="I259" s="177"/>
      <c r="L259" s="173"/>
      <c r="M259" s="178"/>
      <c r="N259" s="179"/>
      <c r="O259" s="179"/>
      <c r="P259" s="179"/>
      <c r="Q259" s="179"/>
      <c r="R259" s="179"/>
      <c r="S259" s="179"/>
      <c r="T259" s="180"/>
      <c r="AT259" s="175" t="s">
        <v>284</v>
      </c>
      <c r="AU259" s="175" t="s">
        <v>89</v>
      </c>
      <c r="AV259" s="13" t="s">
        <v>83</v>
      </c>
      <c r="AW259" s="13" t="s">
        <v>30</v>
      </c>
      <c r="AX259" s="13" t="s">
        <v>76</v>
      </c>
      <c r="AY259" s="175" t="s">
        <v>276</v>
      </c>
    </row>
    <row r="260" spans="1:65" s="14" customFormat="1" ht="11.25">
      <c r="B260" s="181"/>
      <c r="D260" s="174" t="s">
        <v>284</v>
      </c>
      <c r="E260" s="182" t="s">
        <v>1</v>
      </c>
      <c r="F260" s="183" t="s">
        <v>487</v>
      </c>
      <c r="H260" s="184">
        <v>26.995999999999999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2" t="s">
        <v>284</v>
      </c>
      <c r="AU260" s="182" t="s">
        <v>89</v>
      </c>
      <c r="AV260" s="14" t="s">
        <v>89</v>
      </c>
      <c r="AW260" s="14" t="s">
        <v>30</v>
      </c>
      <c r="AX260" s="14" t="s">
        <v>76</v>
      </c>
      <c r="AY260" s="182" t="s">
        <v>276</v>
      </c>
    </row>
    <row r="261" spans="1:65" s="15" customFormat="1" ht="11.25">
      <c r="B261" s="189"/>
      <c r="D261" s="174" t="s">
        <v>284</v>
      </c>
      <c r="E261" s="190" t="s">
        <v>211</v>
      </c>
      <c r="F261" s="191" t="s">
        <v>289</v>
      </c>
      <c r="H261" s="192">
        <v>26.995999999999999</v>
      </c>
      <c r="I261" s="193"/>
      <c r="L261" s="189"/>
      <c r="M261" s="194"/>
      <c r="N261" s="195"/>
      <c r="O261" s="195"/>
      <c r="P261" s="195"/>
      <c r="Q261" s="195"/>
      <c r="R261" s="195"/>
      <c r="S261" s="195"/>
      <c r="T261" s="196"/>
      <c r="AT261" s="190" t="s">
        <v>284</v>
      </c>
      <c r="AU261" s="190" t="s">
        <v>89</v>
      </c>
      <c r="AV261" s="15" t="s">
        <v>282</v>
      </c>
      <c r="AW261" s="15" t="s">
        <v>30</v>
      </c>
      <c r="AX261" s="15" t="s">
        <v>83</v>
      </c>
      <c r="AY261" s="190" t="s">
        <v>276</v>
      </c>
    </row>
    <row r="262" spans="1:65" s="2" customFormat="1" ht="21.75" customHeight="1">
      <c r="A262" s="33"/>
      <c r="B262" s="158"/>
      <c r="C262" s="197" t="s">
        <v>488</v>
      </c>
      <c r="D262" s="197" t="s">
        <v>393</v>
      </c>
      <c r="E262" s="198" t="s">
        <v>489</v>
      </c>
      <c r="F262" s="199" t="s">
        <v>490</v>
      </c>
      <c r="G262" s="200" t="s">
        <v>281</v>
      </c>
      <c r="H262" s="201">
        <v>27.536000000000001</v>
      </c>
      <c r="I262" s="202"/>
      <c r="J262" s="201">
        <f>ROUND(I262*H262,3)</f>
        <v>0</v>
      </c>
      <c r="K262" s="203"/>
      <c r="L262" s="204"/>
      <c r="M262" s="205" t="s">
        <v>1</v>
      </c>
      <c r="N262" s="206" t="s">
        <v>42</v>
      </c>
      <c r="O262" s="62"/>
      <c r="P262" s="168">
        <f>O262*H262</f>
        <v>0</v>
      </c>
      <c r="Q262" s="168">
        <v>0.13</v>
      </c>
      <c r="R262" s="168">
        <f>Q262*H262</f>
        <v>3.5796800000000002</v>
      </c>
      <c r="S262" s="168">
        <v>0</v>
      </c>
      <c r="T262" s="169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325</v>
      </c>
      <c r="AT262" s="170" t="s">
        <v>393</v>
      </c>
      <c r="AU262" s="170" t="s">
        <v>89</v>
      </c>
      <c r="AY262" s="18" t="s">
        <v>276</v>
      </c>
      <c r="BE262" s="171">
        <f>IF(N262="základná",J262,0)</f>
        <v>0</v>
      </c>
      <c r="BF262" s="171">
        <f>IF(N262="znížená",J262,0)</f>
        <v>0</v>
      </c>
      <c r="BG262" s="171">
        <f>IF(N262="zákl. prenesená",J262,0)</f>
        <v>0</v>
      </c>
      <c r="BH262" s="171">
        <f>IF(N262="zníž. prenesená",J262,0)</f>
        <v>0</v>
      </c>
      <c r="BI262" s="171">
        <f>IF(N262="nulová",J262,0)</f>
        <v>0</v>
      </c>
      <c r="BJ262" s="18" t="s">
        <v>89</v>
      </c>
      <c r="BK262" s="172">
        <f>ROUND(I262*H262,3)</f>
        <v>0</v>
      </c>
      <c r="BL262" s="18" t="s">
        <v>282</v>
      </c>
      <c r="BM262" s="170" t="s">
        <v>491</v>
      </c>
    </row>
    <row r="263" spans="1:65" s="14" customFormat="1" ht="11.25">
      <c r="B263" s="181"/>
      <c r="D263" s="174" t="s">
        <v>284</v>
      </c>
      <c r="E263" s="182" t="s">
        <v>1</v>
      </c>
      <c r="F263" s="183" t="s">
        <v>211</v>
      </c>
      <c r="H263" s="184">
        <v>26.995999999999999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284</v>
      </c>
      <c r="AU263" s="182" t="s">
        <v>89</v>
      </c>
      <c r="AV263" s="14" t="s">
        <v>89</v>
      </c>
      <c r="AW263" s="14" t="s">
        <v>30</v>
      </c>
      <c r="AX263" s="14" t="s">
        <v>83</v>
      </c>
      <c r="AY263" s="182" t="s">
        <v>276</v>
      </c>
    </row>
    <row r="264" spans="1:65" s="14" customFormat="1" ht="11.25">
      <c r="B264" s="181"/>
      <c r="D264" s="174" t="s">
        <v>284</v>
      </c>
      <c r="F264" s="183" t="s">
        <v>492</v>
      </c>
      <c r="H264" s="184">
        <v>27.536000000000001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284</v>
      </c>
      <c r="AU264" s="182" t="s">
        <v>89</v>
      </c>
      <c r="AV264" s="14" t="s">
        <v>89</v>
      </c>
      <c r="AW264" s="14" t="s">
        <v>3</v>
      </c>
      <c r="AX264" s="14" t="s">
        <v>83</v>
      </c>
      <c r="AY264" s="182" t="s">
        <v>276</v>
      </c>
    </row>
    <row r="265" spans="1:65" s="12" customFormat="1" ht="22.9" customHeight="1">
      <c r="B265" s="145"/>
      <c r="D265" s="146" t="s">
        <v>75</v>
      </c>
      <c r="E265" s="156" t="s">
        <v>313</v>
      </c>
      <c r="F265" s="156" t="s">
        <v>493</v>
      </c>
      <c r="I265" s="148"/>
      <c r="J265" s="157">
        <f>BK265</f>
        <v>0</v>
      </c>
      <c r="L265" s="145"/>
      <c r="M265" s="150"/>
      <c r="N265" s="151"/>
      <c r="O265" s="151"/>
      <c r="P265" s="152">
        <f>SUM(P266:P408)</f>
        <v>0</v>
      </c>
      <c r="Q265" s="151"/>
      <c r="R265" s="152">
        <f>SUM(R266:R408)</f>
        <v>35.682432500000004</v>
      </c>
      <c r="S265" s="151"/>
      <c r="T265" s="153">
        <f>SUM(T266:T408)</f>
        <v>0</v>
      </c>
      <c r="AR265" s="146" t="s">
        <v>83</v>
      </c>
      <c r="AT265" s="154" t="s">
        <v>75</v>
      </c>
      <c r="AU265" s="154" t="s">
        <v>83</v>
      </c>
      <c r="AY265" s="146" t="s">
        <v>276</v>
      </c>
      <c r="BK265" s="155">
        <f>SUM(BK266:BK408)</f>
        <v>0</v>
      </c>
    </row>
    <row r="266" spans="1:65" s="2" customFormat="1" ht="37.9" customHeight="1">
      <c r="A266" s="33"/>
      <c r="B266" s="158"/>
      <c r="C266" s="159" t="s">
        <v>494</v>
      </c>
      <c r="D266" s="159" t="s">
        <v>278</v>
      </c>
      <c r="E266" s="160" t="s">
        <v>495</v>
      </c>
      <c r="F266" s="161" t="s">
        <v>496</v>
      </c>
      <c r="G266" s="162" t="s">
        <v>281</v>
      </c>
      <c r="H266" s="163">
        <v>559.1</v>
      </c>
      <c r="I266" s="164"/>
      <c r="J266" s="163">
        <f>ROUND(I266*H266,3)</f>
        <v>0</v>
      </c>
      <c r="K266" s="165"/>
      <c r="L266" s="34"/>
      <c r="M266" s="166" t="s">
        <v>1</v>
      </c>
      <c r="N266" s="167" t="s">
        <v>42</v>
      </c>
      <c r="O266" s="62"/>
      <c r="P266" s="168">
        <f>O266*H266</f>
        <v>0</v>
      </c>
      <c r="Q266" s="168">
        <v>1.261E-2</v>
      </c>
      <c r="R266" s="168">
        <f>Q266*H266</f>
        <v>7.0502510000000003</v>
      </c>
      <c r="S266" s="168">
        <v>0</v>
      </c>
      <c r="T266" s="169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0" t="s">
        <v>282</v>
      </c>
      <c r="AT266" s="170" t="s">
        <v>278</v>
      </c>
      <c r="AU266" s="170" t="s">
        <v>89</v>
      </c>
      <c r="AY266" s="18" t="s">
        <v>276</v>
      </c>
      <c r="BE266" s="171">
        <f>IF(N266="základná",J266,0)</f>
        <v>0</v>
      </c>
      <c r="BF266" s="171">
        <f>IF(N266="znížená",J266,0)</f>
        <v>0</v>
      </c>
      <c r="BG266" s="171">
        <f>IF(N266="zákl. prenesená",J266,0)</f>
        <v>0</v>
      </c>
      <c r="BH266" s="171">
        <f>IF(N266="zníž. prenesená",J266,0)</f>
        <v>0</v>
      </c>
      <c r="BI266" s="171">
        <f>IF(N266="nulová",J266,0)</f>
        <v>0</v>
      </c>
      <c r="BJ266" s="18" t="s">
        <v>89</v>
      </c>
      <c r="BK266" s="172">
        <f>ROUND(I266*H266,3)</f>
        <v>0</v>
      </c>
      <c r="BL266" s="18" t="s">
        <v>282</v>
      </c>
      <c r="BM266" s="170" t="s">
        <v>497</v>
      </c>
    </row>
    <row r="267" spans="1:65" s="14" customFormat="1" ht="11.25">
      <c r="B267" s="181"/>
      <c r="D267" s="174" t="s">
        <v>284</v>
      </c>
      <c r="E267" s="182" t="s">
        <v>1</v>
      </c>
      <c r="F267" s="183" t="s">
        <v>185</v>
      </c>
      <c r="H267" s="184">
        <v>559.1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284</v>
      </c>
      <c r="AU267" s="182" t="s">
        <v>89</v>
      </c>
      <c r="AV267" s="14" t="s">
        <v>89</v>
      </c>
      <c r="AW267" s="14" t="s">
        <v>30</v>
      </c>
      <c r="AX267" s="14" t="s">
        <v>83</v>
      </c>
      <c r="AY267" s="182" t="s">
        <v>276</v>
      </c>
    </row>
    <row r="268" spans="1:65" s="2" customFormat="1" ht="24.2" customHeight="1">
      <c r="A268" s="33"/>
      <c r="B268" s="158"/>
      <c r="C268" s="159" t="s">
        <v>498</v>
      </c>
      <c r="D268" s="159" t="s">
        <v>278</v>
      </c>
      <c r="E268" s="160" t="s">
        <v>499</v>
      </c>
      <c r="F268" s="161" t="s">
        <v>500</v>
      </c>
      <c r="G268" s="162" t="s">
        <v>281</v>
      </c>
      <c r="H268" s="163">
        <v>559.1</v>
      </c>
      <c r="I268" s="164"/>
      <c r="J268" s="163">
        <f>ROUND(I268*H268,3)</f>
        <v>0</v>
      </c>
      <c r="K268" s="165"/>
      <c r="L268" s="34"/>
      <c r="M268" s="166" t="s">
        <v>1</v>
      </c>
      <c r="N268" s="167" t="s">
        <v>42</v>
      </c>
      <c r="O268" s="62"/>
      <c r="P268" s="168">
        <f>O268*H268</f>
        <v>0</v>
      </c>
      <c r="Q268" s="168">
        <v>1E-4</v>
      </c>
      <c r="R268" s="168">
        <f>Q268*H268</f>
        <v>5.5910000000000008E-2</v>
      </c>
      <c r="S268" s="168">
        <v>0</v>
      </c>
      <c r="T268" s="16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282</v>
      </c>
      <c r="AT268" s="170" t="s">
        <v>278</v>
      </c>
      <c r="AU268" s="170" t="s">
        <v>89</v>
      </c>
      <c r="AY268" s="18" t="s">
        <v>276</v>
      </c>
      <c r="BE268" s="171">
        <f>IF(N268="základná",J268,0)</f>
        <v>0</v>
      </c>
      <c r="BF268" s="171">
        <f>IF(N268="znížená",J268,0)</f>
        <v>0</v>
      </c>
      <c r="BG268" s="171">
        <f>IF(N268="zákl. prenesená",J268,0)</f>
        <v>0</v>
      </c>
      <c r="BH268" s="171">
        <f>IF(N268="zníž. prenesená",J268,0)</f>
        <v>0</v>
      </c>
      <c r="BI268" s="171">
        <f>IF(N268="nulová",J268,0)</f>
        <v>0</v>
      </c>
      <c r="BJ268" s="18" t="s">
        <v>89</v>
      </c>
      <c r="BK268" s="172">
        <f>ROUND(I268*H268,3)</f>
        <v>0</v>
      </c>
      <c r="BL268" s="18" t="s">
        <v>282</v>
      </c>
      <c r="BM268" s="170" t="s">
        <v>501</v>
      </c>
    </row>
    <row r="269" spans="1:65" s="14" customFormat="1" ht="11.25">
      <c r="B269" s="181"/>
      <c r="D269" s="174" t="s">
        <v>284</v>
      </c>
      <c r="E269" s="182" t="s">
        <v>1</v>
      </c>
      <c r="F269" s="183" t="s">
        <v>185</v>
      </c>
      <c r="H269" s="184">
        <v>559.1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284</v>
      </c>
      <c r="AU269" s="182" t="s">
        <v>89</v>
      </c>
      <c r="AV269" s="14" t="s">
        <v>89</v>
      </c>
      <c r="AW269" s="14" t="s">
        <v>30</v>
      </c>
      <c r="AX269" s="14" t="s">
        <v>83</v>
      </c>
      <c r="AY269" s="182" t="s">
        <v>276</v>
      </c>
    </row>
    <row r="270" spans="1:65" s="2" customFormat="1" ht="37.9" customHeight="1">
      <c r="A270" s="33"/>
      <c r="B270" s="158"/>
      <c r="C270" s="159" t="s">
        <v>502</v>
      </c>
      <c r="D270" s="159" t="s">
        <v>278</v>
      </c>
      <c r="E270" s="160" t="s">
        <v>503</v>
      </c>
      <c r="F270" s="161" t="s">
        <v>504</v>
      </c>
      <c r="G270" s="162" t="s">
        <v>281</v>
      </c>
      <c r="H270" s="163">
        <v>559.1</v>
      </c>
      <c r="I270" s="164"/>
      <c r="J270" s="163">
        <f>ROUND(I270*H270,3)</f>
        <v>0</v>
      </c>
      <c r="K270" s="165"/>
      <c r="L270" s="34"/>
      <c r="M270" s="166" t="s">
        <v>1</v>
      </c>
      <c r="N270" s="167" t="s">
        <v>42</v>
      </c>
      <c r="O270" s="62"/>
      <c r="P270" s="168">
        <f>O270*H270</f>
        <v>0</v>
      </c>
      <c r="Q270" s="168">
        <v>4.4000000000000003E-3</v>
      </c>
      <c r="R270" s="168">
        <f>Q270*H270</f>
        <v>2.4600400000000002</v>
      </c>
      <c r="S270" s="168">
        <v>0</v>
      </c>
      <c r="T270" s="169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0" t="s">
        <v>282</v>
      </c>
      <c r="AT270" s="170" t="s">
        <v>278</v>
      </c>
      <c r="AU270" s="170" t="s">
        <v>89</v>
      </c>
      <c r="AY270" s="18" t="s">
        <v>276</v>
      </c>
      <c r="BE270" s="171">
        <f>IF(N270="základná",J270,0)</f>
        <v>0</v>
      </c>
      <c r="BF270" s="171">
        <f>IF(N270="znížená",J270,0)</f>
        <v>0</v>
      </c>
      <c r="BG270" s="171">
        <f>IF(N270="zákl. prenesená",J270,0)</f>
        <v>0</v>
      </c>
      <c r="BH270" s="171">
        <f>IF(N270="zníž. prenesená",J270,0)</f>
        <v>0</v>
      </c>
      <c r="BI270" s="171">
        <f>IF(N270="nulová",J270,0)</f>
        <v>0</v>
      </c>
      <c r="BJ270" s="18" t="s">
        <v>89</v>
      </c>
      <c r="BK270" s="172">
        <f>ROUND(I270*H270,3)</f>
        <v>0</v>
      </c>
      <c r="BL270" s="18" t="s">
        <v>282</v>
      </c>
      <c r="BM270" s="170" t="s">
        <v>505</v>
      </c>
    </row>
    <row r="271" spans="1:65" s="14" customFormat="1" ht="11.25">
      <c r="B271" s="181"/>
      <c r="D271" s="174" t="s">
        <v>284</v>
      </c>
      <c r="E271" s="182" t="s">
        <v>1</v>
      </c>
      <c r="F271" s="183" t="s">
        <v>185</v>
      </c>
      <c r="H271" s="184">
        <v>559.1</v>
      </c>
      <c r="I271" s="185"/>
      <c r="L271" s="181"/>
      <c r="M271" s="186"/>
      <c r="N271" s="187"/>
      <c r="O271" s="187"/>
      <c r="P271" s="187"/>
      <c r="Q271" s="187"/>
      <c r="R271" s="187"/>
      <c r="S271" s="187"/>
      <c r="T271" s="188"/>
      <c r="AT271" s="182" t="s">
        <v>284</v>
      </c>
      <c r="AU271" s="182" t="s">
        <v>89</v>
      </c>
      <c r="AV271" s="14" t="s">
        <v>89</v>
      </c>
      <c r="AW271" s="14" t="s">
        <v>30</v>
      </c>
      <c r="AX271" s="14" t="s">
        <v>83</v>
      </c>
      <c r="AY271" s="182" t="s">
        <v>276</v>
      </c>
    </row>
    <row r="272" spans="1:65" s="2" customFormat="1" ht="33" customHeight="1">
      <c r="A272" s="33"/>
      <c r="B272" s="158"/>
      <c r="C272" s="159" t="s">
        <v>506</v>
      </c>
      <c r="D272" s="159" t="s">
        <v>278</v>
      </c>
      <c r="E272" s="160" t="s">
        <v>507</v>
      </c>
      <c r="F272" s="161" t="s">
        <v>508</v>
      </c>
      <c r="G272" s="162" t="s">
        <v>281</v>
      </c>
      <c r="H272" s="163">
        <v>1037.049</v>
      </c>
      <c r="I272" s="164"/>
      <c r="J272" s="163">
        <f>ROUND(I272*H272,3)</f>
        <v>0</v>
      </c>
      <c r="K272" s="165"/>
      <c r="L272" s="34"/>
      <c r="M272" s="166" t="s">
        <v>1</v>
      </c>
      <c r="N272" s="167" t="s">
        <v>42</v>
      </c>
      <c r="O272" s="62"/>
      <c r="P272" s="168">
        <f>O272*H272</f>
        <v>0</v>
      </c>
      <c r="Q272" s="168">
        <v>1.119E-2</v>
      </c>
      <c r="R272" s="168">
        <f>Q272*H272</f>
        <v>11.604578310000001</v>
      </c>
      <c r="S272" s="168">
        <v>0</v>
      </c>
      <c r="T272" s="169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70" t="s">
        <v>282</v>
      </c>
      <c r="AT272" s="170" t="s">
        <v>278</v>
      </c>
      <c r="AU272" s="170" t="s">
        <v>89</v>
      </c>
      <c r="AY272" s="18" t="s">
        <v>276</v>
      </c>
      <c r="BE272" s="171">
        <f>IF(N272="základná",J272,0)</f>
        <v>0</v>
      </c>
      <c r="BF272" s="171">
        <f>IF(N272="znížená",J272,0)</f>
        <v>0</v>
      </c>
      <c r="BG272" s="171">
        <f>IF(N272="zákl. prenesená",J272,0)</f>
        <v>0</v>
      </c>
      <c r="BH272" s="171">
        <f>IF(N272="zníž. prenesená",J272,0)</f>
        <v>0</v>
      </c>
      <c r="BI272" s="171">
        <f>IF(N272="nulová",J272,0)</f>
        <v>0</v>
      </c>
      <c r="BJ272" s="18" t="s">
        <v>89</v>
      </c>
      <c r="BK272" s="172">
        <f>ROUND(I272*H272,3)</f>
        <v>0</v>
      </c>
      <c r="BL272" s="18" t="s">
        <v>282</v>
      </c>
      <c r="BM272" s="170" t="s">
        <v>509</v>
      </c>
    </row>
    <row r="273" spans="1:65" s="14" customFormat="1" ht="11.25">
      <c r="B273" s="181"/>
      <c r="D273" s="174" t="s">
        <v>284</v>
      </c>
      <c r="E273" s="182" t="s">
        <v>1</v>
      </c>
      <c r="F273" s="183" t="s">
        <v>187</v>
      </c>
      <c r="H273" s="184">
        <v>1037.049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284</v>
      </c>
      <c r="AU273" s="182" t="s">
        <v>89</v>
      </c>
      <c r="AV273" s="14" t="s">
        <v>89</v>
      </c>
      <c r="AW273" s="14" t="s">
        <v>30</v>
      </c>
      <c r="AX273" s="14" t="s">
        <v>83</v>
      </c>
      <c r="AY273" s="182" t="s">
        <v>276</v>
      </c>
    </row>
    <row r="274" spans="1:65" s="13" customFormat="1" ht="11.25">
      <c r="B274" s="173"/>
      <c r="D274" s="174" t="s">
        <v>284</v>
      </c>
      <c r="E274" s="175" t="s">
        <v>1</v>
      </c>
      <c r="F274" s="176" t="s">
        <v>510</v>
      </c>
      <c r="H274" s="175" t="s">
        <v>1</v>
      </c>
      <c r="I274" s="177"/>
      <c r="L274" s="173"/>
      <c r="M274" s="178"/>
      <c r="N274" s="179"/>
      <c r="O274" s="179"/>
      <c r="P274" s="179"/>
      <c r="Q274" s="179"/>
      <c r="R274" s="179"/>
      <c r="S274" s="179"/>
      <c r="T274" s="180"/>
      <c r="AT274" s="175" t="s">
        <v>284</v>
      </c>
      <c r="AU274" s="175" t="s">
        <v>89</v>
      </c>
      <c r="AV274" s="13" t="s">
        <v>83</v>
      </c>
      <c r="AW274" s="13" t="s">
        <v>30</v>
      </c>
      <c r="AX274" s="13" t="s">
        <v>76</v>
      </c>
      <c r="AY274" s="175" t="s">
        <v>276</v>
      </c>
    </row>
    <row r="275" spans="1:65" s="2" customFormat="1" ht="33" customHeight="1">
      <c r="A275" s="33"/>
      <c r="B275" s="158"/>
      <c r="C275" s="159" t="s">
        <v>511</v>
      </c>
      <c r="D275" s="159" t="s">
        <v>278</v>
      </c>
      <c r="E275" s="160" t="s">
        <v>512</v>
      </c>
      <c r="F275" s="161" t="s">
        <v>513</v>
      </c>
      <c r="G275" s="162" t="s">
        <v>281</v>
      </c>
      <c r="H275" s="163">
        <v>75.843999999999994</v>
      </c>
      <c r="I275" s="164"/>
      <c r="J275" s="163">
        <f>ROUND(I275*H275,3)</f>
        <v>0</v>
      </c>
      <c r="K275" s="165"/>
      <c r="L275" s="34"/>
      <c r="M275" s="166" t="s">
        <v>1</v>
      </c>
      <c r="N275" s="167" t="s">
        <v>42</v>
      </c>
      <c r="O275" s="62"/>
      <c r="P275" s="168">
        <f>O275*H275</f>
        <v>0</v>
      </c>
      <c r="Q275" s="168">
        <v>1.7239999999999998E-2</v>
      </c>
      <c r="R275" s="168">
        <f>Q275*H275</f>
        <v>1.3075505599999997</v>
      </c>
      <c r="S275" s="168">
        <v>0</v>
      </c>
      <c r="T275" s="169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0" t="s">
        <v>282</v>
      </c>
      <c r="AT275" s="170" t="s">
        <v>278</v>
      </c>
      <c r="AU275" s="170" t="s">
        <v>89</v>
      </c>
      <c r="AY275" s="18" t="s">
        <v>276</v>
      </c>
      <c r="BE275" s="171">
        <f>IF(N275="základná",J275,0)</f>
        <v>0</v>
      </c>
      <c r="BF275" s="171">
        <f>IF(N275="znížená",J275,0)</f>
        <v>0</v>
      </c>
      <c r="BG275" s="171">
        <f>IF(N275="zákl. prenesená",J275,0)</f>
        <v>0</v>
      </c>
      <c r="BH275" s="171">
        <f>IF(N275="zníž. prenesená",J275,0)</f>
        <v>0</v>
      </c>
      <c r="BI275" s="171">
        <f>IF(N275="nulová",J275,0)</f>
        <v>0</v>
      </c>
      <c r="BJ275" s="18" t="s">
        <v>89</v>
      </c>
      <c r="BK275" s="172">
        <f>ROUND(I275*H275,3)</f>
        <v>0</v>
      </c>
      <c r="BL275" s="18" t="s">
        <v>282</v>
      </c>
      <c r="BM275" s="170" t="s">
        <v>514</v>
      </c>
    </row>
    <row r="276" spans="1:65" s="13" customFormat="1" ht="11.25">
      <c r="B276" s="173"/>
      <c r="D276" s="174" t="s">
        <v>284</v>
      </c>
      <c r="E276" s="175" t="s">
        <v>1</v>
      </c>
      <c r="F276" s="176" t="s">
        <v>515</v>
      </c>
      <c r="H276" s="175" t="s">
        <v>1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5" t="s">
        <v>284</v>
      </c>
      <c r="AU276" s="175" t="s">
        <v>89</v>
      </c>
      <c r="AV276" s="13" t="s">
        <v>83</v>
      </c>
      <c r="AW276" s="13" t="s">
        <v>30</v>
      </c>
      <c r="AX276" s="13" t="s">
        <v>76</v>
      </c>
      <c r="AY276" s="175" t="s">
        <v>276</v>
      </c>
    </row>
    <row r="277" spans="1:65" s="14" customFormat="1" ht="11.25">
      <c r="B277" s="181"/>
      <c r="D277" s="174" t="s">
        <v>284</v>
      </c>
      <c r="E277" s="182" t="s">
        <v>1</v>
      </c>
      <c r="F277" s="183" t="s">
        <v>134</v>
      </c>
      <c r="H277" s="184">
        <v>75.843999999999994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284</v>
      </c>
      <c r="AU277" s="182" t="s">
        <v>89</v>
      </c>
      <c r="AV277" s="14" t="s">
        <v>89</v>
      </c>
      <c r="AW277" s="14" t="s">
        <v>30</v>
      </c>
      <c r="AX277" s="14" t="s">
        <v>83</v>
      </c>
      <c r="AY277" s="182" t="s">
        <v>276</v>
      </c>
    </row>
    <row r="278" spans="1:65" s="2" customFormat="1" ht="24.2" customHeight="1">
      <c r="A278" s="33"/>
      <c r="B278" s="158"/>
      <c r="C278" s="159" t="s">
        <v>516</v>
      </c>
      <c r="D278" s="159" t="s">
        <v>278</v>
      </c>
      <c r="E278" s="160" t="s">
        <v>517</v>
      </c>
      <c r="F278" s="161" t="s">
        <v>518</v>
      </c>
      <c r="G278" s="162" t="s">
        <v>281</v>
      </c>
      <c r="H278" s="163">
        <v>1089.4580000000001</v>
      </c>
      <c r="I278" s="164"/>
      <c r="J278" s="163">
        <f>ROUND(I278*H278,3)</f>
        <v>0</v>
      </c>
      <c r="K278" s="165"/>
      <c r="L278" s="34"/>
      <c r="M278" s="166" t="s">
        <v>1</v>
      </c>
      <c r="N278" s="167" t="s">
        <v>42</v>
      </c>
      <c r="O278" s="62"/>
      <c r="P278" s="168">
        <f>O278*H278</f>
        <v>0</v>
      </c>
      <c r="Q278" s="168">
        <v>1E-4</v>
      </c>
      <c r="R278" s="168">
        <f>Q278*H278</f>
        <v>0.10894580000000001</v>
      </c>
      <c r="S278" s="168">
        <v>0</v>
      </c>
      <c r="T278" s="169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0" t="s">
        <v>282</v>
      </c>
      <c r="AT278" s="170" t="s">
        <v>278</v>
      </c>
      <c r="AU278" s="170" t="s">
        <v>89</v>
      </c>
      <c r="AY278" s="18" t="s">
        <v>276</v>
      </c>
      <c r="BE278" s="171">
        <f>IF(N278="základná",J278,0)</f>
        <v>0</v>
      </c>
      <c r="BF278" s="171">
        <f>IF(N278="znížená",J278,0)</f>
        <v>0</v>
      </c>
      <c r="BG278" s="171">
        <f>IF(N278="zákl. prenesená",J278,0)</f>
        <v>0</v>
      </c>
      <c r="BH278" s="171">
        <f>IF(N278="zníž. prenesená",J278,0)</f>
        <v>0</v>
      </c>
      <c r="BI278" s="171">
        <f>IF(N278="nulová",J278,0)</f>
        <v>0</v>
      </c>
      <c r="BJ278" s="18" t="s">
        <v>89</v>
      </c>
      <c r="BK278" s="172">
        <f>ROUND(I278*H278,3)</f>
        <v>0</v>
      </c>
      <c r="BL278" s="18" t="s">
        <v>282</v>
      </c>
      <c r="BM278" s="170" t="s">
        <v>519</v>
      </c>
    </row>
    <row r="279" spans="1:65" s="14" customFormat="1" ht="11.25">
      <c r="B279" s="181"/>
      <c r="D279" s="174" t="s">
        <v>284</v>
      </c>
      <c r="E279" s="182" t="s">
        <v>1</v>
      </c>
      <c r="F279" s="183" t="s">
        <v>187</v>
      </c>
      <c r="H279" s="184">
        <v>1037.049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2" t="s">
        <v>284</v>
      </c>
      <c r="AU279" s="182" t="s">
        <v>89</v>
      </c>
      <c r="AV279" s="14" t="s">
        <v>89</v>
      </c>
      <c r="AW279" s="14" t="s">
        <v>30</v>
      </c>
      <c r="AX279" s="14" t="s">
        <v>76</v>
      </c>
      <c r="AY279" s="182" t="s">
        <v>276</v>
      </c>
    </row>
    <row r="280" spans="1:65" s="14" customFormat="1" ht="11.25">
      <c r="B280" s="181"/>
      <c r="D280" s="174" t="s">
        <v>284</v>
      </c>
      <c r="E280" s="182" t="s">
        <v>1</v>
      </c>
      <c r="F280" s="183" t="s">
        <v>189</v>
      </c>
      <c r="H280" s="184">
        <v>35.619999999999997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284</v>
      </c>
      <c r="AU280" s="182" t="s">
        <v>89</v>
      </c>
      <c r="AV280" s="14" t="s">
        <v>89</v>
      </c>
      <c r="AW280" s="14" t="s">
        <v>30</v>
      </c>
      <c r="AX280" s="14" t="s">
        <v>76</v>
      </c>
      <c r="AY280" s="182" t="s">
        <v>276</v>
      </c>
    </row>
    <row r="281" spans="1:65" s="14" customFormat="1" ht="11.25">
      <c r="B281" s="181"/>
      <c r="D281" s="174" t="s">
        <v>284</v>
      </c>
      <c r="E281" s="182" t="s">
        <v>1</v>
      </c>
      <c r="F281" s="183" t="s">
        <v>191</v>
      </c>
      <c r="H281" s="184">
        <v>16.789000000000001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284</v>
      </c>
      <c r="AU281" s="182" t="s">
        <v>89</v>
      </c>
      <c r="AV281" s="14" t="s">
        <v>89</v>
      </c>
      <c r="AW281" s="14" t="s">
        <v>30</v>
      </c>
      <c r="AX281" s="14" t="s">
        <v>76</v>
      </c>
      <c r="AY281" s="182" t="s">
        <v>276</v>
      </c>
    </row>
    <row r="282" spans="1:65" s="15" customFormat="1" ht="11.25">
      <c r="B282" s="189"/>
      <c r="D282" s="174" t="s">
        <v>284</v>
      </c>
      <c r="E282" s="190" t="s">
        <v>1</v>
      </c>
      <c r="F282" s="191" t="s">
        <v>289</v>
      </c>
      <c r="H282" s="192">
        <v>1089.4580000000001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284</v>
      </c>
      <c r="AU282" s="190" t="s">
        <v>89</v>
      </c>
      <c r="AV282" s="15" t="s">
        <v>282</v>
      </c>
      <c r="AW282" s="15" t="s">
        <v>30</v>
      </c>
      <c r="AX282" s="15" t="s">
        <v>83</v>
      </c>
      <c r="AY282" s="190" t="s">
        <v>276</v>
      </c>
    </row>
    <row r="283" spans="1:65" s="2" customFormat="1" ht="37.9" customHeight="1">
      <c r="A283" s="33"/>
      <c r="B283" s="158"/>
      <c r="C283" s="159" t="s">
        <v>520</v>
      </c>
      <c r="D283" s="159" t="s">
        <v>278</v>
      </c>
      <c r="E283" s="160" t="s">
        <v>521</v>
      </c>
      <c r="F283" s="161" t="s">
        <v>522</v>
      </c>
      <c r="G283" s="162" t="s">
        <v>281</v>
      </c>
      <c r="H283" s="163">
        <v>966.99599999999998</v>
      </c>
      <c r="I283" s="164"/>
      <c r="J283" s="163">
        <f>ROUND(I283*H283,3)</f>
        <v>0</v>
      </c>
      <c r="K283" s="165"/>
      <c r="L283" s="34"/>
      <c r="M283" s="166" t="s">
        <v>1</v>
      </c>
      <c r="N283" s="167" t="s">
        <v>42</v>
      </c>
      <c r="O283" s="62"/>
      <c r="P283" s="168">
        <f>O283*H283</f>
        <v>0</v>
      </c>
      <c r="Q283" s="168">
        <v>2.6199999999999999E-3</v>
      </c>
      <c r="R283" s="168">
        <f>Q283*H283</f>
        <v>2.5335295200000001</v>
      </c>
      <c r="S283" s="168">
        <v>0</v>
      </c>
      <c r="T283" s="169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70" t="s">
        <v>282</v>
      </c>
      <c r="AT283" s="170" t="s">
        <v>278</v>
      </c>
      <c r="AU283" s="170" t="s">
        <v>89</v>
      </c>
      <c r="AY283" s="18" t="s">
        <v>276</v>
      </c>
      <c r="BE283" s="171">
        <f>IF(N283="základná",J283,0)</f>
        <v>0</v>
      </c>
      <c r="BF283" s="171">
        <f>IF(N283="znížená",J283,0)</f>
        <v>0</v>
      </c>
      <c r="BG283" s="171">
        <f>IF(N283="zákl. prenesená",J283,0)</f>
        <v>0</v>
      </c>
      <c r="BH283" s="171">
        <f>IF(N283="zníž. prenesená",J283,0)</f>
        <v>0</v>
      </c>
      <c r="BI283" s="171">
        <f>IF(N283="nulová",J283,0)</f>
        <v>0</v>
      </c>
      <c r="BJ283" s="18" t="s">
        <v>89</v>
      </c>
      <c r="BK283" s="172">
        <f>ROUND(I283*H283,3)</f>
        <v>0</v>
      </c>
      <c r="BL283" s="18" t="s">
        <v>282</v>
      </c>
      <c r="BM283" s="170" t="s">
        <v>523</v>
      </c>
    </row>
    <row r="284" spans="1:65" s="14" customFormat="1" ht="11.25">
      <c r="B284" s="181"/>
      <c r="D284" s="174" t="s">
        <v>284</v>
      </c>
      <c r="E284" s="182" t="s">
        <v>1</v>
      </c>
      <c r="F284" s="183" t="s">
        <v>187</v>
      </c>
      <c r="H284" s="184">
        <v>1037.049</v>
      </c>
      <c r="I284" s="185"/>
      <c r="L284" s="181"/>
      <c r="M284" s="186"/>
      <c r="N284" s="187"/>
      <c r="O284" s="187"/>
      <c r="P284" s="187"/>
      <c r="Q284" s="187"/>
      <c r="R284" s="187"/>
      <c r="S284" s="187"/>
      <c r="T284" s="188"/>
      <c r="AT284" s="182" t="s">
        <v>284</v>
      </c>
      <c r="AU284" s="182" t="s">
        <v>89</v>
      </c>
      <c r="AV284" s="14" t="s">
        <v>89</v>
      </c>
      <c r="AW284" s="14" t="s">
        <v>30</v>
      </c>
      <c r="AX284" s="14" t="s">
        <v>76</v>
      </c>
      <c r="AY284" s="182" t="s">
        <v>276</v>
      </c>
    </row>
    <row r="285" spans="1:65" s="14" customFormat="1" ht="11.25">
      <c r="B285" s="181"/>
      <c r="D285" s="174" t="s">
        <v>284</v>
      </c>
      <c r="E285" s="182" t="s">
        <v>1</v>
      </c>
      <c r="F285" s="183" t="s">
        <v>189</v>
      </c>
      <c r="H285" s="184">
        <v>35.619999999999997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284</v>
      </c>
      <c r="AU285" s="182" t="s">
        <v>89</v>
      </c>
      <c r="AV285" s="14" t="s">
        <v>89</v>
      </c>
      <c r="AW285" s="14" t="s">
        <v>30</v>
      </c>
      <c r="AX285" s="14" t="s">
        <v>76</v>
      </c>
      <c r="AY285" s="182" t="s">
        <v>276</v>
      </c>
    </row>
    <row r="286" spans="1:65" s="14" customFormat="1" ht="11.25">
      <c r="B286" s="181"/>
      <c r="D286" s="174" t="s">
        <v>284</v>
      </c>
      <c r="E286" s="182" t="s">
        <v>1</v>
      </c>
      <c r="F286" s="183" t="s">
        <v>191</v>
      </c>
      <c r="H286" s="184">
        <v>16.789000000000001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284</v>
      </c>
      <c r="AU286" s="182" t="s">
        <v>89</v>
      </c>
      <c r="AV286" s="14" t="s">
        <v>89</v>
      </c>
      <c r="AW286" s="14" t="s">
        <v>30</v>
      </c>
      <c r="AX286" s="14" t="s">
        <v>76</v>
      </c>
      <c r="AY286" s="182" t="s">
        <v>276</v>
      </c>
    </row>
    <row r="287" spans="1:65" s="14" customFormat="1" ht="11.25">
      <c r="B287" s="181"/>
      <c r="D287" s="174" t="s">
        <v>284</v>
      </c>
      <c r="E287" s="182" t="s">
        <v>1</v>
      </c>
      <c r="F287" s="183" t="s">
        <v>524</v>
      </c>
      <c r="H287" s="184">
        <v>-122.462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284</v>
      </c>
      <c r="AU287" s="182" t="s">
        <v>89</v>
      </c>
      <c r="AV287" s="14" t="s">
        <v>89</v>
      </c>
      <c r="AW287" s="14" t="s">
        <v>30</v>
      </c>
      <c r="AX287" s="14" t="s">
        <v>76</v>
      </c>
      <c r="AY287" s="182" t="s">
        <v>276</v>
      </c>
    </row>
    <row r="288" spans="1:65" s="15" customFormat="1" ht="11.25">
      <c r="B288" s="189"/>
      <c r="D288" s="174" t="s">
        <v>284</v>
      </c>
      <c r="E288" s="190" t="s">
        <v>1</v>
      </c>
      <c r="F288" s="191" t="s">
        <v>289</v>
      </c>
      <c r="H288" s="192">
        <v>966.99599999999998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284</v>
      </c>
      <c r="AU288" s="190" t="s">
        <v>89</v>
      </c>
      <c r="AV288" s="15" t="s">
        <v>282</v>
      </c>
      <c r="AW288" s="15" t="s">
        <v>30</v>
      </c>
      <c r="AX288" s="15" t="s">
        <v>83</v>
      </c>
      <c r="AY288" s="190" t="s">
        <v>276</v>
      </c>
    </row>
    <row r="289" spans="1:65" s="2" customFormat="1" ht="24.2" customHeight="1">
      <c r="A289" s="33"/>
      <c r="B289" s="158"/>
      <c r="C289" s="159" t="s">
        <v>525</v>
      </c>
      <c r="D289" s="159" t="s">
        <v>278</v>
      </c>
      <c r="E289" s="160" t="s">
        <v>526</v>
      </c>
      <c r="F289" s="161" t="s">
        <v>527</v>
      </c>
      <c r="G289" s="162" t="s">
        <v>281</v>
      </c>
      <c r="H289" s="163">
        <v>52.408999999999999</v>
      </c>
      <c r="I289" s="164"/>
      <c r="J289" s="163">
        <f>ROUND(I289*H289,3)</f>
        <v>0</v>
      </c>
      <c r="K289" s="165"/>
      <c r="L289" s="34"/>
      <c r="M289" s="166" t="s">
        <v>1</v>
      </c>
      <c r="N289" s="167" t="s">
        <v>42</v>
      </c>
      <c r="O289" s="62"/>
      <c r="P289" s="168">
        <f>O289*H289</f>
        <v>0</v>
      </c>
      <c r="Q289" s="168">
        <v>5.1500000000000001E-3</v>
      </c>
      <c r="R289" s="168">
        <f>Q289*H289</f>
        <v>0.26990635000000002</v>
      </c>
      <c r="S289" s="168">
        <v>0</v>
      </c>
      <c r="T289" s="169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0" t="s">
        <v>282</v>
      </c>
      <c r="AT289" s="170" t="s">
        <v>278</v>
      </c>
      <c r="AU289" s="170" t="s">
        <v>89</v>
      </c>
      <c r="AY289" s="18" t="s">
        <v>276</v>
      </c>
      <c r="BE289" s="171">
        <f>IF(N289="základná",J289,0)</f>
        <v>0</v>
      </c>
      <c r="BF289" s="171">
        <f>IF(N289="znížená",J289,0)</f>
        <v>0</v>
      </c>
      <c r="BG289" s="171">
        <f>IF(N289="zákl. prenesená",J289,0)</f>
        <v>0</v>
      </c>
      <c r="BH289" s="171">
        <f>IF(N289="zníž. prenesená",J289,0)</f>
        <v>0</v>
      </c>
      <c r="BI289" s="171">
        <f>IF(N289="nulová",J289,0)</f>
        <v>0</v>
      </c>
      <c r="BJ289" s="18" t="s">
        <v>89</v>
      </c>
      <c r="BK289" s="172">
        <f>ROUND(I289*H289,3)</f>
        <v>0</v>
      </c>
      <c r="BL289" s="18" t="s">
        <v>282</v>
      </c>
      <c r="BM289" s="170" t="s">
        <v>528</v>
      </c>
    </row>
    <row r="290" spans="1:65" s="13" customFormat="1" ht="11.25">
      <c r="B290" s="173"/>
      <c r="D290" s="174" t="s">
        <v>284</v>
      </c>
      <c r="E290" s="175" t="s">
        <v>1</v>
      </c>
      <c r="F290" s="176" t="s">
        <v>529</v>
      </c>
      <c r="H290" s="175" t="s">
        <v>1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5" t="s">
        <v>284</v>
      </c>
      <c r="AU290" s="175" t="s">
        <v>89</v>
      </c>
      <c r="AV290" s="13" t="s">
        <v>83</v>
      </c>
      <c r="AW290" s="13" t="s">
        <v>30</v>
      </c>
      <c r="AX290" s="13" t="s">
        <v>76</v>
      </c>
      <c r="AY290" s="175" t="s">
        <v>276</v>
      </c>
    </row>
    <row r="291" spans="1:65" s="14" customFormat="1" ht="11.25">
      <c r="B291" s="181"/>
      <c r="D291" s="174" t="s">
        <v>284</v>
      </c>
      <c r="E291" s="182" t="s">
        <v>1</v>
      </c>
      <c r="F291" s="183" t="s">
        <v>530</v>
      </c>
      <c r="H291" s="184">
        <v>2.3650000000000002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2" t="s">
        <v>284</v>
      </c>
      <c r="AU291" s="182" t="s">
        <v>89</v>
      </c>
      <c r="AV291" s="14" t="s">
        <v>89</v>
      </c>
      <c r="AW291" s="14" t="s">
        <v>30</v>
      </c>
      <c r="AX291" s="14" t="s">
        <v>76</v>
      </c>
      <c r="AY291" s="182" t="s">
        <v>276</v>
      </c>
    </row>
    <row r="292" spans="1:65" s="14" customFormat="1" ht="11.25">
      <c r="B292" s="181"/>
      <c r="D292" s="174" t="s">
        <v>284</v>
      </c>
      <c r="E292" s="182" t="s">
        <v>1</v>
      </c>
      <c r="F292" s="183" t="s">
        <v>531</v>
      </c>
      <c r="H292" s="184">
        <v>2.1720000000000002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284</v>
      </c>
      <c r="AU292" s="182" t="s">
        <v>89</v>
      </c>
      <c r="AV292" s="14" t="s">
        <v>89</v>
      </c>
      <c r="AW292" s="14" t="s">
        <v>30</v>
      </c>
      <c r="AX292" s="14" t="s">
        <v>76</v>
      </c>
      <c r="AY292" s="182" t="s">
        <v>276</v>
      </c>
    </row>
    <row r="293" spans="1:65" s="14" customFormat="1" ht="11.25">
      <c r="B293" s="181"/>
      <c r="D293" s="174" t="s">
        <v>284</v>
      </c>
      <c r="E293" s="182" t="s">
        <v>1</v>
      </c>
      <c r="F293" s="183" t="s">
        <v>532</v>
      </c>
      <c r="H293" s="184">
        <v>1.68</v>
      </c>
      <c r="I293" s="185"/>
      <c r="L293" s="181"/>
      <c r="M293" s="186"/>
      <c r="N293" s="187"/>
      <c r="O293" s="187"/>
      <c r="P293" s="187"/>
      <c r="Q293" s="187"/>
      <c r="R293" s="187"/>
      <c r="S293" s="187"/>
      <c r="T293" s="188"/>
      <c r="AT293" s="182" t="s">
        <v>284</v>
      </c>
      <c r="AU293" s="182" t="s">
        <v>89</v>
      </c>
      <c r="AV293" s="14" t="s">
        <v>89</v>
      </c>
      <c r="AW293" s="14" t="s">
        <v>30</v>
      </c>
      <c r="AX293" s="14" t="s">
        <v>76</v>
      </c>
      <c r="AY293" s="182" t="s">
        <v>276</v>
      </c>
    </row>
    <row r="294" spans="1:65" s="14" customFormat="1" ht="11.25">
      <c r="B294" s="181"/>
      <c r="D294" s="174" t="s">
        <v>284</v>
      </c>
      <c r="E294" s="182" t="s">
        <v>1</v>
      </c>
      <c r="F294" s="183" t="s">
        <v>533</v>
      </c>
      <c r="H294" s="184">
        <v>2.835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284</v>
      </c>
      <c r="AU294" s="182" t="s">
        <v>89</v>
      </c>
      <c r="AV294" s="14" t="s">
        <v>89</v>
      </c>
      <c r="AW294" s="14" t="s">
        <v>30</v>
      </c>
      <c r="AX294" s="14" t="s">
        <v>76</v>
      </c>
      <c r="AY294" s="182" t="s">
        <v>276</v>
      </c>
    </row>
    <row r="295" spans="1:65" s="14" customFormat="1" ht="11.25">
      <c r="B295" s="181"/>
      <c r="D295" s="174" t="s">
        <v>284</v>
      </c>
      <c r="E295" s="182" t="s">
        <v>1</v>
      </c>
      <c r="F295" s="183" t="s">
        <v>534</v>
      </c>
      <c r="H295" s="184">
        <v>2.6880000000000002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2" t="s">
        <v>284</v>
      </c>
      <c r="AU295" s="182" t="s">
        <v>89</v>
      </c>
      <c r="AV295" s="14" t="s">
        <v>89</v>
      </c>
      <c r="AW295" s="14" t="s">
        <v>30</v>
      </c>
      <c r="AX295" s="14" t="s">
        <v>76</v>
      </c>
      <c r="AY295" s="182" t="s">
        <v>276</v>
      </c>
    </row>
    <row r="296" spans="1:65" s="14" customFormat="1" ht="11.25">
      <c r="B296" s="181"/>
      <c r="D296" s="174" t="s">
        <v>284</v>
      </c>
      <c r="E296" s="182" t="s">
        <v>1</v>
      </c>
      <c r="F296" s="183" t="s">
        <v>535</v>
      </c>
      <c r="H296" s="184">
        <v>2.835</v>
      </c>
      <c r="I296" s="185"/>
      <c r="L296" s="181"/>
      <c r="M296" s="186"/>
      <c r="N296" s="187"/>
      <c r="O296" s="187"/>
      <c r="P296" s="187"/>
      <c r="Q296" s="187"/>
      <c r="R296" s="187"/>
      <c r="S296" s="187"/>
      <c r="T296" s="188"/>
      <c r="AT296" s="182" t="s">
        <v>284</v>
      </c>
      <c r="AU296" s="182" t="s">
        <v>89</v>
      </c>
      <c r="AV296" s="14" t="s">
        <v>89</v>
      </c>
      <c r="AW296" s="14" t="s">
        <v>30</v>
      </c>
      <c r="AX296" s="14" t="s">
        <v>76</v>
      </c>
      <c r="AY296" s="182" t="s">
        <v>276</v>
      </c>
    </row>
    <row r="297" spans="1:65" s="14" customFormat="1" ht="11.25">
      <c r="B297" s="181"/>
      <c r="D297" s="174" t="s">
        <v>284</v>
      </c>
      <c r="E297" s="182" t="s">
        <v>1</v>
      </c>
      <c r="F297" s="183" t="s">
        <v>536</v>
      </c>
      <c r="H297" s="184">
        <v>1.8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284</v>
      </c>
      <c r="AU297" s="182" t="s">
        <v>89</v>
      </c>
      <c r="AV297" s="14" t="s">
        <v>89</v>
      </c>
      <c r="AW297" s="14" t="s">
        <v>30</v>
      </c>
      <c r="AX297" s="14" t="s">
        <v>76</v>
      </c>
      <c r="AY297" s="182" t="s">
        <v>276</v>
      </c>
    </row>
    <row r="298" spans="1:65" s="14" customFormat="1" ht="11.25">
      <c r="B298" s="181"/>
      <c r="D298" s="174" t="s">
        <v>284</v>
      </c>
      <c r="E298" s="182" t="s">
        <v>1</v>
      </c>
      <c r="F298" s="183" t="s">
        <v>537</v>
      </c>
      <c r="H298" s="184">
        <v>2.52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284</v>
      </c>
      <c r="AU298" s="182" t="s">
        <v>89</v>
      </c>
      <c r="AV298" s="14" t="s">
        <v>89</v>
      </c>
      <c r="AW298" s="14" t="s">
        <v>30</v>
      </c>
      <c r="AX298" s="14" t="s">
        <v>76</v>
      </c>
      <c r="AY298" s="182" t="s">
        <v>276</v>
      </c>
    </row>
    <row r="299" spans="1:65" s="14" customFormat="1" ht="11.25">
      <c r="B299" s="181"/>
      <c r="D299" s="174" t="s">
        <v>284</v>
      </c>
      <c r="E299" s="182" t="s">
        <v>1</v>
      </c>
      <c r="F299" s="183" t="s">
        <v>534</v>
      </c>
      <c r="H299" s="184">
        <v>2.6880000000000002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2" t="s">
        <v>284</v>
      </c>
      <c r="AU299" s="182" t="s">
        <v>89</v>
      </c>
      <c r="AV299" s="14" t="s">
        <v>89</v>
      </c>
      <c r="AW299" s="14" t="s">
        <v>30</v>
      </c>
      <c r="AX299" s="14" t="s">
        <v>76</v>
      </c>
      <c r="AY299" s="182" t="s">
        <v>276</v>
      </c>
    </row>
    <row r="300" spans="1:65" s="14" customFormat="1" ht="11.25">
      <c r="B300" s="181"/>
      <c r="D300" s="174" t="s">
        <v>284</v>
      </c>
      <c r="E300" s="182" t="s">
        <v>1</v>
      </c>
      <c r="F300" s="183" t="s">
        <v>538</v>
      </c>
      <c r="H300" s="184">
        <v>2.464</v>
      </c>
      <c r="I300" s="185"/>
      <c r="L300" s="181"/>
      <c r="M300" s="186"/>
      <c r="N300" s="187"/>
      <c r="O300" s="187"/>
      <c r="P300" s="187"/>
      <c r="Q300" s="187"/>
      <c r="R300" s="187"/>
      <c r="S300" s="187"/>
      <c r="T300" s="188"/>
      <c r="AT300" s="182" t="s">
        <v>284</v>
      </c>
      <c r="AU300" s="182" t="s">
        <v>89</v>
      </c>
      <c r="AV300" s="14" t="s">
        <v>89</v>
      </c>
      <c r="AW300" s="14" t="s">
        <v>30</v>
      </c>
      <c r="AX300" s="14" t="s">
        <v>76</v>
      </c>
      <c r="AY300" s="182" t="s">
        <v>276</v>
      </c>
    </row>
    <row r="301" spans="1:65" s="14" customFormat="1" ht="11.25">
      <c r="B301" s="181"/>
      <c r="D301" s="174" t="s">
        <v>284</v>
      </c>
      <c r="E301" s="182" t="s">
        <v>1</v>
      </c>
      <c r="F301" s="183" t="s">
        <v>539</v>
      </c>
      <c r="H301" s="184">
        <v>2.52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284</v>
      </c>
      <c r="AU301" s="182" t="s">
        <v>89</v>
      </c>
      <c r="AV301" s="14" t="s">
        <v>89</v>
      </c>
      <c r="AW301" s="14" t="s">
        <v>30</v>
      </c>
      <c r="AX301" s="14" t="s">
        <v>76</v>
      </c>
      <c r="AY301" s="182" t="s">
        <v>276</v>
      </c>
    </row>
    <row r="302" spans="1:65" s="14" customFormat="1" ht="11.25">
      <c r="B302" s="181"/>
      <c r="D302" s="174" t="s">
        <v>284</v>
      </c>
      <c r="E302" s="182" t="s">
        <v>1</v>
      </c>
      <c r="F302" s="183" t="s">
        <v>540</v>
      </c>
      <c r="H302" s="184">
        <v>2.3319999999999999</v>
      </c>
      <c r="I302" s="185"/>
      <c r="L302" s="181"/>
      <c r="M302" s="186"/>
      <c r="N302" s="187"/>
      <c r="O302" s="187"/>
      <c r="P302" s="187"/>
      <c r="Q302" s="187"/>
      <c r="R302" s="187"/>
      <c r="S302" s="187"/>
      <c r="T302" s="188"/>
      <c r="AT302" s="182" t="s">
        <v>284</v>
      </c>
      <c r="AU302" s="182" t="s">
        <v>89</v>
      </c>
      <c r="AV302" s="14" t="s">
        <v>89</v>
      </c>
      <c r="AW302" s="14" t="s">
        <v>30</v>
      </c>
      <c r="AX302" s="14" t="s">
        <v>76</v>
      </c>
      <c r="AY302" s="182" t="s">
        <v>276</v>
      </c>
    </row>
    <row r="303" spans="1:65" s="13" customFormat="1" ht="11.25">
      <c r="B303" s="173"/>
      <c r="D303" s="174" t="s">
        <v>284</v>
      </c>
      <c r="E303" s="175" t="s">
        <v>1</v>
      </c>
      <c r="F303" s="176" t="s">
        <v>541</v>
      </c>
      <c r="H303" s="175" t="s">
        <v>1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5" t="s">
        <v>284</v>
      </c>
      <c r="AU303" s="175" t="s">
        <v>89</v>
      </c>
      <c r="AV303" s="13" t="s">
        <v>83</v>
      </c>
      <c r="AW303" s="13" t="s">
        <v>30</v>
      </c>
      <c r="AX303" s="13" t="s">
        <v>76</v>
      </c>
      <c r="AY303" s="175" t="s">
        <v>276</v>
      </c>
    </row>
    <row r="304" spans="1:65" s="14" customFormat="1" ht="11.25">
      <c r="B304" s="181"/>
      <c r="D304" s="174" t="s">
        <v>284</v>
      </c>
      <c r="E304" s="182" t="s">
        <v>1</v>
      </c>
      <c r="F304" s="183" t="s">
        <v>542</v>
      </c>
      <c r="H304" s="184">
        <v>1.73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284</v>
      </c>
      <c r="AU304" s="182" t="s">
        <v>89</v>
      </c>
      <c r="AV304" s="14" t="s">
        <v>89</v>
      </c>
      <c r="AW304" s="14" t="s">
        <v>30</v>
      </c>
      <c r="AX304" s="14" t="s">
        <v>76</v>
      </c>
      <c r="AY304" s="182" t="s">
        <v>276</v>
      </c>
    </row>
    <row r="305" spans="1:65" s="14" customFormat="1" ht="11.25">
      <c r="B305" s="181"/>
      <c r="D305" s="174" t="s">
        <v>284</v>
      </c>
      <c r="E305" s="182" t="s">
        <v>1</v>
      </c>
      <c r="F305" s="183" t="s">
        <v>543</v>
      </c>
      <c r="H305" s="184">
        <v>1.1779999999999999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284</v>
      </c>
      <c r="AU305" s="182" t="s">
        <v>89</v>
      </c>
      <c r="AV305" s="14" t="s">
        <v>89</v>
      </c>
      <c r="AW305" s="14" t="s">
        <v>30</v>
      </c>
      <c r="AX305" s="14" t="s">
        <v>76</v>
      </c>
      <c r="AY305" s="182" t="s">
        <v>276</v>
      </c>
    </row>
    <row r="306" spans="1:65" s="14" customFormat="1" ht="11.25">
      <c r="B306" s="181"/>
      <c r="D306" s="174" t="s">
        <v>284</v>
      </c>
      <c r="E306" s="182" t="s">
        <v>1</v>
      </c>
      <c r="F306" s="183" t="s">
        <v>544</v>
      </c>
      <c r="H306" s="184">
        <v>1.238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2" t="s">
        <v>284</v>
      </c>
      <c r="AU306" s="182" t="s">
        <v>89</v>
      </c>
      <c r="AV306" s="14" t="s">
        <v>89</v>
      </c>
      <c r="AW306" s="14" t="s">
        <v>30</v>
      </c>
      <c r="AX306" s="14" t="s">
        <v>76</v>
      </c>
      <c r="AY306" s="182" t="s">
        <v>276</v>
      </c>
    </row>
    <row r="307" spans="1:65" s="14" customFormat="1" ht="11.25">
      <c r="B307" s="181"/>
      <c r="D307" s="174" t="s">
        <v>284</v>
      </c>
      <c r="E307" s="182" t="s">
        <v>1</v>
      </c>
      <c r="F307" s="183" t="s">
        <v>545</v>
      </c>
      <c r="H307" s="184">
        <v>0.95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284</v>
      </c>
      <c r="AU307" s="182" t="s">
        <v>89</v>
      </c>
      <c r="AV307" s="14" t="s">
        <v>89</v>
      </c>
      <c r="AW307" s="14" t="s">
        <v>30</v>
      </c>
      <c r="AX307" s="14" t="s">
        <v>76</v>
      </c>
      <c r="AY307" s="182" t="s">
        <v>276</v>
      </c>
    </row>
    <row r="308" spans="1:65" s="14" customFormat="1" ht="11.25">
      <c r="B308" s="181"/>
      <c r="D308" s="174" t="s">
        <v>284</v>
      </c>
      <c r="E308" s="182" t="s">
        <v>1</v>
      </c>
      <c r="F308" s="183" t="s">
        <v>546</v>
      </c>
      <c r="H308" s="184">
        <v>0.875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284</v>
      </c>
      <c r="AU308" s="182" t="s">
        <v>89</v>
      </c>
      <c r="AV308" s="14" t="s">
        <v>89</v>
      </c>
      <c r="AW308" s="14" t="s">
        <v>30</v>
      </c>
      <c r="AX308" s="14" t="s">
        <v>76</v>
      </c>
      <c r="AY308" s="182" t="s">
        <v>276</v>
      </c>
    </row>
    <row r="309" spans="1:65" s="14" customFormat="1" ht="11.25">
      <c r="B309" s="181"/>
      <c r="D309" s="174" t="s">
        <v>284</v>
      </c>
      <c r="E309" s="182" t="s">
        <v>1</v>
      </c>
      <c r="F309" s="183" t="s">
        <v>547</v>
      </c>
      <c r="H309" s="184">
        <v>0.75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284</v>
      </c>
      <c r="AU309" s="182" t="s">
        <v>89</v>
      </c>
      <c r="AV309" s="14" t="s">
        <v>89</v>
      </c>
      <c r="AW309" s="14" t="s">
        <v>30</v>
      </c>
      <c r="AX309" s="14" t="s">
        <v>76</v>
      </c>
      <c r="AY309" s="182" t="s">
        <v>276</v>
      </c>
    </row>
    <row r="310" spans="1:65" s="16" customFormat="1" ht="11.25">
      <c r="B310" s="207"/>
      <c r="D310" s="174" t="s">
        <v>284</v>
      </c>
      <c r="E310" s="208" t="s">
        <v>189</v>
      </c>
      <c r="F310" s="209" t="s">
        <v>548</v>
      </c>
      <c r="H310" s="210">
        <v>35.619999999999997</v>
      </c>
      <c r="I310" s="211"/>
      <c r="L310" s="207"/>
      <c r="M310" s="212"/>
      <c r="N310" s="213"/>
      <c r="O310" s="213"/>
      <c r="P310" s="213"/>
      <c r="Q310" s="213"/>
      <c r="R310" s="213"/>
      <c r="S310" s="213"/>
      <c r="T310" s="214"/>
      <c r="AT310" s="208" t="s">
        <v>284</v>
      </c>
      <c r="AU310" s="208" t="s">
        <v>89</v>
      </c>
      <c r="AV310" s="16" t="s">
        <v>295</v>
      </c>
      <c r="AW310" s="16" t="s">
        <v>30</v>
      </c>
      <c r="AX310" s="16" t="s">
        <v>76</v>
      </c>
      <c r="AY310" s="208" t="s">
        <v>276</v>
      </c>
    </row>
    <row r="311" spans="1:65" s="13" customFormat="1" ht="11.25">
      <c r="B311" s="173"/>
      <c r="D311" s="174" t="s">
        <v>284</v>
      </c>
      <c r="E311" s="175" t="s">
        <v>1</v>
      </c>
      <c r="F311" s="176" t="s">
        <v>549</v>
      </c>
      <c r="H311" s="175" t="s">
        <v>1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5" t="s">
        <v>284</v>
      </c>
      <c r="AU311" s="175" t="s">
        <v>89</v>
      </c>
      <c r="AV311" s="13" t="s">
        <v>83</v>
      </c>
      <c r="AW311" s="13" t="s">
        <v>30</v>
      </c>
      <c r="AX311" s="13" t="s">
        <v>76</v>
      </c>
      <c r="AY311" s="175" t="s">
        <v>276</v>
      </c>
    </row>
    <row r="312" spans="1:65" s="14" customFormat="1" ht="11.25">
      <c r="B312" s="181"/>
      <c r="D312" s="174" t="s">
        <v>284</v>
      </c>
      <c r="E312" s="182" t="s">
        <v>1</v>
      </c>
      <c r="F312" s="183" t="s">
        <v>550</v>
      </c>
      <c r="H312" s="184">
        <v>2.3650000000000002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2" t="s">
        <v>284</v>
      </c>
      <c r="AU312" s="182" t="s">
        <v>89</v>
      </c>
      <c r="AV312" s="14" t="s">
        <v>89</v>
      </c>
      <c r="AW312" s="14" t="s">
        <v>30</v>
      </c>
      <c r="AX312" s="14" t="s">
        <v>76</v>
      </c>
      <c r="AY312" s="182" t="s">
        <v>276</v>
      </c>
    </row>
    <row r="313" spans="1:65" s="14" customFormat="1" ht="11.25">
      <c r="B313" s="181"/>
      <c r="D313" s="174" t="s">
        <v>284</v>
      </c>
      <c r="E313" s="182" t="s">
        <v>1</v>
      </c>
      <c r="F313" s="183" t="s">
        <v>551</v>
      </c>
      <c r="H313" s="184">
        <v>2.1720000000000002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284</v>
      </c>
      <c r="AU313" s="182" t="s">
        <v>89</v>
      </c>
      <c r="AV313" s="14" t="s">
        <v>89</v>
      </c>
      <c r="AW313" s="14" t="s">
        <v>30</v>
      </c>
      <c r="AX313" s="14" t="s">
        <v>76</v>
      </c>
      <c r="AY313" s="182" t="s">
        <v>276</v>
      </c>
    </row>
    <row r="314" spans="1:65" s="14" customFormat="1" ht="11.25">
      <c r="B314" s="181"/>
      <c r="D314" s="174" t="s">
        <v>284</v>
      </c>
      <c r="E314" s="182" t="s">
        <v>1</v>
      </c>
      <c r="F314" s="183" t="s">
        <v>532</v>
      </c>
      <c r="H314" s="184">
        <v>1.68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284</v>
      </c>
      <c r="AU314" s="182" t="s">
        <v>89</v>
      </c>
      <c r="AV314" s="14" t="s">
        <v>89</v>
      </c>
      <c r="AW314" s="14" t="s">
        <v>30</v>
      </c>
      <c r="AX314" s="14" t="s">
        <v>76</v>
      </c>
      <c r="AY314" s="182" t="s">
        <v>276</v>
      </c>
    </row>
    <row r="315" spans="1:65" s="14" customFormat="1" ht="11.25">
      <c r="B315" s="181"/>
      <c r="D315" s="174" t="s">
        <v>284</v>
      </c>
      <c r="E315" s="182" t="s">
        <v>1</v>
      </c>
      <c r="F315" s="183" t="s">
        <v>552</v>
      </c>
      <c r="H315" s="184">
        <v>4.5919999999999996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2" t="s">
        <v>284</v>
      </c>
      <c r="AU315" s="182" t="s">
        <v>89</v>
      </c>
      <c r="AV315" s="14" t="s">
        <v>89</v>
      </c>
      <c r="AW315" s="14" t="s">
        <v>30</v>
      </c>
      <c r="AX315" s="14" t="s">
        <v>76</v>
      </c>
      <c r="AY315" s="182" t="s">
        <v>276</v>
      </c>
    </row>
    <row r="316" spans="1:65" s="14" customFormat="1" ht="11.25">
      <c r="B316" s="181"/>
      <c r="D316" s="174" t="s">
        <v>284</v>
      </c>
      <c r="E316" s="182" t="s">
        <v>1</v>
      </c>
      <c r="F316" s="183" t="s">
        <v>553</v>
      </c>
      <c r="H316" s="184">
        <v>5.98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2" t="s">
        <v>284</v>
      </c>
      <c r="AU316" s="182" t="s">
        <v>89</v>
      </c>
      <c r="AV316" s="14" t="s">
        <v>89</v>
      </c>
      <c r="AW316" s="14" t="s">
        <v>30</v>
      </c>
      <c r="AX316" s="14" t="s">
        <v>76</v>
      </c>
      <c r="AY316" s="182" t="s">
        <v>276</v>
      </c>
    </row>
    <row r="317" spans="1:65" s="16" customFormat="1" ht="11.25">
      <c r="B317" s="207"/>
      <c r="D317" s="174" t="s">
        <v>284</v>
      </c>
      <c r="E317" s="208" t="s">
        <v>191</v>
      </c>
      <c r="F317" s="209" t="s">
        <v>548</v>
      </c>
      <c r="H317" s="210">
        <v>16.789000000000001</v>
      </c>
      <c r="I317" s="211"/>
      <c r="L317" s="207"/>
      <c r="M317" s="212"/>
      <c r="N317" s="213"/>
      <c r="O317" s="213"/>
      <c r="P317" s="213"/>
      <c r="Q317" s="213"/>
      <c r="R317" s="213"/>
      <c r="S317" s="213"/>
      <c r="T317" s="214"/>
      <c r="AT317" s="208" t="s">
        <v>284</v>
      </c>
      <c r="AU317" s="208" t="s">
        <v>89</v>
      </c>
      <c r="AV317" s="16" t="s">
        <v>295</v>
      </c>
      <c r="AW317" s="16" t="s">
        <v>30</v>
      </c>
      <c r="AX317" s="16" t="s">
        <v>76</v>
      </c>
      <c r="AY317" s="208" t="s">
        <v>276</v>
      </c>
    </row>
    <row r="318" spans="1:65" s="15" customFormat="1" ht="11.25">
      <c r="B318" s="189"/>
      <c r="D318" s="174" t="s">
        <v>284</v>
      </c>
      <c r="E318" s="190" t="s">
        <v>1</v>
      </c>
      <c r="F318" s="191" t="s">
        <v>289</v>
      </c>
      <c r="H318" s="192">
        <v>52.408999999999999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284</v>
      </c>
      <c r="AU318" s="190" t="s">
        <v>89</v>
      </c>
      <c r="AV318" s="15" t="s">
        <v>282</v>
      </c>
      <c r="AW318" s="15" t="s">
        <v>30</v>
      </c>
      <c r="AX318" s="15" t="s">
        <v>83</v>
      </c>
      <c r="AY318" s="190" t="s">
        <v>276</v>
      </c>
    </row>
    <row r="319" spans="1:65" s="2" customFormat="1" ht="24.2" customHeight="1">
      <c r="A319" s="33"/>
      <c r="B319" s="158"/>
      <c r="C319" s="159" t="s">
        <v>554</v>
      </c>
      <c r="D319" s="159" t="s">
        <v>278</v>
      </c>
      <c r="E319" s="160" t="s">
        <v>555</v>
      </c>
      <c r="F319" s="161" t="s">
        <v>556</v>
      </c>
      <c r="G319" s="162" t="s">
        <v>281</v>
      </c>
      <c r="H319" s="163">
        <v>27.510999999999999</v>
      </c>
      <c r="I319" s="164"/>
      <c r="J319" s="163">
        <f>ROUND(I319*H319,3)</f>
        <v>0</v>
      </c>
      <c r="K319" s="165"/>
      <c r="L319" s="34"/>
      <c r="M319" s="166" t="s">
        <v>1</v>
      </c>
      <c r="N319" s="167" t="s">
        <v>42</v>
      </c>
      <c r="O319" s="62"/>
      <c r="P319" s="168">
        <f>O319*H319</f>
        <v>0</v>
      </c>
      <c r="Q319" s="168">
        <v>3.0689999999999999E-2</v>
      </c>
      <c r="R319" s="168">
        <f>Q319*H319</f>
        <v>0.84431258999999992</v>
      </c>
      <c r="S319" s="168">
        <v>0</v>
      </c>
      <c r="T319" s="169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0" t="s">
        <v>282</v>
      </c>
      <c r="AT319" s="170" t="s">
        <v>278</v>
      </c>
      <c r="AU319" s="170" t="s">
        <v>89</v>
      </c>
      <c r="AY319" s="18" t="s">
        <v>276</v>
      </c>
      <c r="BE319" s="171">
        <f>IF(N319="základná",J319,0)</f>
        <v>0</v>
      </c>
      <c r="BF319" s="171">
        <f>IF(N319="znížená",J319,0)</f>
        <v>0</v>
      </c>
      <c r="BG319" s="171">
        <f>IF(N319="zákl. prenesená",J319,0)</f>
        <v>0</v>
      </c>
      <c r="BH319" s="171">
        <f>IF(N319="zníž. prenesená",J319,0)</f>
        <v>0</v>
      </c>
      <c r="BI319" s="171">
        <f>IF(N319="nulová",J319,0)</f>
        <v>0</v>
      </c>
      <c r="BJ319" s="18" t="s">
        <v>89</v>
      </c>
      <c r="BK319" s="172">
        <f>ROUND(I319*H319,3)</f>
        <v>0</v>
      </c>
      <c r="BL319" s="18" t="s">
        <v>282</v>
      </c>
      <c r="BM319" s="170" t="s">
        <v>557</v>
      </c>
    </row>
    <row r="320" spans="1:65" s="14" customFormat="1" ht="11.25">
      <c r="B320" s="181"/>
      <c r="D320" s="174" t="s">
        <v>284</v>
      </c>
      <c r="E320" s="182" t="s">
        <v>1</v>
      </c>
      <c r="F320" s="183" t="s">
        <v>558</v>
      </c>
      <c r="H320" s="184">
        <v>27.510999999999999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284</v>
      </c>
      <c r="AU320" s="182" t="s">
        <v>89</v>
      </c>
      <c r="AV320" s="14" t="s">
        <v>89</v>
      </c>
      <c r="AW320" s="14" t="s">
        <v>30</v>
      </c>
      <c r="AX320" s="14" t="s">
        <v>83</v>
      </c>
      <c r="AY320" s="182" t="s">
        <v>276</v>
      </c>
    </row>
    <row r="321" spans="1:65" s="2" customFormat="1" ht="24.2" customHeight="1">
      <c r="A321" s="33"/>
      <c r="B321" s="158"/>
      <c r="C321" s="159" t="s">
        <v>559</v>
      </c>
      <c r="D321" s="159" t="s">
        <v>278</v>
      </c>
      <c r="E321" s="160" t="s">
        <v>560</v>
      </c>
      <c r="F321" s="161" t="s">
        <v>561</v>
      </c>
      <c r="G321" s="162" t="s">
        <v>281</v>
      </c>
      <c r="H321" s="163">
        <v>40.927</v>
      </c>
      <c r="I321" s="164"/>
      <c r="J321" s="163">
        <f>ROUND(I321*H321,3)</f>
        <v>0</v>
      </c>
      <c r="K321" s="165"/>
      <c r="L321" s="34"/>
      <c r="M321" s="166" t="s">
        <v>1</v>
      </c>
      <c r="N321" s="167" t="s">
        <v>42</v>
      </c>
      <c r="O321" s="62"/>
      <c r="P321" s="168">
        <f>O321*H321</f>
        <v>0</v>
      </c>
      <c r="Q321" s="168">
        <v>4.0000000000000002E-4</v>
      </c>
      <c r="R321" s="168">
        <f>Q321*H321</f>
        <v>1.6370800000000001E-2</v>
      </c>
      <c r="S321" s="168">
        <v>0</v>
      </c>
      <c r="T321" s="169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0" t="s">
        <v>282</v>
      </c>
      <c r="AT321" s="170" t="s">
        <v>278</v>
      </c>
      <c r="AU321" s="170" t="s">
        <v>89</v>
      </c>
      <c r="AY321" s="18" t="s">
        <v>276</v>
      </c>
      <c r="BE321" s="171">
        <f>IF(N321="základná",J321,0)</f>
        <v>0</v>
      </c>
      <c r="BF321" s="171">
        <f>IF(N321="znížená",J321,0)</f>
        <v>0</v>
      </c>
      <c r="BG321" s="171">
        <f>IF(N321="zákl. prenesená",J321,0)</f>
        <v>0</v>
      </c>
      <c r="BH321" s="171">
        <f>IF(N321="zníž. prenesená",J321,0)</f>
        <v>0</v>
      </c>
      <c r="BI321" s="171">
        <f>IF(N321="nulová",J321,0)</f>
        <v>0</v>
      </c>
      <c r="BJ321" s="18" t="s">
        <v>89</v>
      </c>
      <c r="BK321" s="172">
        <f>ROUND(I321*H321,3)</f>
        <v>0</v>
      </c>
      <c r="BL321" s="18" t="s">
        <v>282</v>
      </c>
      <c r="BM321" s="170" t="s">
        <v>562</v>
      </c>
    </row>
    <row r="322" spans="1:65" s="14" customFormat="1" ht="11.25">
      <c r="B322" s="181"/>
      <c r="D322" s="174" t="s">
        <v>284</v>
      </c>
      <c r="E322" s="182" t="s">
        <v>1</v>
      </c>
      <c r="F322" s="183" t="s">
        <v>563</v>
      </c>
      <c r="H322" s="184">
        <v>40.927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2" t="s">
        <v>284</v>
      </c>
      <c r="AU322" s="182" t="s">
        <v>89</v>
      </c>
      <c r="AV322" s="14" t="s">
        <v>89</v>
      </c>
      <c r="AW322" s="14" t="s">
        <v>30</v>
      </c>
      <c r="AX322" s="14" t="s">
        <v>83</v>
      </c>
      <c r="AY322" s="182" t="s">
        <v>276</v>
      </c>
    </row>
    <row r="323" spans="1:65" s="2" customFormat="1" ht="24.2" customHeight="1">
      <c r="A323" s="33"/>
      <c r="B323" s="158"/>
      <c r="C323" s="159" t="s">
        <v>564</v>
      </c>
      <c r="D323" s="159" t="s">
        <v>278</v>
      </c>
      <c r="E323" s="160" t="s">
        <v>565</v>
      </c>
      <c r="F323" s="161" t="s">
        <v>566</v>
      </c>
      <c r="G323" s="162" t="s">
        <v>281</v>
      </c>
      <c r="H323" s="163">
        <v>1.681</v>
      </c>
      <c r="I323" s="164"/>
      <c r="J323" s="163">
        <f>ROUND(I323*H323,3)</f>
        <v>0</v>
      </c>
      <c r="K323" s="165"/>
      <c r="L323" s="34"/>
      <c r="M323" s="166" t="s">
        <v>1</v>
      </c>
      <c r="N323" s="167" t="s">
        <v>42</v>
      </c>
      <c r="O323" s="62"/>
      <c r="P323" s="168">
        <f>O323*H323</f>
        <v>0</v>
      </c>
      <c r="Q323" s="168">
        <v>6.1799999999999997E-3</v>
      </c>
      <c r="R323" s="168">
        <f>Q323*H323</f>
        <v>1.038858E-2</v>
      </c>
      <c r="S323" s="168">
        <v>0</v>
      </c>
      <c r="T323" s="169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0" t="s">
        <v>282</v>
      </c>
      <c r="AT323" s="170" t="s">
        <v>278</v>
      </c>
      <c r="AU323" s="170" t="s">
        <v>89</v>
      </c>
      <c r="AY323" s="18" t="s">
        <v>276</v>
      </c>
      <c r="BE323" s="171">
        <f>IF(N323="základná",J323,0)</f>
        <v>0</v>
      </c>
      <c r="BF323" s="171">
        <f>IF(N323="znížená",J323,0)</f>
        <v>0</v>
      </c>
      <c r="BG323" s="171">
        <f>IF(N323="zákl. prenesená",J323,0)</f>
        <v>0</v>
      </c>
      <c r="BH323" s="171">
        <f>IF(N323="zníž. prenesená",J323,0)</f>
        <v>0</v>
      </c>
      <c r="BI323" s="171">
        <f>IF(N323="nulová",J323,0)</f>
        <v>0</v>
      </c>
      <c r="BJ323" s="18" t="s">
        <v>89</v>
      </c>
      <c r="BK323" s="172">
        <f>ROUND(I323*H323,3)</f>
        <v>0</v>
      </c>
      <c r="BL323" s="18" t="s">
        <v>282</v>
      </c>
      <c r="BM323" s="170" t="s">
        <v>567</v>
      </c>
    </row>
    <row r="324" spans="1:65" s="14" customFormat="1" ht="11.25">
      <c r="B324" s="181"/>
      <c r="D324" s="174" t="s">
        <v>284</v>
      </c>
      <c r="E324" s="182" t="s">
        <v>1</v>
      </c>
      <c r="F324" s="183" t="s">
        <v>178</v>
      </c>
      <c r="H324" s="184">
        <v>1.681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284</v>
      </c>
      <c r="AU324" s="182" t="s">
        <v>89</v>
      </c>
      <c r="AV324" s="14" t="s">
        <v>89</v>
      </c>
      <c r="AW324" s="14" t="s">
        <v>30</v>
      </c>
      <c r="AX324" s="14" t="s">
        <v>83</v>
      </c>
      <c r="AY324" s="182" t="s">
        <v>276</v>
      </c>
    </row>
    <row r="325" spans="1:65" s="2" customFormat="1" ht="24.2" customHeight="1">
      <c r="A325" s="33"/>
      <c r="B325" s="158"/>
      <c r="C325" s="159" t="s">
        <v>568</v>
      </c>
      <c r="D325" s="159" t="s">
        <v>278</v>
      </c>
      <c r="E325" s="160" t="s">
        <v>569</v>
      </c>
      <c r="F325" s="161" t="s">
        <v>570</v>
      </c>
      <c r="G325" s="162" t="s">
        <v>281</v>
      </c>
      <c r="H325" s="163">
        <v>40.927</v>
      </c>
      <c r="I325" s="164"/>
      <c r="J325" s="163">
        <f>ROUND(I325*H325,3)</f>
        <v>0</v>
      </c>
      <c r="K325" s="165"/>
      <c r="L325" s="34"/>
      <c r="M325" s="166" t="s">
        <v>1</v>
      </c>
      <c r="N325" s="167" t="s">
        <v>42</v>
      </c>
      <c r="O325" s="62"/>
      <c r="P325" s="168">
        <f>O325*H325</f>
        <v>0</v>
      </c>
      <c r="Q325" s="168">
        <v>1.8000000000000001E-4</v>
      </c>
      <c r="R325" s="168">
        <f>Q325*H325</f>
        <v>7.3668600000000002E-3</v>
      </c>
      <c r="S325" s="168">
        <v>0</v>
      </c>
      <c r="T325" s="169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0" t="s">
        <v>282</v>
      </c>
      <c r="AT325" s="170" t="s">
        <v>278</v>
      </c>
      <c r="AU325" s="170" t="s">
        <v>89</v>
      </c>
      <c r="AY325" s="18" t="s">
        <v>276</v>
      </c>
      <c r="BE325" s="171">
        <f>IF(N325="základná",J325,0)</f>
        <v>0</v>
      </c>
      <c r="BF325" s="171">
        <f>IF(N325="znížená",J325,0)</f>
        <v>0</v>
      </c>
      <c r="BG325" s="171">
        <f>IF(N325="zákl. prenesená",J325,0)</f>
        <v>0</v>
      </c>
      <c r="BH325" s="171">
        <f>IF(N325="zníž. prenesená",J325,0)</f>
        <v>0</v>
      </c>
      <c r="BI325" s="171">
        <f>IF(N325="nulová",J325,0)</f>
        <v>0</v>
      </c>
      <c r="BJ325" s="18" t="s">
        <v>89</v>
      </c>
      <c r="BK325" s="172">
        <f>ROUND(I325*H325,3)</f>
        <v>0</v>
      </c>
      <c r="BL325" s="18" t="s">
        <v>282</v>
      </c>
      <c r="BM325" s="170" t="s">
        <v>571</v>
      </c>
    </row>
    <row r="326" spans="1:65" s="14" customFormat="1" ht="11.25">
      <c r="B326" s="181"/>
      <c r="D326" s="174" t="s">
        <v>284</v>
      </c>
      <c r="E326" s="182" t="s">
        <v>1</v>
      </c>
      <c r="F326" s="183" t="s">
        <v>563</v>
      </c>
      <c r="H326" s="184">
        <v>40.927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284</v>
      </c>
      <c r="AU326" s="182" t="s">
        <v>89</v>
      </c>
      <c r="AV326" s="14" t="s">
        <v>89</v>
      </c>
      <c r="AW326" s="14" t="s">
        <v>30</v>
      </c>
      <c r="AX326" s="14" t="s">
        <v>83</v>
      </c>
      <c r="AY326" s="182" t="s">
        <v>276</v>
      </c>
    </row>
    <row r="327" spans="1:65" s="2" customFormat="1" ht="37.9" customHeight="1">
      <c r="A327" s="33"/>
      <c r="B327" s="158"/>
      <c r="C327" s="159" t="s">
        <v>572</v>
      </c>
      <c r="D327" s="159" t="s">
        <v>278</v>
      </c>
      <c r="E327" s="160" t="s">
        <v>573</v>
      </c>
      <c r="F327" s="161" t="s">
        <v>574</v>
      </c>
      <c r="G327" s="162" t="s">
        <v>281</v>
      </c>
      <c r="H327" s="163">
        <v>39.246000000000002</v>
      </c>
      <c r="I327" s="164"/>
      <c r="J327" s="163">
        <f>ROUND(I327*H327,3)</f>
        <v>0</v>
      </c>
      <c r="K327" s="165"/>
      <c r="L327" s="34"/>
      <c r="M327" s="166" t="s">
        <v>1</v>
      </c>
      <c r="N327" s="167" t="s">
        <v>42</v>
      </c>
      <c r="O327" s="62"/>
      <c r="P327" s="168">
        <f>O327*H327</f>
        <v>0</v>
      </c>
      <c r="Q327" s="168">
        <v>2.6800000000000001E-3</v>
      </c>
      <c r="R327" s="168">
        <f>Q327*H327</f>
        <v>0.10517928000000001</v>
      </c>
      <c r="S327" s="168">
        <v>0</v>
      </c>
      <c r="T327" s="169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70" t="s">
        <v>282</v>
      </c>
      <c r="AT327" s="170" t="s">
        <v>278</v>
      </c>
      <c r="AU327" s="170" t="s">
        <v>89</v>
      </c>
      <c r="AY327" s="18" t="s">
        <v>276</v>
      </c>
      <c r="BE327" s="171">
        <f>IF(N327="základná",J327,0)</f>
        <v>0</v>
      </c>
      <c r="BF327" s="171">
        <f>IF(N327="znížená",J327,0)</f>
        <v>0</v>
      </c>
      <c r="BG327" s="171">
        <f>IF(N327="zákl. prenesená",J327,0)</f>
        <v>0</v>
      </c>
      <c r="BH327" s="171">
        <f>IF(N327="zníž. prenesená",J327,0)</f>
        <v>0</v>
      </c>
      <c r="BI327" s="171">
        <f>IF(N327="nulová",J327,0)</f>
        <v>0</v>
      </c>
      <c r="BJ327" s="18" t="s">
        <v>89</v>
      </c>
      <c r="BK327" s="172">
        <f>ROUND(I327*H327,3)</f>
        <v>0</v>
      </c>
      <c r="BL327" s="18" t="s">
        <v>282</v>
      </c>
      <c r="BM327" s="170" t="s">
        <v>575</v>
      </c>
    </row>
    <row r="328" spans="1:65" s="14" customFormat="1" ht="11.25">
      <c r="B328" s="181"/>
      <c r="D328" s="174" t="s">
        <v>284</v>
      </c>
      <c r="E328" s="182" t="s">
        <v>1</v>
      </c>
      <c r="F328" s="183" t="s">
        <v>576</v>
      </c>
      <c r="H328" s="184">
        <v>39.246000000000002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2" t="s">
        <v>284</v>
      </c>
      <c r="AU328" s="182" t="s">
        <v>89</v>
      </c>
      <c r="AV328" s="14" t="s">
        <v>89</v>
      </c>
      <c r="AW328" s="14" t="s">
        <v>30</v>
      </c>
      <c r="AX328" s="14" t="s">
        <v>83</v>
      </c>
      <c r="AY328" s="182" t="s">
        <v>276</v>
      </c>
    </row>
    <row r="329" spans="1:65" s="2" customFormat="1" ht="33" customHeight="1">
      <c r="A329" s="33"/>
      <c r="B329" s="158"/>
      <c r="C329" s="159" t="s">
        <v>577</v>
      </c>
      <c r="D329" s="159" t="s">
        <v>278</v>
      </c>
      <c r="E329" s="160" t="s">
        <v>578</v>
      </c>
      <c r="F329" s="161" t="s">
        <v>579</v>
      </c>
      <c r="G329" s="162" t="s">
        <v>281</v>
      </c>
      <c r="H329" s="163">
        <v>1.681</v>
      </c>
      <c r="I329" s="164"/>
      <c r="J329" s="163">
        <f>ROUND(I329*H329,3)</f>
        <v>0</v>
      </c>
      <c r="K329" s="165"/>
      <c r="L329" s="34"/>
      <c r="M329" s="166" t="s">
        <v>1</v>
      </c>
      <c r="N329" s="167" t="s">
        <v>42</v>
      </c>
      <c r="O329" s="62"/>
      <c r="P329" s="168">
        <f>O329*H329</f>
        <v>0</v>
      </c>
      <c r="Q329" s="168">
        <v>1.494E-2</v>
      </c>
      <c r="R329" s="168">
        <f>Q329*H329</f>
        <v>2.511414E-2</v>
      </c>
      <c r="S329" s="168">
        <v>0</v>
      </c>
      <c r="T329" s="169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70" t="s">
        <v>282</v>
      </c>
      <c r="AT329" s="170" t="s">
        <v>278</v>
      </c>
      <c r="AU329" s="170" t="s">
        <v>89</v>
      </c>
      <c r="AY329" s="18" t="s">
        <v>276</v>
      </c>
      <c r="BE329" s="171">
        <f>IF(N329="základná",J329,0)</f>
        <v>0</v>
      </c>
      <c r="BF329" s="171">
        <f>IF(N329="znížená",J329,0)</f>
        <v>0</v>
      </c>
      <c r="BG329" s="171">
        <f>IF(N329="zákl. prenesená",J329,0)</f>
        <v>0</v>
      </c>
      <c r="BH329" s="171">
        <f>IF(N329="zníž. prenesená",J329,0)</f>
        <v>0</v>
      </c>
      <c r="BI329" s="171">
        <f>IF(N329="nulová",J329,0)</f>
        <v>0</v>
      </c>
      <c r="BJ329" s="18" t="s">
        <v>89</v>
      </c>
      <c r="BK329" s="172">
        <f>ROUND(I329*H329,3)</f>
        <v>0</v>
      </c>
      <c r="BL329" s="18" t="s">
        <v>282</v>
      </c>
      <c r="BM329" s="170" t="s">
        <v>580</v>
      </c>
    </row>
    <row r="330" spans="1:65" s="13" customFormat="1" ht="11.25">
      <c r="B330" s="173"/>
      <c r="D330" s="174" t="s">
        <v>284</v>
      </c>
      <c r="E330" s="175" t="s">
        <v>1</v>
      </c>
      <c r="F330" s="176" t="s">
        <v>581</v>
      </c>
      <c r="H330" s="175" t="s">
        <v>1</v>
      </c>
      <c r="I330" s="177"/>
      <c r="L330" s="173"/>
      <c r="M330" s="178"/>
      <c r="N330" s="179"/>
      <c r="O330" s="179"/>
      <c r="P330" s="179"/>
      <c r="Q330" s="179"/>
      <c r="R330" s="179"/>
      <c r="S330" s="179"/>
      <c r="T330" s="180"/>
      <c r="AT330" s="175" t="s">
        <v>284</v>
      </c>
      <c r="AU330" s="175" t="s">
        <v>89</v>
      </c>
      <c r="AV330" s="13" t="s">
        <v>83</v>
      </c>
      <c r="AW330" s="13" t="s">
        <v>30</v>
      </c>
      <c r="AX330" s="13" t="s">
        <v>76</v>
      </c>
      <c r="AY330" s="175" t="s">
        <v>276</v>
      </c>
    </row>
    <row r="331" spans="1:65" s="14" customFormat="1" ht="11.25">
      <c r="B331" s="181"/>
      <c r="D331" s="174" t="s">
        <v>284</v>
      </c>
      <c r="E331" s="182" t="s">
        <v>1</v>
      </c>
      <c r="F331" s="183" t="s">
        <v>582</v>
      </c>
      <c r="H331" s="184">
        <v>2.3039999999999998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2" t="s">
        <v>284</v>
      </c>
      <c r="AU331" s="182" t="s">
        <v>89</v>
      </c>
      <c r="AV331" s="14" t="s">
        <v>89</v>
      </c>
      <c r="AW331" s="14" t="s">
        <v>30</v>
      </c>
      <c r="AX331" s="14" t="s">
        <v>76</v>
      </c>
      <c r="AY331" s="182" t="s">
        <v>276</v>
      </c>
    </row>
    <row r="332" spans="1:65" s="14" customFormat="1" ht="11.25">
      <c r="B332" s="181"/>
      <c r="D332" s="174" t="s">
        <v>284</v>
      </c>
      <c r="E332" s="182" t="s">
        <v>1</v>
      </c>
      <c r="F332" s="183" t="s">
        <v>583</v>
      </c>
      <c r="H332" s="184">
        <v>-0.623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284</v>
      </c>
      <c r="AU332" s="182" t="s">
        <v>89</v>
      </c>
      <c r="AV332" s="14" t="s">
        <v>89</v>
      </c>
      <c r="AW332" s="14" t="s">
        <v>30</v>
      </c>
      <c r="AX332" s="14" t="s">
        <v>76</v>
      </c>
      <c r="AY332" s="182" t="s">
        <v>276</v>
      </c>
    </row>
    <row r="333" spans="1:65" s="15" customFormat="1" ht="11.25">
      <c r="B333" s="189"/>
      <c r="D333" s="174" t="s">
        <v>284</v>
      </c>
      <c r="E333" s="190" t="s">
        <v>178</v>
      </c>
      <c r="F333" s="191" t="s">
        <v>289</v>
      </c>
      <c r="H333" s="192">
        <v>1.681</v>
      </c>
      <c r="I333" s="193"/>
      <c r="L333" s="189"/>
      <c r="M333" s="194"/>
      <c r="N333" s="195"/>
      <c r="O333" s="195"/>
      <c r="P333" s="195"/>
      <c r="Q333" s="195"/>
      <c r="R333" s="195"/>
      <c r="S333" s="195"/>
      <c r="T333" s="196"/>
      <c r="AT333" s="190" t="s">
        <v>284</v>
      </c>
      <c r="AU333" s="190" t="s">
        <v>89</v>
      </c>
      <c r="AV333" s="15" t="s">
        <v>282</v>
      </c>
      <c r="AW333" s="15" t="s">
        <v>30</v>
      </c>
      <c r="AX333" s="15" t="s">
        <v>83</v>
      </c>
      <c r="AY333" s="190" t="s">
        <v>276</v>
      </c>
    </row>
    <row r="334" spans="1:65" s="2" customFormat="1" ht="24.2" customHeight="1">
      <c r="A334" s="33"/>
      <c r="B334" s="158"/>
      <c r="C334" s="159" t="s">
        <v>584</v>
      </c>
      <c r="D334" s="159" t="s">
        <v>278</v>
      </c>
      <c r="E334" s="160" t="s">
        <v>585</v>
      </c>
      <c r="F334" s="161" t="s">
        <v>586</v>
      </c>
      <c r="G334" s="162" t="s">
        <v>281</v>
      </c>
      <c r="H334" s="163">
        <v>19.303999999999998</v>
      </c>
      <c r="I334" s="164"/>
      <c r="J334" s="163">
        <f>ROUND(I334*H334,3)</f>
        <v>0</v>
      </c>
      <c r="K334" s="165"/>
      <c r="L334" s="34"/>
      <c r="M334" s="166" t="s">
        <v>1</v>
      </c>
      <c r="N334" s="167" t="s">
        <v>42</v>
      </c>
      <c r="O334" s="62"/>
      <c r="P334" s="168">
        <f>O334*H334</f>
        <v>0</v>
      </c>
      <c r="Q334" s="168">
        <v>1.881E-2</v>
      </c>
      <c r="R334" s="168">
        <f>Q334*H334</f>
        <v>0.36310823999999997</v>
      </c>
      <c r="S334" s="168">
        <v>0</v>
      </c>
      <c r="T334" s="169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70" t="s">
        <v>282</v>
      </c>
      <c r="AT334" s="170" t="s">
        <v>278</v>
      </c>
      <c r="AU334" s="170" t="s">
        <v>89</v>
      </c>
      <c r="AY334" s="18" t="s">
        <v>276</v>
      </c>
      <c r="BE334" s="171">
        <f>IF(N334="základná",J334,0)</f>
        <v>0</v>
      </c>
      <c r="BF334" s="171">
        <f>IF(N334="znížená",J334,0)</f>
        <v>0</v>
      </c>
      <c r="BG334" s="171">
        <f>IF(N334="zákl. prenesená",J334,0)</f>
        <v>0</v>
      </c>
      <c r="BH334" s="171">
        <f>IF(N334="zníž. prenesená",J334,0)</f>
        <v>0</v>
      </c>
      <c r="BI334" s="171">
        <f>IF(N334="nulová",J334,0)</f>
        <v>0</v>
      </c>
      <c r="BJ334" s="18" t="s">
        <v>89</v>
      </c>
      <c r="BK334" s="172">
        <f>ROUND(I334*H334,3)</f>
        <v>0</v>
      </c>
      <c r="BL334" s="18" t="s">
        <v>282</v>
      </c>
      <c r="BM334" s="170" t="s">
        <v>587</v>
      </c>
    </row>
    <row r="335" spans="1:65" s="13" customFormat="1" ht="11.25">
      <c r="B335" s="173"/>
      <c r="D335" s="174" t="s">
        <v>284</v>
      </c>
      <c r="E335" s="175" t="s">
        <v>1</v>
      </c>
      <c r="F335" s="176" t="s">
        <v>588</v>
      </c>
      <c r="H335" s="175" t="s">
        <v>1</v>
      </c>
      <c r="I335" s="177"/>
      <c r="L335" s="173"/>
      <c r="M335" s="178"/>
      <c r="N335" s="179"/>
      <c r="O335" s="179"/>
      <c r="P335" s="179"/>
      <c r="Q335" s="179"/>
      <c r="R335" s="179"/>
      <c r="S335" s="179"/>
      <c r="T335" s="180"/>
      <c r="AT335" s="175" t="s">
        <v>284</v>
      </c>
      <c r="AU335" s="175" t="s">
        <v>89</v>
      </c>
      <c r="AV335" s="13" t="s">
        <v>83</v>
      </c>
      <c r="AW335" s="13" t="s">
        <v>30</v>
      </c>
      <c r="AX335" s="13" t="s">
        <v>76</v>
      </c>
      <c r="AY335" s="175" t="s">
        <v>276</v>
      </c>
    </row>
    <row r="336" spans="1:65" s="13" customFormat="1" ht="11.25">
      <c r="B336" s="173"/>
      <c r="D336" s="174" t="s">
        <v>284</v>
      </c>
      <c r="E336" s="175" t="s">
        <v>1</v>
      </c>
      <c r="F336" s="176" t="s">
        <v>589</v>
      </c>
      <c r="H336" s="175" t="s">
        <v>1</v>
      </c>
      <c r="I336" s="177"/>
      <c r="L336" s="173"/>
      <c r="M336" s="178"/>
      <c r="N336" s="179"/>
      <c r="O336" s="179"/>
      <c r="P336" s="179"/>
      <c r="Q336" s="179"/>
      <c r="R336" s="179"/>
      <c r="S336" s="179"/>
      <c r="T336" s="180"/>
      <c r="AT336" s="175" t="s">
        <v>284</v>
      </c>
      <c r="AU336" s="175" t="s">
        <v>89</v>
      </c>
      <c r="AV336" s="13" t="s">
        <v>83</v>
      </c>
      <c r="AW336" s="13" t="s">
        <v>30</v>
      </c>
      <c r="AX336" s="13" t="s">
        <v>76</v>
      </c>
      <c r="AY336" s="175" t="s">
        <v>276</v>
      </c>
    </row>
    <row r="337" spans="1:65" s="14" customFormat="1" ht="11.25">
      <c r="B337" s="181"/>
      <c r="D337" s="174" t="s">
        <v>284</v>
      </c>
      <c r="E337" s="182" t="s">
        <v>1</v>
      </c>
      <c r="F337" s="183" t="s">
        <v>590</v>
      </c>
      <c r="H337" s="184">
        <v>9.8040000000000003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2" t="s">
        <v>284</v>
      </c>
      <c r="AU337" s="182" t="s">
        <v>89</v>
      </c>
      <c r="AV337" s="14" t="s">
        <v>89</v>
      </c>
      <c r="AW337" s="14" t="s">
        <v>30</v>
      </c>
      <c r="AX337" s="14" t="s">
        <v>76</v>
      </c>
      <c r="AY337" s="182" t="s">
        <v>276</v>
      </c>
    </row>
    <row r="338" spans="1:65" s="14" customFormat="1" ht="11.25">
      <c r="B338" s="181"/>
      <c r="D338" s="174" t="s">
        <v>284</v>
      </c>
      <c r="E338" s="182" t="s">
        <v>1</v>
      </c>
      <c r="F338" s="183" t="s">
        <v>591</v>
      </c>
      <c r="H338" s="184">
        <v>0.81299999999999994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2" t="s">
        <v>284</v>
      </c>
      <c r="AU338" s="182" t="s">
        <v>89</v>
      </c>
      <c r="AV338" s="14" t="s">
        <v>89</v>
      </c>
      <c r="AW338" s="14" t="s">
        <v>30</v>
      </c>
      <c r="AX338" s="14" t="s">
        <v>76</v>
      </c>
      <c r="AY338" s="182" t="s">
        <v>276</v>
      </c>
    </row>
    <row r="339" spans="1:65" s="14" customFormat="1" ht="11.25">
      <c r="B339" s="181"/>
      <c r="D339" s="174" t="s">
        <v>284</v>
      </c>
      <c r="E339" s="182" t="s">
        <v>1</v>
      </c>
      <c r="F339" s="183" t="s">
        <v>592</v>
      </c>
      <c r="H339" s="184">
        <v>2.3679999999999999</v>
      </c>
      <c r="I339" s="185"/>
      <c r="L339" s="181"/>
      <c r="M339" s="186"/>
      <c r="N339" s="187"/>
      <c r="O339" s="187"/>
      <c r="P339" s="187"/>
      <c r="Q339" s="187"/>
      <c r="R339" s="187"/>
      <c r="S339" s="187"/>
      <c r="T339" s="188"/>
      <c r="AT339" s="182" t="s">
        <v>284</v>
      </c>
      <c r="AU339" s="182" t="s">
        <v>89</v>
      </c>
      <c r="AV339" s="14" t="s">
        <v>89</v>
      </c>
      <c r="AW339" s="14" t="s">
        <v>30</v>
      </c>
      <c r="AX339" s="14" t="s">
        <v>76</v>
      </c>
      <c r="AY339" s="182" t="s">
        <v>276</v>
      </c>
    </row>
    <row r="340" spans="1:65" s="13" customFormat="1" ht="11.25">
      <c r="B340" s="173"/>
      <c r="D340" s="174" t="s">
        <v>284</v>
      </c>
      <c r="E340" s="175" t="s">
        <v>1</v>
      </c>
      <c r="F340" s="176" t="s">
        <v>593</v>
      </c>
      <c r="H340" s="175" t="s">
        <v>1</v>
      </c>
      <c r="I340" s="177"/>
      <c r="L340" s="173"/>
      <c r="M340" s="178"/>
      <c r="N340" s="179"/>
      <c r="O340" s="179"/>
      <c r="P340" s="179"/>
      <c r="Q340" s="179"/>
      <c r="R340" s="179"/>
      <c r="S340" s="179"/>
      <c r="T340" s="180"/>
      <c r="AT340" s="175" t="s">
        <v>284</v>
      </c>
      <c r="AU340" s="175" t="s">
        <v>89</v>
      </c>
      <c r="AV340" s="13" t="s">
        <v>83</v>
      </c>
      <c r="AW340" s="13" t="s">
        <v>30</v>
      </c>
      <c r="AX340" s="13" t="s">
        <v>76</v>
      </c>
      <c r="AY340" s="175" t="s">
        <v>276</v>
      </c>
    </row>
    <row r="341" spans="1:65" s="14" customFormat="1" ht="11.25">
      <c r="B341" s="181"/>
      <c r="D341" s="174" t="s">
        <v>284</v>
      </c>
      <c r="E341" s="182" t="s">
        <v>1</v>
      </c>
      <c r="F341" s="183" t="s">
        <v>594</v>
      </c>
      <c r="H341" s="184">
        <v>3.95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284</v>
      </c>
      <c r="AU341" s="182" t="s">
        <v>89</v>
      </c>
      <c r="AV341" s="14" t="s">
        <v>89</v>
      </c>
      <c r="AW341" s="14" t="s">
        <v>30</v>
      </c>
      <c r="AX341" s="14" t="s">
        <v>76</v>
      </c>
      <c r="AY341" s="182" t="s">
        <v>276</v>
      </c>
    </row>
    <row r="342" spans="1:65" s="14" customFormat="1" ht="11.25">
      <c r="B342" s="181"/>
      <c r="D342" s="174" t="s">
        <v>284</v>
      </c>
      <c r="E342" s="182" t="s">
        <v>1</v>
      </c>
      <c r="F342" s="183" t="s">
        <v>595</v>
      </c>
      <c r="H342" s="184">
        <v>1.0680000000000001</v>
      </c>
      <c r="I342" s="185"/>
      <c r="L342" s="181"/>
      <c r="M342" s="186"/>
      <c r="N342" s="187"/>
      <c r="O342" s="187"/>
      <c r="P342" s="187"/>
      <c r="Q342" s="187"/>
      <c r="R342" s="187"/>
      <c r="S342" s="187"/>
      <c r="T342" s="188"/>
      <c r="AT342" s="182" t="s">
        <v>284</v>
      </c>
      <c r="AU342" s="182" t="s">
        <v>89</v>
      </c>
      <c r="AV342" s="14" t="s">
        <v>89</v>
      </c>
      <c r="AW342" s="14" t="s">
        <v>30</v>
      </c>
      <c r="AX342" s="14" t="s">
        <v>76</v>
      </c>
      <c r="AY342" s="182" t="s">
        <v>276</v>
      </c>
    </row>
    <row r="343" spans="1:65" s="14" customFormat="1" ht="11.25">
      <c r="B343" s="181"/>
      <c r="D343" s="174" t="s">
        <v>284</v>
      </c>
      <c r="E343" s="182" t="s">
        <v>1</v>
      </c>
      <c r="F343" s="183" t="s">
        <v>596</v>
      </c>
      <c r="H343" s="184">
        <v>1.258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2" t="s">
        <v>284</v>
      </c>
      <c r="AU343" s="182" t="s">
        <v>89</v>
      </c>
      <c r="AV343" s="14" t="s">
        <v>89</v>
      </c>
      <c r="AW343" s="14" t="s">
        <v>30</v>
      </c>
      <c r="AX343" s="14" t="s">
        <v>76</v>
      </c>
      <c r="AY343" s="182" t="s">
        <v>276</v>
      </c>
    </row>
    <row r="344" spans="1:65" s="14" customFormat="1" ht="11.25">
      <c r="B344" s="181"/>
      <c r="D344" s="174" t="s">
        <v>284</v>
      </c>
      <c r="E344" s="182" t="s">
        <v>1</v>
      </c>
      <c r="F344" s="183" t="s">
        <v>597</v>
      </c>
      <c r="H344" s="184">
        <v>4.2999999999999997E-2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2" t="s">
        <v>284</v>
      </c>
      <c r="AU344" s="182" t="s">
        <v>89</v>
      </c>
      <c r="AV344" s="14" t="s">
        <v>89</v>
      </c>
      <c r="AW344" s="14" t="s">
        <v>30</v>
      </c>
      <c r="AX344" s="14" t="s">
        <v>76</v>
      </c>
      <c r="AY344" s="182" t="s">
        <v>276</v>
      </c>
    </row>
    <row r="345" spans="1:65" s="15" customFormat="1" ht="11.25">
      <c r="B345" s="189"/>
      <c r="D345" s="174" t="s">
        <v>284</v>
      </c>
      <c r="E345" s="190" t="s">
        <v>225</v>
      </c>
      <c r="F345" s="191" t="s">
        <v>289</v>
      </c>
      <c r="H345" s="192">
        <v>19.303999999999998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284</v>
      </c>
      <c r="AU345" s="190" t="s">
        <v>89</v>
      </c>
      <c r="AV345" s="15" t="s">
        <v>282</v>
      </c>
      <c r="AW345" s="15" t="s">
        <v>30</v>
      </c>
      <c r="AX345" s="15" t="s">
        <v>83</v>
      </c>
      <c r="AY345" s="190" t="s">
        <v>276</v>
      </c>
    </row>
    <row r="346" spans="1:65" s="2" customFormat="1" ht="24.2" customHeight="1">
      <c r="A346" s="33"/>
      <c r="B346" s="158"/>
      <c r="C346" s="159" t="s">
        <v>598</v>
      </c>
      <c r="D346" s="159" t="s">
        <v>278</v>
      </c>
      <c r="E346" s="160" t="s">
        <v>599</v>
      </c>
      <c r="F346" s="161" t="s">
        <v>600</v>
      </c>
      <c r="G346" s="162" t="s">
        <v>281</v>
      </c>
      <c r="H346" s="163">
        <v>17.388000000000002</v>
      </c>
      <c r="I346" s="164"/>
      <c r="J346" s="163">
        <f>ROUND(I346*H346,3)</f>
        <v>0</v>
      </c>
      <c r="K346" s="165"/>
      <c r="L346" s="34"/>
      <c r="M346" s="166" t="s">
        <v>1</v>
      </c>
      <c r="N346" s="167" t="s">
        <v>42</v>
      </c>
      <c r="O346" s="62"/>
      <c r="P346" s="168">
        <f>O346*H346</f>
        <v>0</v>
      </c>
      <c r="Q346" s="168">
        <v>3.4889999999999997E-2</v>
      </c>
      <c r="R346" s="168">
        <f>Q346*H346</f>
        <v>0.60666732000000001</v>
      </c>
      <c r="S346" s="168">
        <v>0</v>
      </c>
      <c r="T346" s="169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0" t="s">
        <v>282</v>
      </c>
      <c r="AT346" s="170" t="s">
        <v>278</v>
      </c>
      <c r="AU346" s="170" t="s">
        <v>89</v>
      </c>
      <c r="AY346" s="18" t="s">
        <v>276</v>
      </c>
      <c r="BE346" s="171">
        <f>IF(N346="základná",J346,0)</f>
        <v>0</v>
      </c>
      <c r="BF346" s="171">
        <f>IF(N346="znížená",J346,0)</f>
        <v>0</v>
      </c>
      <c r="BG346" s="171">
        <f>IF(N346="zákl. prenesená",J346,0)</f>
        <v>0</v>
      </c>
      <c r="BH346" s="171">
        <f>IF(N346="zníž. prenesená",J346,0)</f>
        <v>0</v>
      </c>
      <c r="BI346" s="171">
        <f>IF(N346="nulová",J346,0)</f>
        <v>0</v>
      </c>
      <c r="BJ346" s="18" t="s">
        <v>89</v>
      </c>
      <c r="BK346" s="172">
        <f>ROUND(I346*H346,3)</f>
        <v>0</v>
      </c>
      <c r="BL346" s="18" t="s">
        <v>282</v>
      </c>
      <c r="BM346" s="170" t="s">
        <v>601</v>
      </c>
    </row>
    <row r="347" spans="1:65" s="13" customFormat="1" ht="11.25">
      <c r="B347" s="173"/>
      <c r="D347" s="174" t="s">
        <v>284</v>
      </c>
      <c r="E347" s="175" t="s">
        <v>1</v>
      </c>
      <c r="F347" s="176" t="s">
        <v>602</v>
      </c>
      <c r="H347" s="175" t="s">
        <v>1</v>
      </c>
      <c r="I347" s="177"/>
      <c r="L347" s="173"/>
      <c r="M347" s="178"/>
      <c r="N347" s="179"/>
      <c r="O347" s="179"/>
      <c r="P347" s="179"/>
      <c r="Q347" s="179"/>
      <c r="R347" s="179"/>
      <c r="S347" s="179"/>
      <c r="T347" s="180"/>
      <c r="AT347" s="175" t="s">
        <v>284</v>
      </c>
      <c r="AU347" s="175" t="s">
        <v>89</v>
      </c>
      <c r="AV347" s="13" t="s">
        <v>83</v>
      </c>
      <c r="AW347" s="13" t="s">
        <v>30</v>
      </c>
      <c r="AX347" s="13" t="s">
        <v>76</v>
      </c>
      <c r="AY347" s="175" t="s">
        <v>276</v>
      </c>
    </row>
    <row r="348" spans="1:65" s="14" customFormat="1" ht="11.25">
      <c r="B348" s="181"/>
      <c r="D348" s="174" t="s">
        <v>284</v>
      </c>
      <c r="E348" s="182" t="s">
        <v>1</v>
      </c>
      <c r="F348" s="183" t="s">
        <v>603</v>
      </c>
      <c r="H348" s="184">
        <v>29.645</v>
      </c>
      <c r="I348" s="185"/>
      <c r="L348" s="181"/>
      <c r="M348" s="186"/>
      <c r="N348" s="187"/>
      <c r="O348" s="187"/>
      <c r="P348" s="187"/>
      <c r="Q348" s="187"/>
      <c r="R348" s="187"/>
      <c r="S348" s="187"/>
      <c r="T348" s="188"/>
      <c r="AT348" s="182" t="s">
        <v>284</v>
      </c>
      <c r="AU348" s="182" t="s">
        <v>89</v>
      </c>
      <c r="AV348" s="14" t="s">
        <v>89</v>
      </c>
      <c r="AW348" s="14" t="s">
        <v>30</v>
      </c>
      <c r="AX348" s="14" t="s">
        <v>76</v>
      </c>
      <c r="AY348" s="182" t="s">
        <v>276</v>
      </c>
    </row>
    <row r="349" spans="1:65" s="14" customFormat="1" ht="11.25">
      <c r="B349" s="181"/>
      <c r="D349" s="174" t="s">
        <v>284</v>
      </c>
      <c r="E349" s="182" t="s">
        <v>1</v>
      </c>
      <c r="F349" s="183" t="s">
        <v>604</v>
      </c>
      <c r="H349" s="184">
        <v>-5.6029999999999998</v>
      </c>
      <c r="I349" s="185"/>
      <c r="L349" s="181"/>
      <c r="M349" s="186"/>
      <c r="N349" s="187"/>
      <c r="O349" s="187"/>
      <c r="P349" s="187"/>
      <c r="Q349" s="187"/>
      <c r="R349" s="187"/>
      <c r="S349" s="187"/>
      <c r="T349" s="188"/>
      <c r="AT349" s="182" t="s">
        <v>284</v>
      </c>
      <c r="AU349" s="182" t="s">
        <v>89</v>
      </c>
      <c r="AV349" s="14" t="s">
        <v>89</v>
      </c>
      <c r="AW349" s="14" t="s">
        <v>30</v>
      </c>
      <c r="AX349" s="14" t="s">
        <v>76</v>
      </c>
      <c r="AY349" s="182" t="s">
        <v>276</v>
      </c>
    </row>
    <row r="350" spans="1:65" s="14" customFormat="1" ht="11.25">
      <c r="B350" s="181"/>
      <c r="D350" s="174" t="s">
        <v>284</v>
      </c>
      <c r="E350" s="182" t="s">
        <v>1</v>
      </c>
      <c r="F350" s="183" t="s">
        <v>605</v>
      </c>
      <c r="H350" s="184">
        <v>-0.76600000000000001</v>
      </c>
      <c r="I350" s="185"/>
      <c r="L350" s="181"/>
      <c r="M350" s="186"/>
      <c r="N350" s="187"/>
      <c r="O350" s="187"/>
      <c r="P350" s="187"/>
      <c r="Q350" s="187"/>
      <c r="R350" s="187"/>
      <c r="S350" s="187"/>
      <c r="T350" s="188"/>
      <c r="AT350" s="182" t="s">
        <v>284</v>
      </c>
      <c r="AU350" s="182" t="s">
        <v>89</v>
      </c>
      <c r="AV350" s="14" t="s">
        <v>89</v>
      </c>
      <c r="AW350" s="14" t="s">
        <v>30</v>
      </c>
      <c r="AX350" s="14" t="s">
        <v>76</v>
      </c>
      <c r="AY350" s="182" t="s">
        <v>276</v>
      </c>
    </row>
    <row r="351" spans="1:65" s="14" customFormat="1" ht="11.25">
      <c r="B351" s="181"/>
      <c r="D351" s="174" t="s">
        <v>284</v>
      </c>
      <c r="E351" s="182" t="s">
        <v>1</v>
      </c>
      <c r="F351" s="183" t="s">
        <v>606</v>
      </c>
      <c r="H351" s="184">
        <v>-5.8879999999999999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284</v>
      </c>
      <c r="AU351" s="182" t="s">
        <v>89</v>
      </c>
      <c r="AV351" s="14" t="s">
        <v>89</v>
      </c>
      <c r="AW351" s="14" t="s">
        <v>30</v>
      </c>
      <c r="AX351" s="14" t="s">
        <v>76</v>
      </c>
      <c r="AY351" s="182" t="s">
        <v>276</v>
      </c>
    </row>
    <row r="352" spans="1:65" s="15" customFormat="1" ht="11.25">
      <c r="B352" s="189"/>
      <c r="D352" s="174" t="s">
        <v>284</v>
      </c>
      <c r="E352" s="190" t="s">
        <v>176</v>
      </c>
      <c r="F352" s="191" t="s">
        <v>289</v>
      </c>
      <c r="H352" s="192">
        <v>17.388000000000002</v>
      </c>
      <c r="I352" s="193"/>
      <c r="L352" s="189"/>
      <c r="M352" s="194"/>
      <c r="N352" s="195"/>
      <c r="O352" s="195"/>
      <c r="P352" s="195"/>
      <c r="Q352" s="195"/>
      <c r="R352" s="195"/>
      <c r="S352" s="195"/>
      <c r="T352" s="196"/>
      <c r="AT352" s="190" t="s">
        <v>284</v>
      </c>
      <c r="AU352" s="190" t="s">
        <v>89</v>
      </c>
      <c r="AV352" s="15" t="s">
        <v>282</v>
      </c>
      <c r="AW352" s="15" t="s">
        <v>30</v>
      </c>
      <c r="AX352" s="15" t="s">
        <v>83</v>
      </c>
      <c r="AY352" s="190" t="s">
        <v>276</v>
      </c>
    </row>
    <row r="353" spans="1:65" s="2" customFormat="1" ht="24.2" customHeight="1">
      <c r="A353" s="33"/>
      <c r="B353" s="158"/>
      <c r="C353" s="159" t="s">
        <v>607</v>
      </c>
      <c r="D353" s="159" t="s">
        <v>278</v>
      </c>
      <c r="E353" s="160" t="s">
        <v>608</v>
      </c>
      <c r="F353" s="161" t="s">
        <v>609</v>
      </c>
      <c r="G353" s="162" t="s">
        <v>281</v>
      </c>
      <c r="H353" s="163">
        <v>2.5539999999999998</v>
      </c>
      <c r="I353" s="164"/>
      <c r="J353" s="163">
        <f>ROUND(I353*H353,3)</f>
        <v>0</v>
      </c>
      <c r="K353" s="165"/>
      <c r="L353" s="34"/>
      <c r="M353" s="166" t="s">
        <v>1</v>
      </c>
      <c r="N353" s="167" t="s">
        <v>42</v>
      </c>
      <c r="O353" s="62"/>
      <c r="P353" s="168">
        <f>O353*H353</f>
        <v>0</v>
      </c>
      <c r="Q353" s="168">
        <v>1.8679999999999999E-2</v>
      </c>
      <c r="R353" s="168">
        <f>Q353*H353</f>
        <v>4.7708719999999996E-2</v>
      </c>
      <c r="S353" s="168">
        <v>0</v>
      </c>
      <c r="T353" s="169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70" t="s">
        <v>282</v>
      </c>
      <c r="AT353" s="170" t="s">
        <v>278</v>
      </c>
      <c r="AU353" s="170" t="s">
        <v>89</v>
      </c>
      <c r="AY353" s="18" t="s">
        <v>276</v>
      </c>
      <c r="BE353" s="171">
        <f>IF(N353="základná",J353,0)</f>
        <v>0</v>
      </c>
      <c r="BF353" s="171">
        <f>IF(N353="znížená",J353,0)</f>
        <v>0</v>
      </c>
      <c r="BG353" s="171">
        <f>IF(N353="zákl. prenesená",J353,0)</f>
        <v>0</v>
      </c>
      <c r="BH353" s="171">
        <f>IF(N353="zníž. prenesená",J353,0)</f>
        <v>0</v>
      </c>
      <c r="BI353" s="171">
        <f>IF(N353="nulová",J353,0)</f>
        <v>0</v>
      </c>
      <c r="BJ353" s="18" t="s">
        <v>89</v>
      </c>
      <c r="BK353" s="172">
        <f>ROUND(I353*H353,3)</f>
        <v>0</v>
      </c>
      <c r="BL353" s="18" t="s">
        <v>282</v>
      </c>
      <c r="BM353" s="170" t="s">
        <v>610</v>
      </c>
    </row>
    <row r="354" spans="1:65" s="13" customFormat="1" ht="11.25">
      <c r="B354" s="173"/>
      <c r="D354" s="174" t="s">
        <v>284</v>
      </c>
      <c r="E354" s="175" t="s">
        <v>1</v>
      </c>
      <c r="F354" s="176" t="s">
        <v>611</v>
      </c>
      <c r="H354" s="175" t="s">
        <v>1</v>
      </c>
      <c r="I354" s="177"/>
      <c r="L354" s="173"/>
      <c r="M354" s="178"/>
      <c r="N354" s="179"/>
      <c r="O354" s="179"/>
      <c r="P354" s="179"/>
      <c r="Q354" s="179"/>
      <c r="R354" s="179"/>
      <c r="S354" s="179"/>
      <c r="T354" s="180"/>
      <c r="AT354" s="175" t="s">
        <v>284</v>
      </c>
      <c r="AU354" s="175" t="s">
        <v>89</v>
      </c>
      <c r="AV354" s="13" t="s">
        <v>83</v>
      </c>
      <c r="AW354" s="13" t="s">
        <v>30</v>
      </c>
      <c r="AX354" s="13" t="s">
        <v>76</v>
      </c>
      <c r="AY354" s="175" t="s">
        <v>276</v>
      </c>
    </row>
    <row r="355" spans="1:65" s="14" customFormat="1" ht="11.25">
      <c r="B355" s="181"/>
      <c r="D355" s="174" t="s">
        <v>284</v>
      </c>
      <c r="E355" s="182" t="s">
        <v>1</v>
      </c>
      <c r="F355" s="183" t="s">
        <v>612</v>
      </c>
      <c r="H355" s="184">
        <v>1.615</v>
      </c>
      <c r="I355" s="185"/>
      <c r="L355" s="181"/>
      <c r="M355" s="186"/>
      <c r="N355" s="187"/>
      <c r="O355" s="187"/>
      <c r="P355" s="187"/>
      <c r="Q355" s="187"/>
      <c r="R355" s="187"/>
      <c r="S355" s="187"/>
      <c r="T355" s="188"/>
      <c r="AT355" s="182" t="s">
        <v>284</v>
      </c>
      <c r="AU355" s="182" t="s">
        <v>89</v>
      </c>
      <c r="AV355" s="14" t="s">
        <v>89</v>
      </c>
      <c r="AW355" s="14" t="s">
        <v>30</v>
      </c>
      <c r="AX355" s="14" t="s">
        <v>76</v>
      </c>
      <c r="AY355" s="182" t="s">
        <v>276</v>
      </c>
    </row>
    <row r="356" spans="1:65" s="14" customFormat="1" ht="11.25">
      <c r="B356" s="181"/>
      <c r="D356" s="174" t="s">
        <v>284</v>
      </c>
      <c r="E356" s="182" t="s">
        <v>1</v>
      </c>
      <c r="F356" s="183" t="s">
        <v>613</v>
      </c>
      <c r="H356" s="184">
        <v>0.52400000000000002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2" t="s">
        <v>284</v>
      </c>
      <c r="AU356" s="182" t="s">
        <v>89</v>
      </c>
      <c r="AV356" s="14" t="s">
        <v>89</v>
      </c>
      <c r="AW356" s="14" t="s">
        <v>30</v>
      </c>
      <c r="AX356" s="14" t="s">
        <v>76</v>
      </c>
      <c r="AY356" s="182" t="s">
        <v>276</v>
      </c>
    </row>
    <row r="357" spans="1:65" s="14" customFormat="1" ht="11.25">
      <c r="B357" s="181"/>
      <c r="D357" s="174" t="s">
        <v>284</v>
      </c>
      <c r="E357" s="182" t="s">
        <v>1</v>
      </c>
      <c r="F357" s="183" t="s">
        <v>614</v>
      </c>
      <c r="H357" s="184">
        <v>0.41499999999999998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284</v>
      </c>
      <c r="AU357" s="182" t="s">
        <v>89</v>
      </c>
      <c r="AV357" s="14" t="s">
        <v>89</v>
      </c>
      <c r="AW357" s="14" t="s">
        <v>30</v>
      </c>
      <c r="AX357" s="14" t="s">
        <v>76</v>
      </c>
      <c r="AY357" s="182" t="s">
        <v>276</v>
      </c>
    </row>
    <row r="358" spans="1:65" s="15" customFormat="1" ht="11.25">
      <c r="B358" s="189"/>
      <c r="D358" s="174" t="s">
        <v>284</v>
      </c>
      <c r="E358" s="190" t="s">
        <v>180</v>
      </c>
      <c r="F358" s="191" t="s">
        <v>289</v>
      </c>
      <c r="H358" s="192">
        <v>2.5539999999999998</v>
      </c>
      <c r="I358" s="193"/>
      <c r="L358" s="189"/>
      <c r="M358" s="194"/>
      <c r="N358" s="195"/>
      <c r="O358" s="195"/>
      <c r="P358" s="195"/>
      <c r="Q358" s="195"/>
      <c r="R358" s="195"/>
      <c r="S358" s="195"/>
      <c r="T358" s="196"/>
      <c r="AT358" s="190" t="s">
        <v>284</v>
      </c>
      <c r="AU358" s="190" t="s">
        <v>89</v>
      </c>
      <c r="AV358" s="15" t="s">
        <v>282</v>
      </c>
      <c r="AW358" s="15" t="s">
        <v>30</v>
      </c>
      <c r="AX358" s="15" t="s">
        <v>83</v>
      </c>
      <c r="AY358" s="190" t="s">
        <v>276</v>
      </c>
    </row>
    <row r="359" spans="1:65" s="2" customFormat="1" ht="24.2" customHeight="1">
      <c r="A359" s="33"/>
      <c r="B359" s="158"/>
      <c r="C359" s="159" t="s">
        <v>615</v>
      </c>
      <c r="D359" s="159" t="s">
        <v>278</v>
      </c>
      <c r="E359" s="160" t="s">
        <v>616</v>
      </c>
      <c r="F359" s="161" t="s">
        <v>617</v>
      </c>
      <c r="G359" s="162" t="s">
        <v>308</v>
      </c>
      <c r="H359" s="163">
        <v>3.4000000000000002E-2</v>
      </c>
      <c r="I359" s="164"/>
      <c r="J359" s="163">
        <f>ROUND(I359*H359,3)</f>
        <v>0</v>
      </c>
      <c r="K359" s="165"/>
      <c r="L359" s="34"/>
      <c r="M359" s="166" t="s">
        <v>1</v>
      </c>
      <c r="N359" s="167" t="s">
        <v>42</v>
      </c>
      <c r="O359" s="62"/>
      <c r="P359" s="168">
        <f>O359*H359</f>
        <v>0</v>
      </c>
      <c r="Q359" s="168">
        <v>2.0952500000000001</v>
      </c>
      <c r="R359" s="168">
        <f>Q359*H359</f>
        <v>7.123850000000001E-2</v>
      </c>
      <c r="S359" s="168">
        <v>0</v>
      </c>
      <c r="T359" s="169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70" t="s">
        <v>282</v>
      </c>
      <c r="AT359" s="170" t="s">
        <v>278</v>
      </c>
      <c r="AU359" s="170" t="s">
        <v>89</v>
      </c>
      <c r="AY359" s="18" t="s">
        <v>276</v>
      </c>
      <c r="BE359" s="171">
        <f>IF(N359="základná",J359,0)</f>
        <v>0</v>
      </c>
      <c r="BF359" s="171">
        <f>IF(N359="znížená",J359,0)</f>
        <v>0</v>
      </c>
      <c r="BG359" s="171">
        <f>IF(N359="zákl. prenesená",J359,0)</f>
        <v>0</v>
      </c>
      <c r="BH359" s="171">
        <f>IF(N359="zníž. prenesená",J359,0)</f>
        <v>0</v>
      </c>
      <c r="BI359" s="171">
        <f>IF(N359="nulová",J359,0)</f>
        <v>0</v>
      </c>
      <c r="BJ359" s="18" t="s">
        <v>89</v>
      </c>
      <c r="BK359" s="172">
        <f>ROUND(I359*H359,3)</f>
        <v>0</v>
      </c>
      <c r="BL359" s="18" t="s">
        <v>282</v>
      </c>
      <c r="BM359" s="170" t="s">
        <v>618</v>
      </c>
    </row>
    <row r="360" spans="1:65" s="13" customFormat="1" ht="11.25">
      <c r="B360" s="173"/>
      <c r="D360" s="174" t="s">
        <v>284</v>
      </c>
      <c r="E360" s="175" t="s">
        <v>1</v>
      </c>
      <c r="F360" s="176" t="s">
        <v>619</v>
      </c>
      <c r="H360" s="175" t="s">
        <v>1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5" t="s">
        <v>284</v>
      </c>
      <c r="AU360" s="175" t="s">
        <v>89</v>
      </c>
      <c r="AV360" s="13" t="s">
        <v>83</v>
      </c>
      <c r="AW360" s="13" t="s">
        <v>30</v>
      </c>
      <c r="AX360" s="13" t="s">
        <v>76</v>
      </c>
      <c r="AY360" s="175" t="s">
        <v>276</v>
      </c>
    </row>
    <row r="361" spans="1:65" s="14" customFormat="1" ht="11.25">
      <c r="B361" s="181"/>
      <c r="D361" s="174" t="s">
        <v>284</v>
      </c>
      <c r="E361" s="182" t="s">
        <v>1</v>
      </c>
      <c r="F361" s="183" t="s">
        <v>620</v>
      </c>
      <c r="H361" s="184">
        <v>2.1000000000000001E-2</v>
      </c>
      <c r="I361" s="185"/>
      <c r="L361" s="181"/>
      <c r="M361" s="186"/>
      <c r="N361" s="187"/>
      <c r="O361" s="187"/>
      <c r="P361" s="187"/>
      <c r="Q361" s="187"/>
      <c r="R361" s="187"/>
      <c r="S361" s="187"/>
      <c r="T361" s="188"/>
      <c r="AT361" s="182" t="s">
        <v>284</v>
      </c>
      <c r="AU361" s="182" t="s">
        <v>89</v>
      </c>
      <c r="AV361" s="14" t="s">
        <v>89</v>
      </c>
      <c r="AW361" s="14" t="s">
        <v>30</v>
      </c>
      <c r="AX361" s="14" t="s">
        <v>76</v>
      </c>
      <c r="AY361" s="182" t="s">
        <v>276</v>
      </c>
    </row>
    <row r="362" spans="1:65" s="14" customFormat="1" ht="11.25">
      <c r="B362" s="181"/>
      <c r="D362" s="174" t="s">
        <v>284</v>
      </c>
      <c r="E362" s="182" t="s">
        <v>1</v>
      </c>
      <c r="F362" s="183" t="s">
        <v>621</v>
      </c>
      <c r="H362" s="184">
        <v>1.2999999999999999E-2</v>
      </c>
      <c r="I362" s="185"/>
      <c r="L362" s="181"/>
      <c r="M362" s="186"/>
      <c r="N362" s="187"/>
      <c r="O362" s="187"/>
      <c r="P362" s="187"/>
      <c r="Q362" s="187"/>
      <c r="R362" s="187"/>
      <c r="S362" s="187"/>
      <c r="T362" s="188"/>
      <c r="AT362" s="182" t="s">
        <v>284</v>
      </c>
      <c r="AU362" s="182" t="s">
        <v>89</v>
      </c>
      <c r="AV362" s="14" t="s">
        <v>89</v>
      </c>
      <c r="AW362" s="14" t="s">
        <v>30</v>
      </c>
      <c r="AX362" s="14" t="s">
        <v>76</v>
      </c>
      <c r="AY362" s="182" t="s">
        <v>276</v>
      </c>
    </row>
    <row r="363" spans="1:65" s="15" customFormat="1" ht="11.25">
      <c r="B363" s="189"/>
      <c r="D363" s="174" t="s">
        <v>284</v>
      </c>
      <c r="E363" s="190" t="s">
        <v>1</v>
      </c>
      <c r="F363" s="191" t="s">
        <v>289</v>
      </c>
      <c r="H363" s="192">
        <v>3.4000000000000002E-2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284</v>
      </c>
      <c r="AU363" s="190" t="s">
        <v>89</v>
      </c>
      <c r="AV363" s="15" t="s">
        <v>282</v>
      </c>
      <c r="AW363" s="15" t="s">
        <v>30</v>
      </c>
      <c r="AX363" s="15" t="s">
        <v>83</v>
      </c>
      <c r="AY363" s="190" t="s">
        <v>276</v>
      </c>
    </row>
    <row r="364" spans="1:65" s="2" customFormat="1" ht="24.2" customHeight="1">
      <c r="A364" s="33"/>
      <c r="B364" s="158"/>
      <c r="C364" s="159" t="s">
        <v>622</v>
      </c>
      <c r="D364" s="159" t="s">
        <v>278</v>
      </c>
      <c r="E364" s="160" t="s">
        <v>623</v>
      </c>
      <c r="F364" s="161" t="s">
        <v>624</v>
      </c>
      <c r="G364" s="162" t="s">
        <v>308</v>
      </c>
      <c r="H364" s="163">
        <v>0.46800000000000003</v>
      </c>
      <c r="I364" s="164"/>
      <c r="J364" s="163">
        <f>ROUND(I364*H364,3)</f>
        <v>0</v>
      </c>
      <c r="K364" s="165"/>
      <c r="L364" s="34"/>
      <c r="M364" s="166" t="s">
        <v>1</v>
      </c>
      <c r="N364" s="167" t="s">
        <v>42</v>
      </c>
      <c r="O364" s="62"/>
      <c r="P364" s="168">
        <f>O364*H364</f>
        <v>0</v>
      </c>
      <c r="Q364" s="168">
        <v>2.23543</v>
      </c>
      <c r="R364" s="168">
        <f>Q364*H364</f>
        <v>1.0461812400000001</v>
      </c>
      <c r="S364" s="168">
        <v>0</v>
      </c>
      <c r="T364" s="169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70" t="s">
        <v>282</v>
      </c>
      <c r="AT364" s="170" t="s">
        <v>278</v>
      </c>
      <c r="AU364" s="170" t="s">
        <v>89</v>
      </c>
      <c r="AY364" s="18" t="s">
        <v>276</v>
      </c>
      <c r="BE364" s="171">
        <f>IF(N364="základná",J364,0)</f>
        <v>0</v>
      </c>
      <c r="BF364" s="171">
        <f>IF(N364="znížená",J364,0)</f>
        <v>0</v>
      </c>
      <c r="BG364" s="171">
        <f>IF(N364="zákl. prenesená",J364,0)</f>
        <v>0</v>
      </c>
      <c r="BH364" s="171">
        <f>IF(N364="zníž. prenesená",J364,0)</f>
        <v>0</v>
      </c>
      <c r="BI364" s="171">
        <f>IF(N364="nulová",J364,0)</f>
        <v>0</v>
      </c>
      <c r="BJ364" s="18" t="s">
        <v>89</v>
      </c>
      <c r="BK364" s="172">
        <f>ROUND(I364*H364,3)</f>
        <v>0</v>
      </c>
      <c r="BL364" s="18" t="s">
        <v>282</v>
      </c>
      <c r="BM364" s="170" t="s">
        <v>625</v>
      </c>
    </row>
    <row r="365" spans="1:65" s="14" customFormat="1" ht="11.25">
      <c r="B365" s="181"/>
      <c r="D365" s="174" t="s">
        <v>284</v>
      </c>
      <c r="E365" s="182" t="s">
        <v>1</v>
      </c>
      <c r="F365" s="183" t="s">
        <v>626</v>
      </c>
      <c r="H365" s="184">
        <v>0.32900000000000001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284</v>
      </c>
      <c r="AU365" s="182" t="s">
        <v>89</v>
      </c>
      <c r="AV365" s="14" t="s">
        <v>89</v>
      </c>
      <c r="AW365" s="14" t="s">
        <v>30</v>
      </c>
      <c r="AX365" s="14" t="s">
        <v>76</v>
      </c>
      <c r="AY365" s="182" t="s">
        <v>276</v>
      </c>
    </row>
    <row r="366" spans="1:65" s="13" customFormat="1" ht="11.25">
      <c r="B366" s="173"/>
      <c r="D366" s="174" t="s">
        <v>284</v>
      </c>
      <c r="E366" s="175" t="s">
        <v>1</v>
      </c>
      <c r="F366" s="176" t="s">
        <v>627</v>
      </c>
      <c r="H366" s="175" t="s">
        <v>1</v>
      </c>
      <c r="I366" s="177"/>
      <c r="L366" s="173"/>
      <c r="M366" s="178"/>
      <c r="N366" s="179"/>
      <c r="O366" s="179"/>
      <c r="P366" s="179"/>
      <c r="Q366" s="179"/>
      <c r="R366" s="179"/>
      <c r="S366" s="179"/>
      <c r="T366" s="180"/>
      <c r="AT366" s="175" t="s">
        <v>284</v>
      </c>
      <c r="AU366" s="175" t="s">
        <v>89</v>
      </c>
      <c r="AV366" s="13" t="s">
        <v>83</v>
      </c>
      <c r="AW366" s="13" t="s">
        <v>30</v>
      </c>
      <c r="AX366" s="13" t="s">
        <v>76</v>
      </c>
      <c r="AY366" s="175" t="s">
        <v>276</v>
      </c>
    </row>
    <row r="367" spans="1:65" s="14" customFormat="1" ht="11.25">
      <c r="B367" s="181"/>
      <c r="D367" s="174" t="s">
        <v>284</v>
      </c>
      <c r="E367" s="182" t="s">
        <v>1</v>
      </c>
      <c r="F367" s="183" t="s">
        <v>628</v>
      </c>
      <c r="H367" s="184">
        <v>0.13900000000000001</v>
      </c>
      <c r="I367" s="185"/>
      <c r="L367" s="181"/>
      <c r="M367" s="186"/>
      <c r="N367" s="187"/>
      <c r="O367" s="187"/>
      <c r="P367" s="187"/>
      <c r="Q367" s="187"/>
      <c r="R367" s="187"/>
      <c r="S367" s="187"/>
      <c r="T367" s="188"/>
      <c r="AT367" s="182" t="s">
        <v>284</v>
      </c>
      <c r="AU367" s="182" t="s">
        <v>89</v>
      </c>
      <c r="AV367" s="14" t="s">
        <v>89</v>
      </c>
      <c r="AW367" s="14" t="s">
        <v>30</v>
      </c>
      <c r="AX367" s="14" t="s">
        <v>76</v>
      </c>
      <c r="AY367" s="182" t="s">
        <v>276</v>
      </c>
    </row>
    <row r="368" spans="1:65" s="15" customFormat="1" ht="11.25">
      <c r="B368" s="189"/>
      <c r="D368" s="174" t="s">
        <v>284</v>
      </c>
      <c r="E368" s="190" t="s">
        <v>1</v>
      </c>
      <c r="F368" s="191" t="s">
        <v>289</v>
      </c>
      <c r="H368" s="192">
        <v>0.46800000000000003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284</v>
      </c>
      <c r="AU368" s="190" t="s">
        <v>89</v>
      </c>
      <c r="AV368" s="15" t="s">
        <v>282</v>
      </c>
      <c r="AW368" s="15" t="s">
        <v>30</v>
      </c>
      <c r="AX368" s="15" t="s">
        <v>83</v>
      </c>
      <c r="AY368" s="190" t="s">
        <v>276</v>
      </c>
    </row>
    <row r="369" spans="1:65" s="2" customFormat="1" ht="24.2" customHeight="1">
      <c r="A369" s="33"/>
      <c r="B369" s="158"/>
      <c r="C369" s="159" t="s">
        <v>629</v>
      </c>
      <c r="D369" s="159" t="s">
        <v>278</v>
      </c>
      <c r="E369" s="160" t="s">
        <v>630</v>
      </c>
      <c r="F369" s="161" t="s">
        <v>631</v>
      </c>
      <c r="G369" s="162" t="s">
        <v>308</v>
      </c>
      <c r="H369" s="163">
        <v>0.46800000000000003</v>
      </c>
      <c r="I369" s="164"/>
      <c r="J369" s="163">
        <f>ROUND(I369*H369,3)</f>
        <v>0</v>
      </c>
      <c r="K369" s="165"/>
      <c r="L369" s="34"/>
      <c r="M369" s="166" t="s">
        <v>1</v>
      </c>
      <c r="N369" s="167" t="s">
        <v>42</v>
      </c>
      <c r="O369" s="62"/>
      <c r="P369" s="168">
        <f>O369*H369</f>
        <v>0</v>
      </c>
      <c r="Q369" s="168">
        <v>0</v>
      </c>
      <c r="R369" s="168">
        <f>Q369*H369</f>
        <v>0</v>
      </c>
      <c r="S369" s="168">
        <v>0</v>
      </c>
      <c r="T369" s="169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70" t="s">
        <v>282</v>
      </c>
      <c r="AT369" s="170" t="s">
        <v>278</v>
      </c>
      <c r="AU369" s="170" t="s">
        <v>89</v>
      </c>
      <c r="AY369" s="18" t="s">
        <v>276</v>
      </c>
      <c r="BE369" s="171">
        <f>IF(N369="základná",J369,0)</f>
        <v>0</v>
      </c>
      <c r="BF369" s="171">
        <f>IF(N369="znížená",J369,0)</f>
        <v>0</v>
      </c>
      <c r="BG369" s="171">
        <f>IF(N369="zákl. prenesená",J369,0)</f>
        <v>0</v>
      </c>
      <c r="BH369" s="171">
        <f>IF(N369="zníž. prenesená",J369,0)</f>
        <v>0</v>
      </c>
      <c r="BI369" s="171">
        <f>IF(N369="nulová",J369,0)</f>
        <v>0</v>
      </c>
      <c r="BJ369" s="18" t="s">
        <v>89</v>
      </c>
      <c r="BK369" s="172">
        <f>ROUND(I369*H369,3)</f>
        <v>0</v>
      </c>
      <c r="BL369" s="18" t="s">
        <v>282</v>
      </c>
      <c r="BM369" s="170" t="s">
        <v>632</v>
      </c>
    </row>
    <row r="370" spans="1:65" s="13" customFormat="1" ht="11.25">
      <c r="B370" s="173"/>
      <c r="D370" s="174" t="s">
        <v>284</v>
      </c>
      <c r="E370" s="175" t="s">
        <v>1</v>
      </c>
      <c r="F370" s="176" t="s">
        <v>627</v>
      </c>
      <c r="H370" s="175" t="s">
        <v>1</v>
      </c>
      <c r="I370" s="177"/>
      <c r="L370" s="173"/>
      <c r="M370" s="178"/>
      <c r="N370" s="179"/>
      <c r="O370" s="179"/>
      <c r="P370" s="179"/>
      <c r="Q370" s="179"/>
      <c r="R370" s="179"/>
      <c r="S370" s="179"/>
      <c r="T370" s="180"/>
      <c r="AT370" s="175" t="s">
        <v>284</v>
      </c>
      <c r="AU370" s="175" t="s">
        <v>89</v>
      </c>
      <c r="AV370" s="13" t="s">
        <v>83</v>
      </c>
      <c r="AW370" s="13" t="s">
        <v>30</v>
      </c>
      <c r="AX370" s="13" t="s">
        <v>76</v>
      </c>
      <c r="AY370" s="175" t="s">
        <v>276</v>
      </c>
    </row>
    <row r="371" spans="1:65" s="14" customFormat="1" ht="11.25">
      <c r="B371" s="181"/>
      <c r="D371" s="174" t="s">
        <v>284</v>
      </c>
      <c r="E371" s="182" t="s">
        <v>1</v>
      </c>
      <c r="F371" s="183" t="s">
        <v>628</v>
      </c>
      <c r="H371" s="184">
        <v>0.13900000000000001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2" t="s">
        <v>284</v>
      </c>
      <c r="AU371" s="182" t="s">
        <v>89</v>
      </c>
      <c r="AV371" s="14" t="s">
        <v>89</v>
      </c>
      <c r="AW371" s="14" t="s">
        <v>30</v>
      </c>
      <c r="AX371" s="14" t="s">
        <v>76</v>
      </c>
      <c r="AY371" s="182" t="s">
        <v>276</v>
      </c>
    </row>
    <row r="372" spans="1:65" s="14" customFormat="1" ht="11.25">
      <c r="B372" s="181"/>
      <c r="D372" s="174" t="s">
        <v>284</v>
      </c>
      <c r="E372" s="182" t="s">
        <v>1</v>
      </c>
      <c r="F372" s="183" t="s">
        <v>626</v>
      </c>
      <c r="H372" s="184">
        <v>0.32900000000000001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284</v>
      </c>
      <c r="AU372" s="182" t="s">
        <v>89</v>
      </c>
      <c r="AV372" s="14" t="s">
        <v>89</v>
      </c>
      <c r="AW372" s="14" t="s">
        <v>30</v>
      </c>
      <c r="AX372" s="14" t="s">
        <v>76</v>
      </c>
      <c r="AY372" s="182" t="s">
        <v>276</v>
      </c>
    </row>
    <row r="373" spans="1:65" s="15" customFormat="1" ht="11.25">
      <c r="B373" s="189"/>
      <c r="D373" s="174" t="s">
        <v>284</v>
      </c>
      <c r="E373" s="190" t="s">
        <v>1</v>
      </c>
      <c r="F373" s="191" t="s">
        <v>289</v>
      </c>
      <c r="H373" s="192">
        <v>0.46800000000000003</v>
      </c>
      <c r="I373" s="193"/>
      <c r="L373" s="189"/>
      <c r="M373" s="194"/>
      <c r="N373" s="195"/>
      <c r="O373" s="195"/>
      <c r="P373" s="195"/>
      <c r="Q373" s="195"/>
      <c r="R373" s="195"/>
      <c r="S373" s="195"/>
      <c r="T373" s="196"/>
      <c r="AT373" s="190" t="s">
        <v>284</v>
      </c>
      <c r="AU373" s="190" t="s">
        <v>89</v>
      </c>
      <c r="AV373" s="15" t="s">
        <v>282</v>
      </c>
      <c r="AW373" s="15" t="s">
        <v>30</v>
      </c>
      <c r="AX373" s="15" t="s">
        <v>83</v>
      </c>
      <c r="AY373" s="190" t="s">
        <v>276</v>
      </c>
    </row>
    <row r="374" spans="1:65" s="2" customFormat="1" ht="37.9" customHeight="1">
      <c r="A374" s="33"/>
      <c r="B374" s="158"/>
      <c r="C374" s="159" t="s">
        <v>633</v>
      </c>
      <c r="D374" s="159" t="s">
        <v>278</v>
      </c>
      <c r="E374" s="160" t="s">
        <v>634</v>
      </c>
      <c r="F374" s="161" t="s">
        <v>635</v>
      </c>
      <c r="G374" s="162" t="s">
        <v>281</v>
      </c>
      <c r="H374" s="163">
        <v>10.755000000000001</v>
      </c>
      <c r="I374" s="164"/>
      <c r="J374" s="163">
        <f>ROUND(I374*H374,3)</f>
        <v>0</v>
      </c>
      <c r="K374" s="165"/>
      <c r="L374" s="34"/>
      <c r="M374" s="166" t="s">
        <v>1</v>
      </c>
      <c r="N374" s="167" t="s">
        <v>42</v>
      </c>
      <c r="O374" s="62"/>
      <c r="P374" s="168">
        <f>O374*H374</f>
        <v>0</v>
      </c>
      <c r="Q374" s="168">
        <v>2.4499999999999999E-3</v>
      </c>
      <c r="R374" s="168">
        <f>Q374*H374</f>
        <v>2.6349750000000002E-2</v>
      </c>
      <c r="S374" s="168">
        <v>0</v>
      </c>
      <c r="T374" s="169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70" t="s">
        <v>282</v>
      </c>
      <c r="AT374" s="170" t="s">
        <v>278</v>
      </c>
      <c r="AU374" s="170" t="s">
        <v>89</v>
      </c>
      <c r="AY374" s="18" t="s">
        <v>276</v>
      </c>
      <c r="BE374" s="171">
        <f>IF(N374="základná",J374,0)</f>
        <v>0</v>
      </c>
      <c r="BF374" s="171">
        <f>IF(N374="znížená",J374,0)</f>
        <v>0</v>
      </c>
      <c r="BG374" s="171">
        <f>IF(N374="zákl. prenesená",J374,0)</f>
        <v>0</v>
      </c>
      <c r="BH374" s="171">
        <f>IF(N374="zníž. prenesená",J374,0)</f>
        <v>0</v>
      </c>
      <c r="BI374" s="171">
        <f>IF(N374="nulová",J374,0)</f>
        <v>0</v>
      </c>
      <c r="BJ374" s="18" t="s">
        <v>89</v>
      </c>
      <c r="BK374" s="172">
        <f>ROUND(I374*H374,3)</f>
        <v>0</v>
      </c>
      <c r="BL374" s="18" t="s">
        <v>282</v>
      </c>
      <c r="BM374" s="170" t="s">
        <v>636</v>
      </c>
    </row>
    <row r="375" spans="1:65" s="14" customFormat="1" ht="11.25">
      <c r="B375" s="181"/>
      <c r="D375" s="174" t="s">
        <v>284</v>
      </c>
      <c r="E375" s="182" t="s">
        <v>1</v>
      </c>
      <c r="F375" s="183" t="s">
        <v>637</v>
      </c>
      <c r="H375" s="184">
        <v>7.8840000000000003</v>
      </c>
      <c r="I375" s="185"/>
      <c r="L375" s="181"/>
      <c r="M375" s="186"/>
      <c r="N375" s="187"/>
      <c r="O375" s="187"/>
      <c r="P375" s="187"/>
      <c r="Q375" s="187"/>
      <c r="R375" s="187"/>
      <c r="S375" s="187"/>
      <c r="T375" s="188"/>
      <c r="AT375" s="182" t="s">
        <v>284</v>
      </c>
      <c r="AU375" s="182" t="s">
        <v>89</v>
      </c>
      <c r="AV375" s="14" t="s">
        <v>89</v>
      </c>
      <c r="AW375" s="14" t="s">
        <v>30</v>
      </c>
      <c r="AX375" s="14" t="s">
        <v>76</v>
      </c>
      <c r="AY375" s="182" t="s">
        <v>276</v>
      </c>
    </row>
    <row r="376" spans="1:65" s="14" customFormat="1" ht="11.25">
      <c r="B376" s="181"/>
      <c r="D376" s="174" t="s">
        <v>284</v>
      </c>
      <c r="E376" s="182" t="s">
        <v>1</v>
      </c>
      <c r="F376" s="183" t="s">
        <v>638</v>
      </c>
      <c r="H376" s="184">
        <v>2.871</v>
      </c>
      <c r="I376" s="185"/>
      <c r="L376" s="181"/>
      <c r="M376" s="186"/>
      <c r="N376" s="187"/>
      <c r="O376" s="187"/>
      <c r="P376" s="187"/>
      <c r="Q376" s="187"/>
      <c r="R376" s="187"/>
      <c r="S376" s="187"/>
      <c r="T376" s="188"/>
      <c r="AT376" s="182" t="s">
        <v>284</v>
      </c>
      <c r="AU376" s="182" t="s">
        <v>89</v>
      </c>
      <c r="AV376" s="14" t="s">
        <v>89</v>
      </c>
      <c r="AW376" s="14" t="s">
        <v>30</v>
      </c>
      <c r="AX376" s="14" t="s">
        <v>76</v>
      </c>
      <c r="AY376" s="182" t="s">
        <v>276</v>
      </c>
    </row>
    <row r="377" spans="1:65" s="15" customFormat="1" ht="11.25">
      <c r="B377" s="189"/>
      <c r="D377" s="174" t="s">
        <v>284</v>
      </c>
      <c r="E377" s="190" t="s">
        <v>1</v>
      </c>
      <c r="F377" s="191" t="s">
        <v>289</v>
      </c>
      <c r="H377" s="192">
        <v>10.755000000000001</v>
      </c>
      <c r="I377" s="193"/>
      <c r="L377" s="189"/>
      <c r="M377" s="194"/>
      <c r="N377" s="195"/>
      <c r="O377" s="195"/>
      <c r="P377" s="195"/>
      <c r="Q377" s="195"/>
      <c r="R377" s="195"/>
      <c r="S377" s="195"/>
      <c r="T377" s="196"/>
      <c r="AT377" s="190" t="s">
        <v>284</v>
      </c>
      <c r="AU377" s="190" t="s">
        <v>89</v>
      </c>
      <c r="AV377" s="15" t="s">
        <v>282</v>
      </c>
      <c r="AW377" s="15" t="s">
        <v>30</v>
      </c>
      <c r="AX377" s="15" t="s">
        <v>83</v>
      </c>
      <c r="AY377" s="190" t="s">
        <v>276</v>
      </c>
    </row>
    <row r="378" spans="1:65" s="2" customFormat="1" ht="16.5" customHeight="1">
      <c r="A378" s="33"/>
      <c r="B378" s="158"/>
      <c r="C378" s="159" t="s">
        <v>639</v>
      </c>
      <c r="D378" s="159" t="s">
        <v>278</v>
      </c>
      <c r="E378" s="160" t="s">
        <v>640</v>
      </c>
      <c r="F378" s="161" t="s">
        <v>641</v>
      </c>
      <c r="G378" s="162" t="s">
        <v>292</v>
      </c>
      <c r="H378" s="163">
        <v>25</v>
      </c>
      <c r="I378" s="164"/>
      <c r="J378" s="163">
        <f>ROUND(I378*H378,3)</f>
        <v>0</v>
      </c>
      <c r="K378" s="165"/>
      <c r="L378" s="34"/>
      <c r="M378" s="166" t="s">
        <v>1</v>
      </c>
      <c r="N378" s="167" t="s">
        <v>42</v>
      </c>
      <c r="O378" s="62"/>
      <c r="P378" s="168">
        <f>O378*H378</f>
        <v>0</v>
      </c>
      <c r="Q378" s="168">
        <v>0</v>
      </c>
      <c r="R378" s="168">
        <f>Q378*H378</f>
        <v>0</v>
      </c>
      <c r="S378" s="168">
        <v>0</v>
      </c>
      <c r="T378" s="169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70" t="s">
        <v>282</v>
      </c>
      <c r="AT378" s="170" t="s">
        <v>278</v>
      </c>
      <c r="AU378" s="170" t="s">
        <v>89</v>
      </c>
      <c r="AY378" s="18" t="s">
        <v>276</v>
      </c>
      <c r="BE378" s="171">
        <f>IF(N378="základná",J378,0)</f>
        <v>0</v>
      </c>
      <c r="BF378" s="171">
        <f>IF(N378="znížená",J378,0)</f>
        <v>0</v>
      </c>
      <c r="BG378" s="171">
        <f>IF(N378="zákl. prenesená",J378,0)</f>
        <v>0</v>
      </c>
      <c r="BH378" s="171">
        <f>IF(N378="zníž. prenesená",J378,0)</f>
        <v>0</v>
      </c>
      <c r="BI378" s="171">
        <f>IF(N378="nulová",J378,0)</f>
        <v>0</v>
      </c>
      <c r="BJ378" s="18" t="s">
        <v>89</v>
      </c>
      <c r="BK378" s="172">
        <f>ROUND(I378*H378,3)</f>
        <v>0</v>
      </c>
      <c r="BL378" s="18" t="s">
        <v>282</v>
      </c>
      <c r="BM378" s="170" t="s">
        <v>642</v>
      </c>
    </row>
    <row r="379" spans="1:65" s="14" customFormat="1" ht="11.25">
      <c r="B379" s="181"/>
      <c r="D379" s="174" t="s">
        <v>284</v>
      </c>
      <c r="E379" s="182" t="s">
        <v>1</v>
      </c>
      <c r="F379" s="183" t="s">
        <v>643</v>
      </c>
      <c r="H379" s="184">
        <v>25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2" t="s">
        <v>284</v>
      </c>
      <c r="AU379" s="182" t="s">
        <v>89</v>
      </c>
      <c r="AV379" s="14" t="s">
        <v>89</v>
      </c>
      <c r="AW379" s="14" t="s">
        <v>30</v>
      </c>
      <c r="AX379" s="14" t="s">
        <v>83</v>
      </c>
      <c r="AY379" s="182" t="s">
        <v>276</v>
      </c>
    </row>
    <row r="380" spans="1:65" s="2" customFormat="1" ht="37.9" customHeight="1">
      <c r="A380" s="33"/>
      <c r="B380" s="158"/>
      <c r="C380" s="197" t="s">
        <v>644</v>
      </c>
      <c r="D380" s="197" t="s">
        <v>393</v>
      </c>
      <c r="E380" s="198" t="s">
        <v>645</v>
      </c>
      <c r="F380" s="199" t="s">
        <v>646</v>
      </c>
      <c r="G380" s="200" t="s">
        <v>292</v>
      </c>
      <c r="H380" s="201">
        <v>26.25</v>
      </c>
      <c r="I380" s="202"/>
      <c r="J380" s="201">
        <f>ROUND(I380*H380,3)</f>
        <v>0</v>
      </c>
      <c r="K380" s="203"/>
      <c r="L380" s="204"/>
      <c r="M380" s="205" t="s">
        <v>1</v>
      </c>
      <c r="N380" s="206" t="s">
        <v>42</v>
      </c>
      <c r="O380" s="62"/>
      <c r="P380" s="168">
        <f>O380*H380</f>
        <v>0</v>
      </c>
      <c r="Q380" s="168">
        <v>1E-3</v>
      </c>
      <c r="R380" s="168">
        <f>Q380*H380</f>
        <v>2.6249999999999999E-2</v>
      </c>
      <c r="S380" s="168">
        <v>0</v>
      </c>
      <c r="T380" s="169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70" t="s">
        <v>325</v>
      </c>
      <c r="AT380" s="170" t="s">
        <v>393</v>
      </c>
      <c r="AU380" s="170" t="s">
        <v>89</v>
      </c>
      <c r="AY380" s="18" t="s">
        <v>276</v>
      </c>
      <c r="BE380" s="171">
        <f>IF(N380="základná",J380,0)</f>
        <v>0</v>
      </c>
      <c r="BF380" s="171">
        <f>IF(N380="znížená",J380,0)</f>
        <v>0</v>
      </c>
      <c r="BG380" s="171">
        <f>IF(N380="zákl. prenesená",J380,0)</f>
        <v>0</v>
      </c>
      <c r="BH380" s="171">
        <f>IF(N380="zníž. prenesená",J380,0)</f>
        <v>0</v>
      </c>
      <c r="BI380" s="171">
        <f>IF(N380="nulová",J380,0)</f>
        <v>0</v>
      </c>
      <c r="BJ380" s="18" t="s">
        <v>89</v>
      </c>
      <c r="BK380" s="172">
        <f>ROUND(I380*H380,3)</f>
        <v>0</v>
      </c>
      <c r="BL380" s="18" t="s">
        <v>282</v>
      </c>
      <c r="BM380" s="170" t="s">
        <v>647</v>
      </c>
    </row>
    <row r="381" spans="1:65" s="14" customFormat="1" ht="11.25">
      <c r="B381" s="181"/>
      <c r="D381" s="174" t="s">
        <v>284</v>
      </c>
      <c r="F381" s="183" t="s">
        <v>648</v>
      </c>
      <c r="H381" s="184">
        <v>26.25</v>
      </c>
      <c r="I381" s="185"/>
      <c r="L381" s="181"/>
      <c r="M381" s="186"/>
      <c r="N381" s="187"/>
      <c r="O381" s="187"/>
      <c r="P381" s="187"/>
      <c r="Q381" s="187"/>
      <c r="R381" s="187"/>
      <c r="S381" s="187"/>
      <c r="T381" s="188"/>
      <c r="AT381" s="182" t="s">
        <v>284</v>
      </c>
      <c r="AU381" s="182" t="s">
        <v>89</v>
      </c>
      <c r="AV381" s="14" t="s">
        <v>89</v>
      </c>
      <c r="AW381" s="14" t="s">
        <v>3</v>
      </c>
      <c r="AX381" s="14" t="s">
        <v>83</v>
      </c>
      <c r="AY381" s="182" t="s">
        <v>276</v>
      </c>
    </row>
    <row r="382" spans="1:65" s="2" customFormat="1" ht="24.2" customHeight="1">
      <c r="A382" s="33"/>
      <c r="B382" s="158"/>
      <c r="C382" s="159" t="s">
        <v>649</v>
      </c>
      <c r="D382" s="159" t="s">
        <v>278</v>
      </c>
      <c r="E382" s="160" t="s">
        <v>650</v>
      </c>
      <c r="F382" s="161" t="s">
        <v>651</v>
      </c>
      <c r="G382" s="162" t="s">
        <v>281</v>
      </c>
      <c r="H382" s="163">
        <v>577.66200000000003</v>
      </c>
      <c r="I382" s="164"/>
      <c r="J382" s="163">
        <f>ROUND(I382*H382,3)</f>
        <v>0</v>
      </c>
      <c r="K382" s="165"/>
      <c r="L382" s="34"/>
      <c r="M382" s="166" t="s">
        <v>1</v>
      </c>
      <c r="N382" s="167" t="s">
        <v>42</v>
      </c>
      <c r="O382" s="62"/>
      <c r="P382" s="168">
        <f>O382*H382</f>
        <v>0</v>
      </c>
      <c r="Q382" s="168">
        <v>0</v>
      </c>
      <c r="R382" s="168">
        <f>Q382*H382</f>
        <v>0</v>
      </c>
      <c r="S382" s="168">
        <v>0</v>
      </c>
      <c r="T382" s="169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70" t="s">
        <v>282</v>
      </c>
      <c r="AT382" s="170" t="s">
        <v>278</v>
      </c>
      <c r="AU382" s="170" t="s">
        <v>89</v>
      </c>
      <c r="AY382" s="18" t="s">
        <v>276</v>
      </c>
      <c r="BE382" s="171">
        <f>IF(N382="základná",J382,0)</f>
        <v>0</v>
      </c>
      <c r="BF382" s="171">
        <f>IF(N382="znížená",J382,0)</f>
        <v>0</v>
      </c>
      <c r="BG382" s="171">
        <f>IF(N382="zákl. prenesená",J382,0)</f>
        <v>0</v>
      </c>
      <c r="BH382" s="171">
        <f>IF(N382="zníž. prenesená",J382,0)</f>
        <v>0</v>
      </c>
      <c r="BI382" s="171">
        <f>IF(N382="nulová",J382,0)</f>
        <v>0</v>
      </c>
      <c r="BJ382" s="18" t="s">
        <v>89</v>
      </c>
      <c r="BK382" s="172">
        <f>ROUND(I382*H382,3)</f>
        <v>0</v>
      </c>
      <c r="BL382" s="18" t="s">
        <v>282</v>
      </c>
      <c r="BM382" s="170" t="s">
        <v>652</v>
      </c>
    </row>
    <row r="383" spans="1:65" s="14" customFormat="1" ht="11.25">
      <c r="B383" s="181"/>
      <c r="D383" s="174" t="s">
        <v>284</v>
      </c>
      <c r="E383" s="182" t="s">
        <v>1</v>
      </c>
      <c r="F383" s="183" t="s">
        <v>653</v>
      </c>
      <c r="H383" s="184">
        <v>182.58199999999999</v>
      </c>
      <c r="I383" s="185"/>
      <c r="L383" s="181"/>
      <c r="M383" s="186"/>
      <c r="N383" s="187"/>
      <c r="O383" s="187"/>
      <c r="P383" s="187"/>
      <c r="Q383" s="187"/>
      <c r="R383" s="187"/>
      <c r="S383" s="187"/>
      <c r="T383" s="188"/>
      <c r="AT383" s="182" t="s">
        <v>284</v>
      </c>
      <c r="AU383" s="182" t="s">
        <v>89</v>
      </c>
      <c r="AV383" s="14" t="s">
        <v>89</v>
      </c>
      <c r="AW383" s="14" t="s">
        <v>30</v>
      </c>
      <c r="AX383" s="14" t="s">
        <v>76</v>
      </c>
      <c r="AY383" s="182" t="s">
        <v>276</v>
      </c>
    </row>
    <row r="384" spans="1:65" s="16" customFormat="1" ht="11.25">
      <c r="B384" s="207"/>
      <c r="D384" s="174" t="s">
        <v>284</v>
      </c>
      <c r="E384" s="208" t="s">
        <v>158</v>
      </c>
      <c r="F384" s="209" t="s">
        <v>548</v>
      </c>
      <c r="H384" s="210">
        <v>182.58199999999999</v>
      </c>
      <c r="I384" s="211"/>
      <c r="L384" s="207"/>
      <c r="M384" s="212"/>
      <c r="N384" s="213"/>
      <c r="O384" s="213"/>
      <c r="P384" s="213"/>
      <c r="Q384" s="213"/>
      <c r="R384" s="213"/>
      <c r="S384" s="213"/>
      <c r="T384" s="214"/>
      <c r="AT384" s="208" t="s">
        <v>284</v>
      </c>
      <c r="AU384" s="208" t="s">
        <v>89</v>
      </c>
      <c r="AV384" s="16" t="s">
        <v>295</v>
      </c>
      <c r="AW384" s="16" t="s">
        <v>30</v>
      </c>
      <c r="AX384" s="16" t="s">
        <v>76</v>
      </c>
      <c r="AY384" s="208" t="s">
        <v>276</v>
      </c>
    </row>
    <row r="385" spans="1:65" s="14" customFormat="1" ht="11.25">
      <c r="B385" s="181"/>
      <c r="D385" s="174" t="s">
        <v>284</v>
      </c>
      <c r="E385" s="182" t="s">
        <v>1</v>
      </c>
      <c r="F385" s="183" t="s">
        <v>654</v>
      </c>
      <c r="H385" s="184">
        <v>395.08</v>
      </c>
      <c r="I385" s="185"/>
      <c r="L385" s="181"/>
      <c r="M385" s="186"/>
      <c r="N385" s="187"/>
      <c r="O385" s="187"/>
      <c r="P385" s="187"/>
      <c r="Q385" s="187"/>
      <c r="R385" s="187"/>
      <c r="S385" s="187"/>
      <c r="T385" s="188"/>
      <c r="AT385" s="182" t="s">
        <v>284</v>
      </c>
      <c r="AU385" s="182" t="s">
        <v>89</v>
      </c>
      <c r="AV385" s="14" t="s">
        <v>89</v>
      </c>
      <c r="AW385" s="14" t="s">
        <v>30</v>
      </c>
      <c r="AX385" s="14" t="s">
        <v>76</v>
      </c>
      <c r="AY385" s="182" t="s">
        <v>276</v>
      </c>
    </row>
    <row r="386" spans="1:65" s="16" customFormat="1" ht="11.25">
      <c r="B386" s="207"/>
      <c r="D386" s="174" t="s">
        <v>284</v>
      </c>
      <c r="E386" s="208" t="s">
        <v>160</v>
      </c>
      <c r="F386" s="209" t="s">
        <v>548</v>
      </c>
      <c r="H386" s="210">
        <v>395.08</v>
      </c>
      <c r="I386" s="211"/>
      <c r="L386" s="207"/>
      <c r="M386" s="212"/>
      <c r="N386" s="213"/>
      <c r="O386" s="213"/>
      <c r="P386" s="213"/>
      <c r="Q386" s="213"/>
      <c r="R386" s="213"/>
      <c r="S386" s="213"/>
      <c r="T386" s="214"/>
      <c r="AT386" s="208" t="s">
        <v>284</v>
      </c>
      <c r="AU386" s="208" t="s">
        <v>89</v>
      </c>
      <c r="AV386" s="16" t="s">
        <v>295</v>
      </c>
      <c r="AW386" s="16" t="s">
        <v>30</v>
      </c>
      <c r="AX386" s="16" t="s">
        <v>76</v>
      </c>
      <c r="AY386" s="208" t="s">
        <v>276</v>
      </c>
    </row>
    <row r="387" spans="1:65" s="15" customFormat="1" ht="11.25">
      <c r="B387" s="189"/>
      <c r="D387" s="174" t="s">
        <v>284</v>
      </c>
      <c r="E387" s="190" t="s">
        <v>1</v>
      </c>
      <c r="F387" s="191" t="s">
        <v>289</v>
      </c>
      <c r="H387" s="192">
        <v>577.66200000000003</v>
      </c>
      <c r="I387" s="193"/>
      <c r="L387" s="189"/>
      <c r="M387" s="194"/>
      <c r="N387" s="195"/>
      <c r="O387" s="195"/>
      <c r="P387" s="195"/>
      <c r="Q387" s="195"/>
      <c r="R387" s="195"/>
      <c r="S387" s="195"/>
      <c r="T387" s="196"/>
      <c r="AT387" s="190" t="s">
        <v>284</v>
      </c>
      <c r="AU387" s="190" t="s">
        <v>89</v>
      </c>
      <c r="AV387" s="15" t="s">
        <v>282</v>
      </c>
      <c r="AW387" s="15" t="s">
        <v>30</v>
      </c>
      <c r="AX387" s="15" t="s">
        <v>83</v>
      </c>
      <c r="AY387" s="190" t="s">
        <v>276</v>
      </c>
    </row>
    <row r="388" spans="1:65" s="2" customFormat="1" ht="24.2" customHeight="1">
      <c r="A388" s="33"/>
      <c r="B388" s="158"/>
      <c r="C388" s="197" t="s">
        <v>655</v>
      </c>
      <c r="D388" s="197" t="s">
        <v>393</v>
      </c>
      <c r="E388" s="198" t="s">
        <v>656</v>
      </c>
      <c r="F388" s="199" t="s">
        <v>657</v>
      </c>
      <c r="G388" s="200" t="s">
        <v>407</v>
      </c>
      <c r="H388" s="201">
        <v>79.016000000000005</v>
      </c>
      <c r="I388" s="202"/>
      <c r="J388" s="201">
        <f>ROUND(I388*H388,3)</f>
        <v>0</v>
      </c>
      <c r="K388" s="203"/>
      <c r="L388" s="204"/>
      <c r="M388" s="205" t="s">
        <v>1</v>
      </c>
      <c r="N388" s="206" t="s">
        <v>42</v>
      </c>
      <c r="O388" s="62"/>
      <c r="P388" s="168">
        <f>O388*H388</f>
        <v>0</v>
      </c>
      <c r="Q388" s="168">
        <v>1E-3</v>
      </c>
      <c r="R388" s="168">
        <f>Q388*H388</f>
        <v>7.9016000000000003E-2</v>
      </c>
      <c r="S388" s="168">
        <v>0</v>
      </c>
      <c r="T388" s="169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70" t="s">
        <v>325</v>
      </c>
      <c r="AT388" s="170" t="s">
        <v>393</v>
      </c>
      <c r="AU388" s="170" t="s">
        <v>89</v>
      </c>
      <c r="AY388" s="18" t="s">
        <v>276</v>
      </c>
      <c r="BE388" s="171">
        <f>IF(N388="základná",J388,0)</f>
        <v>0</v>
      </c>
      <c r="BF388" s="171">
        <f>IF(N388="znížená",J388,0)</f>
        <v>0</v>
      </c>
      <c r="BG388" s="171">
        <f>IF(N388="zákl. prenesená",J388,0)</f>
        <v>0</v>
      </c>
      <c r="BH388" s="171">
        <f>IF(N388="zníž. prenesená",J388,0)</f>
        <v>0</v>
      </c>
      <c r="BI388" s="171">
        <f>IF(N388="nulová",J388,0)</f>
        <v>0</v>
      </c>
      <c r="BJ388" s="18" t="s">
        <v>89</v>
      </c>
      <c r="BK388" s="172">
        <f>ROUND(I388*H388,3)</f>
        <v>0</v>
      </c>
      <c r="BL388" s="18" t="s">
        <v>282</v>
      </c>
      <c r="BM388" s="170" t="s">
        <v>658</v>
      </c>
    </row>
    <row r="389" spans="1:65" s="14" customFormat="1" ht="11.25">
      <c r="B389" s="181"/>
      <c r="D389" s="174" t="s">
        <v>284</v>
      </c>
      <c r="E389" s="182" t="s">
        <v>1</v>
      </c>
      <c r="F389" s="183" t="s">
        <v>659</v>
      </c>
      <c r="H389" s="184">
        <v>79.016000000000005</v>
      </c>
      <c r="I389" s="185"/>
      <c r="L389" s="181"/>
      <c r="M389" s="186"/>
      <c r="N389" s="187"/>
      <c r="O389" s="187"/>
      <c r="P389" s="187"/>
      <c r="Q389" s="187"/>
      <c r="R389" s="187"/>
      <c r="S389" s="187"/>
      <c r="T389" s="188"/>
      <c r="AT389" s="182" t="s">
        <v>284</v>
      </c>
      <c r="AU389" s="182" t="s">
        <v>89</v>
      </c>
      <c r="AV389" s="14" t="s">
        <v>89</v>
      </c>
      <c r="AW389" s="14" t="s">
        <v>30</v>
      </c>
      <c r="AX389" s="14" t="s">
        <v>83</v>
      </c>
      <c r="AY389" s="182" t="s">
        <v>276</v>
      </c>
    </row>
    <row r="390" spans="1:65" s="2" customFormat="1" ht="24.2" customHeight="1">
      <c r="A390" s="33"/>
      <c r="B390" s="158"/>
      <c r="C390" s="197" t="s">
        <v>660</v>
      </c>
      <c r="D390" s="197" t="s">
        <v>393</v>
      </c>
      <c r="E390" s="198" t="s">
        <v>661</v>
      </c>
      <c r="F390" s="199" t="s">
        <v>662</v>
      </c>
      <c r="G390" s="200" t="s">
        <v>407</v>
      </c>
      <c r="H390" s="201">
        <v>36.515999999999998</v>
      </c>
      <c r="I390" s="202"/>
      <c r="J390" s="201">
        <f>ROUND(I390*H390,3)</f>
        <v>0</v>
      </c>
      <c r="K390" s="203"/>
      <c r="L390" s="204"/>
      <c r="M390" s="205" t="s">
        <v>1</v>
      </c>
      <c r="N390" s="206" t="s">
        <v>42</v>
      </c>
      <c r="O390" s="62"/>
      <c r="P390" s="168">
        <f>O390*H390</f>
        <v>0</v>
      </c>
      <c r="Q390" s="168">
        <v>1E-3</v>
      </c>
      <c r="R390" s="168">
        <f>Q390*H390</f>
        <v>3.6516E-2</v>
      </c>
      <c r="S390" s="168">
        <v>0</v>
      </c>
      <c r="T390" s="169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70" t="s">
        <v>325</v>
      </c>
      <c r="AT390" s="170" t="s">
        <v>393</v>
      </c>
      <c r="AU390" s="170" t="s">
        <v>89</v>
      </c>
      <c r="AY390" s="18" t="s">
        <v>276</v>
      </c>
      <c r="BE390" s="171">
        <f>IF(N390="základná",J390,0)</f>
        <v>0</v>
      </c>
      <c r="BF390" s="171">
        <f>IF(N390="znížená",J390,0)</f>
        <v>0</v>
      </c>
      <c r="BG390" s="171">
        <f>IF(N390="zákl. prenesená",J390,0)</f>
        <v>0</v>
      </c>
      <c r="BH390" s="171">
        <f>IF(N390="zníž. prenesená",J390,0)</f>
        <v>0</v>
      </c>
      <c r="BI390" s="171">
        <f>IF(N390="nulová",J390,0)</f>
        <v>0</v>
      </c>
      <c r="BJ390" s="18" t="s">
        <v>89</v>
      </c>
      <c r="BK390" s="172">
        <f>ROUND(I390*H390,3)</f>
        <v>0</v>
      </c>
      <c r="BL390" s="18" t="s">
        <v>282</v>
      </c>
      <c r="BM390" s="170" t="s">
        <v>663</v>
      </c>
    </row>
    <row r="391" spans="1:65" s="14" customFormat="1" ht="11.25">
      <c r="B391" s="181"/>
      <c r="D391" s="174" t="s">
        <v>284</v>
      </c>
      <c r="E391" s="182" t="s">
        <v>1</v>
      </c>
      <c r="F391" s="183" t="s">
        <v>664</v>
      </c>
      <c r="H391" s="184">
        <v>36.515999999999998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2" t="s">
        <v>284</v>
      </c>
      <c r="AU391" s="182" t="s">
        <v>89</v>
      </c>
      <c r="AV391" s="14" t="s">
        <v>89</v>
      </c>
      <c r="AW391" s="14" t="s">
        <v>30</v>
      </c>
      <c r="AX391" s="14" t="s">
        <v>83</v>
      </c>
      <c r="AY391" s="182" t="s">
        <v>276</v>
      </c>
    </row>
    <row r="392" spans="1:65" s="2" customFormat="1" ht="24.2" customHeight="1">
      <c r="A392" s="33"/>
      <c r="B392" s="158"/>
      <c r="C392" s="159" t="s">
        <v>665</v>
      </c>
      <c r="D392" s="159" t="s">
        <v>278</v>
      </c>
      <c r="E392" s="160" t="s">
        <v>666</v>
      </c>
      <c r="F392" s="161" t="s">
        <v>667</v>
      </c>
      <c r="G392" s="162" t="s">
        <v>281</v>
      </c>
      <c r="H392" s="163">
        <v>297.48200000000003</v>
      </c>
      <c r="I392" s="164"/>
      <c r="J392" s="163">
        <f>ROUND(I392*H392,3)</f>
        <v>0</v>
      </c>
      <c r="K392" s="165"/>
      <c r="L392" s="34"/>
      <c r="M392" s="166" t="s">
        <v>1</v>
      </c>
      <c r="N392" s="167" t="s">
        <v>42</v>
      </c>
      <c r="O392" s="62"/>
      <c r="P392" s="168">
        <f>O392*H392</f>
        <v>0</v>
      </c>
      <c r="Q392" s="168">
        <v>8.6700000000000006E-3</v>
      </c>
      <c r="R392" s="168">
        <f>Q392*H392</f>
        <v>2.5791689400000006</v>
      </c>
      <c r="S392" s="168">
        <v>0</v>
      </c>
      <c r="T392" s="169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70" t="s">
        <v>282</v>
      </c>
      <c r="AT392" s="170" t="s">
        <v>278</v>
      </c>
      <c r="AU392" s="170" t="s">
        <v>89</v>
      </c>
      <c r="AY392" s="18" t="s">
        <v>276</v>
      </c>
      <c r="BE392" s="171">
        <f>IF(N392="základná",J392,0)</f>
        <v>0</v>
      </c>
      <c r="BF392" s="171">
        <f>IF(N392="znížená",J392,0)</f>
        <v>0</v>
      </c>
      <c r="BG392" s="171">
        <f>IF(N392="zákl. prenesená",J392,0)</f>
        <v>0</v>
      </c>
      <c r="BH392" s="171">
        <f>IF(N392="zníž. prenesená",J392,0)</f>
        <v>0</v>
      </c>
      <c r="BI392" s="171">
        <f>IF(N392="nulová",J392,0)</f>
        <v>0</v>
      </c>
      <c r="BJ392" s="18" t="s">
        <v>89</v>
      </c>
      <c r="BK392" s="172">
        <f>ROUND(I392*H392,3)</f>
        <v>0</v>
      </c>
      <c r="BL392" s="18" t="s">
        <v>282</v>
      </c>
      <c r="BM392" s="170" t="s">
        <v>668</v>
      </c>
    </row>
    <row r="393" spans="1:65" s="14" customFormat="1" ht="11.25">
      <c r="B393" s="181"/>
      <c r="D393" s="174" t="s">
        <v>284</v>
      </c>
      <c r="E393" s="182" t="s">
        <v>1</v>
      </c>
      <c r="F393" s="183" t="s">
        <v>669</v>
      </c>
      <c r="H393" s="184">
        <v>297.48200000000003</v>
      </c>
      <c r="I393" s="185"/>
      <c r="L393" s="181"/>
      <c r="M393" s="186"/>
      <c r="N393" s="187"/>
      <c r="O393" s="187"/>
      <c r="P393" s="187"/>
      <c r="Q393" s="187"/>
      <c r="R393" s="187"/>
      <c r="S393" s="187"/>
      <c r="T393" s="188"/>
      <c r="AT393" s="182" t="s">
        <v>284</v>
      </c>
      <c r="AU393" s="182" t="s">
        <v>89</v>
      </c>
      <c r="AV393" s="14" t="s">
        <v>89</v>
      </c>
      <c r="AW393" s="14" t="s">
        <v>30</v>
      </c>
      <c r="AX393" s="14" t="s">
        <v>83</v>
      </c>
      <c r="AY393" s="182" t="s">
        <v>276</v>
      </c>
    </row>
    <row r="394" spans="1:65" s="2" customFormat="1" ht="24.2" customHeight="1">
      <c r="A394" s="33"/>
      <c r="B394" s="158"/>
      <c r="C394" s="159" t="s">
        <v>670</v>
      </c>
      <c r="D394" s="159" t="s">
        <v>278</v>
      </c>
      <c r="E394" s="160" t="s">
        <v>671</v>
      </c>
      <c r="F394" s="161" t="s">
        <v>672</v>
      </c>
      <c r="G394" s="162" t="s">
        <v>281</v>
      </c>
      <c r="H394" s="163">
        <v>106.8</v>
      </c>
      <c r="I394" s="164"/>
      <c r="J394" s="163">
        <f>ROUND(I394*H394,3)</f>
        <v>0</v>
      </c>
      <c r="K394" s="165"/>
      <c r="L394" s="34"/>
      <c r="M394" s="166" t="s">
        <v>1</v>
      </c>
      <c r="N394" s="167" t="s">
        <v>42</v>
      </c>
      <c r="O394" s="62"/>
      <c r="P394" s="168">
        <f>O394*H394</f>
        <v>0</v>
      </c>
      <c r="Q394" s="168">
        <v>3.4680000000000002E-2</v>
      </c>
      <c r="R394" s="168">
        <f>Q394*H394</f>
        <v>3.703824</v>
      </c>
      <c r="S394" s="168">
        <v>0</v>
      </c>
      <c r="T394" s="169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70" t="s">
        <v>282</v>
      </c>
      <c r="AT394" s="170" t="s">
        <v>278</v>
      </c>
      <c r="AU394" s="170" t="s">
        <v>89</v>
      </c>
      <c r="AY394" s="18" t="s">
        <v>276</v>
      </c>
      <c r="BE394" s="171">
        <f>IF(N394="základná",J394,0)</f>
        <v>0</v>
      </c>
      <c r="BF394" s="171">
        <f>IF(N394="znížená",J394,0)</f>
        <v>0</v>
      </c>
      <c r="BG394" s="171">
        <f>IF(N394="zákl. prenesená",J394,0)</f>
        <v>0</v>
      </c>
      <c r="BH394" s="171">
        <f>IF(N394="zníž. prenesená",J394,0)</f>
        <v>0</v>
      </c>
      <c r="BI394" s="171">
        <f>IF(N394="nulová",J394,0)</f>
        <v>0</v>
      </c>
      <c r="BJ394" s="18" t="s">
        <v>89</v>
      </c>
      <c r="BK394" s="172">
        <f>ROUND(I394*H394,3)</f>
        <v>0</v>
      </c>
      <c r="BL394" s="18" t="s">
        <v>282</v>
      </c>
      <c r="BM394" s="170" t="s">
        <v>673</v>
      </c>
    </row>
    <row r="395" spans="1:65" s="14" customFormat="1" ht="11.25">
      <c r="B395" s="181"/>
      <c r="D395" s="174" t="s">
        <v>284</v>
      </c>
      <c r="E395" s="182" t="s">
        <v>1</v>
      </c>
      <c r="F395" s="183" t="s">
        <v>674</v>
      </c>
      <c r="H395" s="184">
        <v>106.8</v>
      </c>
      <c r="I395" s="185"/>
      <c r="L395" s="181"/>
      <c r="M395" s="186"/>
      <c r="N395" s="187"/>
      <c r="O395" s="187"/>
      <c r="P395" s="187"/>
      <c r="Q395" s="187"/>
      <c r="R395" s="187"/>
      <c r="S395" s="187"/>
      <c r="T395" s="188"/>
      <c r="AT395" s="182" t="s">
        <v>284</v>
      </c>
      <c r="AU395" s="182" t="s">
        <v>89</v>
      </c>
      <c r="AV395" s="14" t="s">
        <v>89</v>
      </c>
      <c r="AW395" s="14" t="s">
        <v>30</v>
      </c>
      <c r="AX395" s="14" t="s">
        <v>83</v>
      </c>
      <c r="AY395" s="182" t="s">
        <v>276</v>
      </c>
    </row>
    <row r="396" spans="1:65" s="2" customFormat="1" ht="24.2" customHeight="1">
      <c r="A396" s="33"/>
      <c r="B396" s="158"/>
      <c r="C396" s="159" t="s">
        <v>675</v>
      </c>
      <c r="D396" s="159" t="s">
        <v>278</v>
      </c>
      <c r="E396" s="160" t="s">
        <v>676</v>
      </c>
      <c r="F396" s="161" t="s">
        <v>677</v>
      </c>
      <c r="G396" s="162" t="s">
        <v>371</v>
      </c>
      <c r="H396" s="163">
        <v>14</v>
      </c>
      <c r="I396" s="164"/>
      <c r="J396" s="163">
        <f>ROUND(I396*H396,3)</f>
        <v>0</v>
      </c>
      <c r="K396" s="165"/>
      <c r="L396" s="34"/>
      <c r="M396" s="166" t="s">
        <v>1</v>
      </c>
      <c r="N396" s="167" t="s">
        <v>42</v>
      </c>
      <c r="O396" s="62"/>
      <c r="P396" s="168">
        <f>O396*H396</f>
        <v>0</v>
      </c>
      <c r="Q396" s="168">
        <v>3.9640000000000002E-2</v>
      </c>
      <c r="R396" s="168">
        <f>Q396*H396</f>
        <v>0.55496000000000001</v>
      </c>
      <c r="S396" s="168">
        <v>0</v>
      </c>
      <c r="T396" s="169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70" t="s">
        <v>282</v>
      </c>
      <c r="AT396" s="170" t="s">
        <v>278</v>
      </c>
      <c r="AU396" s="170" t="s">
        <v>89</v>
      </c>
      <c r="AY396" s="18" t="s">
        <v>276</v>
      </c>
      <c r="BE396" s="171">
        <f>IF(N396="základná",J396,0)</f>
        <v>0</v>
      </c>
      <c r="BF396" s="171">
        <f>IF(N396="znížená",J396,0)</f>
        <v>0</v>
      </c>
      <c r="BG396" s="171">
        <f>IF(N396="zákl. prenesená",J396,0)</f>
        <v>0</v>
      </c>
      <c r="BH396" s="171">
        <f>IF(N396="zníž. prenesená",J396,0)</f>
        <v>0</v>
      </c>
      <c r="BI396" s="171">
        <f>IF(N396="nulová",J396,0)</f>
        <v>0</v>
      </c>
      <c r="BJ396" s="18" t="s">
        <v>89</v>
      </c>
      <c r="BK396" s="172">
        <f>ROUND(I396*H396,3)</f>
        <v>0</v>
      </c>
      <c r="BL396" s="18" t="s">
        <v>282</v>
      </c>
      <c r="BM396" s="170" t="s">
        <v>678</v>
      </c>
    </row>
    <row r="397" spans="1:65" s="14" customFormat="1" ht="11.25">
      <c r="B397" s="181"/>
      <c r="D397" s="174" t="s">
        <v>284</v>
      </c>
      <c r="E397" s="182" t="s">
        <v>1</v>
      </c>
      <c r="F397" s="183" t="s">
        <v>679</v>
      </c>
      <c r="H397" s="184">
        <v>9</v>
      </c>
      <c r="I397" s="185"/>
      <c r="L397" s="181"/>
      <c r="M397" s="186"/>
      <c r="N397" s="187"/>
      <c r="O397" s="187"/>
      <c r="P397" s="187"/>
      <c r="Q397" s="187"/>
      <c r="R397" s="187"/>
      <c r="S397" s="187"/>
      <c r="T397" s="188"/>
      <c r="AT397" s="182" t="s">
        <v>284</v>
      </c>
      <c r="AU397" s="182" t="s">
        <v>89</v>
      </c>
      <c r="AV397" s="14" t="s">
        <v>89</v>
      </c>
      <c r="AW397" s="14" t="s">
        <v>30</v>
      </c>
      <c r="AX397" s="14" t="s">
        <v>76</v>
      </c>
      <c r="AY397" s="182" t="s">
        <v>276</v>
      </c>
    </row>
    <row r="398" spans="1:65" s="14" customFormat="1" ht="11.25">
      <c r="B398" s="181"/>
      <c r="D398" s="174" t="s">
        <v>284</v>
      </c>
      <c r="E398" s="182" t="s">
        <v>1</v>
      </c>
      <c r="F398" s="183" t="s">
        <v>680</v>
      </c>
      <c r="H398" s="184">
        <v>2</v>
      </c>
      <c r="I398" s="185"/>
      <c r="L398" s="181"/>
      <c r="M398" s="186"/>
      <c r="N398" s="187"/>
      <c r="O398" s="187"/>
      <c r="P398" s="187"/>
      <c r="Q398" s="187"/>
      <c r="R398" s="187"/>
      <c r="S398" s="187"/>
      <c r="T398" s="188"/>
      <c r="AT398" s="182" t="s">
        <v>284</v>
      </c>
      <c r="AU398" s="182" t="s">
        <v>89</v>
      </c>
      <c r="AV398" s="14" t="s">
        <v>89</v>
      </c>
      <c r="AW398" s="14" t="s">
        <v>30</v>
      </c>
      <c r="AX398" s="14" t="s">
        <v>76</v>
      </c>
      <c r="AY398" s="182" t="s">
        <v>276</v>
      </c>
    </row>
    <row r="399" spans="1:65" s="14" customFormat="1" ht="11.25">
      <c r="B399" s="181"/>
      <c r="D399" s="174" t="s">
        <v>284</v>
      </c>
      <c r="E399" s="182" t="s">
        <v>1</v>
      </c>
      <c r="F399" s="183" t="s">
        <v>681</v>
      </c>
      <c r="H399" s="184">
        <v>1</v>
      </c>
      <c r="I399" s="185"/>
      <c r="L399" s="181"/>
      <c r="M399" s="186"/>
      <c r="N399" s="187"/>
      <c r="O399" s="187"/>
      <c r="P399" s="187"/>
      <c r="Q399" s="187"/>
      <c r="R399" s="187"/>
      <c r="S399" s="187"/>
      <c r="T399" s="188"/>
      <c r="AT399" s="182" t="s">
        <v>284</v>
      </c>
      <c r="AU399" s="182" t="s">
        <v>89</v>
      </c>
      <c r="AV399" s="14" t="s">
        <v>89</v>
      </c>
      <c r="AW399" s="14" t="s">
        <v>30</v>
      </c>
      <c r="AX399" s="14" t="s">
        <v>76</v>
      </c>
      <c r="AY399" s="182" t="s">
        <v>276</v>
      </c>
    </row>
    <row r="400" spans="1:65" s="14" customFormat="1" ht="11.25">
      <c r="B400" s="181"/>
      <c r="D400" s="174" t="s">
        <v>284</v>
      </c>
      <c r="E400" s="182" t="s">
        <v>1</v>
      </c>
      <c r="F400" s="183" t="s">
        <v>682</v>
      </c>
      <c r="H400" s="184">
        <v>1</v>
      </c>
      <c r="I400" s="185"/>
      <c r="L400" s="181"/>
      <c r="M400" s="186"/>
      <c r="N400" s="187"/>
      <c r="O400" s="187"/>
      <c r="P400" s="187"/>
      <c r="Q400" s="187"/>
      <c r="R400" s="187"/>
      <c r="S400" s="187"/>
      <c r="T400" s="188"/>
      <c r="AT400" s="182" t="s">
        <v>284</v>
      </c>
      <c r="AU400" s="182" t="s">
        <v>89</v>
      </c>
      <c r="AV400" s="14" t="s">
        <v>89</v>
      </c>
      <c r="AW400" s="14" t="s">
        <v>30</v>
      </c>
      <c r="AX400" s="14" t="s">
        <v>76</v>
      </c>
      <c r="AY400" s="182" t="s">
        <v>276</v>
      </c>
    </row>
    <row r="401" spans="1:65" s="14" customFormat="1" ht="11.25">
      <c r="B401" s="181"/>
      <c r="D401" s="174" t="s">
        <v>284</v>
      </c>
      <c r="E401" s="182" t="s">
        <v>1</v>
      </c>
      <c r="F401" s="183" t="s">
        <v>683</v>
      </c>
      <c r="H401" s="184">
        <v>1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2" t="s">
        <v>284</v>
      </c>
      <c r="AU401" s="182" t="s">
        <v>89</v>
      </c>
      <c r="AV401" s="14" t="s">
        <v>89</v>
      </c>
      <c r="AW401" s="14" t="s">
        <v>30</v>
      </c>
      <c r="AX401" s="14" t="s">
        <v>76</v>
      </c>
      <c r="AY401" s="182" t="s">
        <v>276</v>
      </c>
    </row>
    <row r="402" spans="1:65" s="15" customFormat="1" ht="11.25">
      <c r="B402" s="189"/>
      <c r="D402" s="174" t="s">
        <v>284</v>
      </c>
      <c r="E402" s="190" t="s">
        <v>1</v>
      </c>
      <c r="F402" s="191" t="s">
        <v>289</v>
      </c>
      <c r="H402" s="192">
        <v>14</v>
      </c>
      <c r="I402" s="193"/>
      <c r="L402" s="189"/>
      <c r="M402" s="194"/>
      <c r="N402" s="195"/>
      <c r="O402" s="195"/>
      <c r="P402" s="195"/>
      <c r="Q402" s="195"/>
      <c r="R402" s="195"/>
      <c r="S402" s="195"/>
      <c r="T402" s="196"/>
      <c r="AT402" s="190" t="s">
        <v>284</v>
      </c>
      <c r="AU402" s="190" t="s">
        <v>89</v>
      </c>
      <c r="AV402" s="15" t="s">
        <v>282</v>
      </c>
      <c r="AW402" s="15" t="s">
        <v>30</v>
      </c>
      <c r="AX402" s="15" t="s">
        <v>83</v>
      </c>
      <c r="AY402" s="190" t="s">
        <v>276</v>
      </c>
    </row>
    <row r="403" spans="1:65" s="2" customFormat="1" ht="21.75" customHeight="1">
      <c r="A403" s="33"/>
      <c r="B403" s="158"/>
      <c r="C403" s="197" t="s">
        <v>684</v>
      </c>
      <c r="D403" s="197" t="s">
        <v>393</v>
      </c>
      <c r="E403" s="198" t="s">
        <v>685</v>
      </c>
      <c r="F403" s="199" t="s">
        <v>686</v>
      </c>
      <c r="G403" s="200" t="s">
        <v>371</v>
      </c>
      <c r="H403" s="201">
        <v>11</v>
      </c>
      <c r="I403" s="202"/>
      <c r="J403" s="201">
        <f>ROUND(I403*H403,3)</f>
        <v>0</v>
      </c>
      <c r="K403" s="203"/>
      <c r="L403" s="204"/>
      <c r="M403" s="205" t="s">
        <v>1</v>
      </c>
      <c r="N403" s="206" t="s">
        <v>42</v>
      </c>
      <c r="O403" s="62"/>
      <c r="P403" s="168">
        <f>O403*H403</f>
        <v>0</v>
      </c>
      <c r="Q403" s="168">
        <v>0.01</v>
      </c>
      <c r="R403" s="168">
        <f>Q403*H403</f>
        <v>0.11</v>
      </c>
      <c r="S403" s="168">
        <v>0</v>
      </c>
      <c r="T403" s="169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70" t="s">
        <v>325</v>
      </c>
      <c r="AT403" s="170" t="s">
        <v>393</v>
      </c>
      <c r="AU403" s="170" t="s">
        <v>89</v>
      </c>
      <c r="AY403" s="18" t="s">
        <v>276</v>
      </c>
      <c r="BE403" s="171">
        <f>IF(N403="základná",J403,0)</f>
        <v>0</v>
      </c>
      <c r="BF403" s="171">
        <f>IF(N403="znížená",J403,0)</f>
        <v>0</v>
      </c>
      <c r="BG403" s="171">
        <f>IF(N403="zákl. prenesená",J403,0)</f>
        <v>0</v>
      </c>
      <c r="BH403" s="171">
        <f>IF(N403="zníž. prenesená",J403,0)</f>
        <v>0</v>
      </c>
      <c r="BI403" s="171">
        <f>IF(N403="nulová",J403,0)</f>
        <v>0</v>
      </c>
      <c r="BJ403" s="18" t="s">
        <v>89</v>
      </c>
      <c r="BK403" s="172">
        <f>ROUND(I403*H403,3)</f>
        <v>0</v>
      </c>
      <c r="BL403" s="18" t="s">
        <v>282</v>
      </c>
      <c r="BM403" s="170" t="s">
        <v>687</v>
      </c>
    </row>
    <row r="404" spans="1:65" s="14" customFormat="1" ht="11.25">
      <c r="B404" s="181"/>
      <c r="D404" s="174" t="s">
        <v>284</v>
      </c>
      <c r="E404" s="182" t="s">
        <v>1</v>
      </c>
      <c r="F404" s="183" t="s">
        <v>688</v>
      </c>
      <c r="H404" s="184">
        <v>11</v>
      </c>
      <c r="I404" s="185"/>
      <c r="L404" s="181"/>
      <c r="M404" s="186"/>
      <c r="N404" s="187"/>
      <c r="O404" s="187"/>
      <c r="P404" s="187"/>
      <c r="Q404" s="187"/>
      <c r="R404" s="187"/>
      <c r="S404" s="187"/>
      <c r="T404" s="188"/>
      <c r="AT404" s="182" t="s">
        <v>284</v>
      </c>
      <c r="AU404" s="182" t="s">
        <v>89</v>
      </c>
      <c r="AV404" s="14" t="s">
        <v>89</v>
      </c>
      <c r="AW404" s="14" t="s">
        <v>30</v>
      </c>
      <c r="AX404" s="14" t="s">
        <v>83</v>
      </c>
      <c r="AY404" s="182" t="s">
        <v>276</v>
      </c>
    </row>
    <row r="405" spans="1:65" s="2" customFormat="1" ht="16.5" customHeight="1">
      <c r="A405" s="33"/>
      <c r="B405" s="158"/>
      <c r="C405" s="197" t="s">
        <v>689</v>
      </c>
      <c r="D405" s="197" t="s">
        <v>393</v>
      </c>
      <c r="E405" s="198" t="s">
        <v>690</v>
      </c>
      <c r="F405" s="199" t="s">
        <v>691</v>
      </c>
      <c r="G405" s="200" t="s">
        <v>371</v>
      </c>
      <c r="H405" s="201">
        <v>1</v>
      </c>
      <c r="I405" s="202"/>
      <c r="J405" s="201">
        <f>ROUND(I405*H405,3)</f>
        <v>0</v>
      </c>
      <c r="K405" s="203"/>
      <c r="L405" s="204"/>
      <c r="M405" s="205" t="s">
        <v>1</v>
      </c>
      <c r="N405" s="206" t="s">
        <v>42</v>
      </c>
      <c r="O405" s="62"/>
      <c r="P405" s="168">
        <f>O405*H405</f>
        <v>0</v>
      </c>
      <c r="Q405" s="168">
        <v>0.01</v>
      </c>
      <c r="R405" s="168">
        <f>Q405*H405</f>
        <v>0.01</v>
      </c>
      <c r="S405" s="168">
        <v>0</v>
      </c>
      <c r="T405" s="169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70" t="s">
        <v>325</v>
      </c>
      <c r="AT405" s="170" t="s">
        <v>393</v>
      </c>
      <c r="AU405" s="170" t="s">
        <v>89</v>
      </c>
      <c r="AY405" s="18" t="s">
        <v>276</v>
      </c>
      <c r="BE405" s="171">
        <f>IF(N405="základná",J405,0)</f>
        <v>0</v>
      </c>
      <c r="BF405" s="171">
        <f>IF(N405="znížená",J405,0)</f>
        <v>0</v>
      </c>
      <c r="BG405" s="171">
        <f>IF(N405="zákl. prenesená",J405,0)</f>
        <v>0</v>
      </c>
      <c r="BH405" s="171">
        <f>IF(N405="zníž. prenesená",J405,0)</f>
        <v>0</v>
      </c>
      <c r="BI405" s="171">
        <f>IF(N405="nulová",J405,0)</f>
        <v>0</v>
      </c>
      <c r="BJ405" s="18" t="s">
        <v>89</v>
      </c>
      <c r="BK405" s="172">
        <f>ROUND(I405*H405,3)</f>
        <v>0</v>
      </c>
      <c r="BL405" s="18" t="s">
        <v>282</v>
      </c>
      <c r="BM405" s="170" t="s">
        <v>692</v>
      </c>
    </row>
    <row r="406" spans="1:65" s="14" customFormat="1" ht="11.25">
      <c r="B406" s="181"/>
      <c r="D406" s="174" t="s">
        <v>284</v>
      </c>
      <c r="E406" s="182" t="s">
        <v>1</v>
      </c>
      <c r="F406" s="183" t="s">
        <v>83</v>
      </c>
      <c r="H406" s="184">
        <v>1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2" t="s">
        <v>284</v>
      </c>
      <c r="AU406" s="182" t="s">
        <v>89</v>
      </c>
      <c r="AV406" s="14" t="s">
        <v>89</v>
      </c>
      <c r="AW406" s="14" t="s">
        <v>30</v>
      </c>
      <c r="AX406" s="14" t="s">
        <v>83</v>
      </c>
      <c r="AY406" s="182" t="s">
        <v>276</v>
      </c>
    </row>
    <row r="407" spans="1:65" s="2" customFormat="1" ht="24.2" customHeight="1">
      <c r="A407" s="33"/>
      <c r="B407" s="158"/>
      <c r="C407" s="197" t="s">
        <v>693</v>
      </c>
      <c r="D407" s="197" t="s">
        <v>393</v>
      </c>
      <c r="E407" s="198" t="s">
        <v>694</v>
      </c>
      <c r="F407" s="199" t="s">
        <v>695</v>
      </c>
      <c r="G407" s="200" t="s">
        <v>371</v>
      </c>
      <c r="H407" s="201">
        <v>1</v>
      </c>
      <c r="I407" s="202"/>
      <c r="J407" s="201">
        <f>ROUND(I407*H407,3)</f>
        <v>0</v>
      </c>
      <c r="K407" s="203"/>
      <c r="L407" s="204"/>
      <c r="M407" s="205" t="s">
        <v>1</v>
      </c>
      <c r="N407" s="206" t="s">
        <v>42</v>
      </c>
      <c r="O407" s="62"/>
      <c r="P407" s="168">
        <f>O407*H407</f>
        <v>0</v>
      </c>
      <c r="Q407" s="168">
        <v>1.0999999999999999E-2</v>
      </c>
      <c r="R407" s="168">
        <f>Q407*H407</f>
        <v>1.0999999999999999E-2</v>
      </c>
      <c r="S407" s="168">
        <v>0</v>
      </c>
      <c r="T407" s="169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70" t="s">
        <v>325</v>
      </c>
      <c r="AT407" s="170" t="s">
        <v>393</v>
      </c>
      <c r="AU407" s="170" t="s">
        <v>89</v>
      </c>
      <c r="AY407" s="18" t="s">
        <v>276</v>
      </c>
      <c r="BE407" s="171">
        <f>IF(N407="základná",J407,0)</f>
        <v>0</v>
      </c>
      <c r="BF407" s="171">
        <f>IF(N407="znížená",J407,0)</f>
        <v>0</v>
      </c>
      <c r="BG407" s="171">
        <f>IF(N407="zákl. prenesená",J407,0)</f>
        <v>0</v>
      </c>
      <c r="BH407" s="171">
        <f>IF(N407="zníž. prenesená",J407,0)</f>
        <v>0</v>
      </c>
      <c r="BI407" s="171">
        <f>IF(N407="nulová",J407,0)</f>
        <v>0</v>
      </c>
      <c r="BJ407" s="18" t="s">
        <v>89</v>
      </c>
      <c r="BK407" s="172">
        <f>ROUND(I407*H407,3)</f>
        <v>0</v>
      </c>
      <c r="BL407" s="18" t="s">
        <v>282</v>
      </c>
      <c r="BM407" s="170" t="s">
        <v>696</v>
      </c>
    </row>
    <row r="408" spans="1:65" s="2" customFormat="1" ht="24.2" customHeight="1">
      <c r="A408" s="33"/>
      <c r="B408" s="158"/>
      <c r="C408" s="197" t="s">
        <v>697</v>
      </c>
      <c r="D408" s="197" t="s">
        <v>393</v>
      </c>
      <c r="E408" s="198" t="s">
        <v>698</v>
      </c>
      <c r="F408" s="199" t="s">
        <v>699</v>
      </c>
      <c r="G408" s="200" t="s">
        <v>371</v>
      </c>
      <c r="H408" s="201">
        <v>1</v>
      </c>
      <c r="I408" s="202"/>
      <c r="J408" s="201">
        <f>ROUND(I408*H408,3)</f>
        <v>0</v>
      </c>
      <c r="K408" s="203"/>
      <c r="L408" s="204"/>
      <c r="M408" s="205" t="s">
        <v>1</v>
      </c>
      <c r="N408" s="206" t="s">
        <v>42</v>
      </c>
      <c r="O408" s="62"/>
      <c r="P408" s="168">
        <f>O408*H408</f>
        <v>0</v>
      </c>
      <c r="Q408" s="168">
        <v>1.0999999999999999E-2</v>
      </c>
      <c r="R408" s="168">
        <f>Q408*H408</f>
        <v>1.0999999999999999E-2</v>
      </c>
      <c r="S408" s="168">
        <v>0</v>
      </c>
      <c r="T408" s="169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70" t="s">
        <v>325</v>
      </c>
      <c r="AT408" s="170" t="s">
        <v>393</v>
      </c>
      <c r="AU408" s="170" t="s">
        <v>89</v>
      </c>
      <c r="AY408" s="18" t="s">
        <v>276</v>
      </c>
      <c r="BE408" s="171">
        <f>IF(N408="základná",J408,0)</f>
        <v>0</v>
      </c>
      <c r="BF408" s="171">
        <f>IF(N408="znížená",J408,0)</f>
        <v>0</v>
      </c>
      <c r="BG408" s="171">
        <f>IF(N408="zákl. prenesená",J408,0)</f>
        <v>0</v>
      </c>
      <c r="BH408" s="171">
        <f>IF(N408="zníž. prenesená",J408,0)</f>
        <v>0</v>
      </c>
      <c r="BI408" s="171">
        <f>IF(N408="nulová",J408,0)</f>
        <v>0</v>
      </c>
      <c r="BJ408" s="18" t="s">
        <v>89</v>
      </c>
      <c r="BK408" s="172">
        <f>ROUND(I408*H408,3)</f>
        <v>0</v>
      </c>
      <c r="BL408" s="18" t="s">
        <v>282</v>
      </c>
      <c r="BM408" s="170" t="s">
        <v>700</v>
      </c>
    </row>
    <row r="409" spans="1:65" s="12" customFormat="1" ht="22.9" customHeight="1">
      <c r="B409" s="145"/>
      <c r="D409" s="146" t="s">
        <v>75</v>
      </c>
      <c r="E409" s="156" t="s">
        <v>325</v>
      </c>
      <c r="F409" s="156" t="s">
        <v>701</v>
      </c>
      <c r="I409" s="148"/>
      <c r="J409" s="157">
        <f>BK409</f>
        <v>0</v>
      </c>
      <c r="L409" s="145"/>
      <c r="M409" s="150"/>
      <c r="N409" s="151"/>
      <c r="O409" s="151"/>
      <c r="P409" s="152">
        <f>SUM(P410:P415)</f>
        <v>0</v>
      </c>
      <c r="Q409" s="151"/>
      <c r="R409" s="152">
        <f>SUM(R410:R415)</f>
        <v>0.54100000000000004</v>
      </c>
      <c r="S409" s="151"/>
      <c r="T409" s="153">
        <f>SUM(T410:T415)</f>
        <v>0</v>
      </c>
      <c r="AR409" s="146" t="s">
        <v>83</v>
      </c>
      <c r="AT409" s="154" t="s">
        <v>75</v>
      </c>
      <c r="AU409" s="154" t="s">
        <v>83</v>
      </c>
      <c r="AY409" s="146" t="s">
        <v>276</v>
      </c>
      <c r="BK409" s="155">
        <f>SUM(BK410:BK415)</f>
        <v>0</v>
      </c>
    </row>
    <row r="410" spans="1:65" s="2" customFormat="1" ht="24.2" customHeight="1">
      <c r="A410" s="33"/>
      <c r="B410" s="158"/>
      <c r="C410" s="159" t="s">
        <v>702</v>
      </c>
      <c r="D410" s="159" t="s">
        <v>278</v>
      </c>
      <c r="E410" s="160" t="s">
        <v>703</v>
      </c>
      <c r="F410" s="161" t="s">
        <v>704</v>
      </c>
      <c r="G410" s="162" t="s">
        <v>371</v>
      </c>
      <c r="H410" s="163">
        <v>1</v>
      </c>
      <c r="I410" s="164"/>
      <c r="J410" s="163">
        <f>ROUND(I410*H410,3)</f>
        <v>0</v>
      </c>
      <c r="K410" s="165"/>
      <c r="L410" s="34"/>
      <c r="M410" s="166" t="s">
        <v>1</v>
      </c>
      <c r="N410" s="167" t="s">
        <v>42</v>
      </c>
      <c r="O410" s="62"/>
      <c r="P410" s="168">
        <f>O410*H410</f>
        <v>0</v>
      </c>
      <c r="Q410" s="168">
        <v>1.6559999999999998E-2</v>
      </c>
      <c r="R410" s="168">
        <f>Q410*H410</f>
        <v>1.6559999999999998E-2</v>
      </c>
      <c r="S410" s="168">
        <v>0</v>
      </c>
      <c r="T410" s="169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70" t="s">
        <v>282</v>
      </c>
      <c r="AT410" s="170" t="s">
        <v>278</v>
      </c>
      <c r="AU410" s="170" t="s">
        <v>89</v>
      </c>
      <c r="AY410" s="18" t="s">
        <v>276</v>
      </c>
      <c r="BE410" s="171">
        <f>IF(N410="základná",J410,0)</f>
        <v>0</v>
      </c>
      <c r="BF410" s="171">
        <f>IF(N410="znížená",J410,0)</f>
        <v>0</v>
      </c>
      <c r="BG410" s="171">
        <f>IF(N410="zákl. prenesená",J410,0)</f>
        <v>0</v>
      </c>
      <c r="BH410" s="171">
        <f>IF(N410="zníž. prenesená",J410,0)</f>
        <v>0</v>
      </c>
      <c r="BI410" s="171">
        <f>IF(N410="nulová",J410,0)</f>
        <v>0</v>
      </c>
      <c r="BJ410" s="18" t="s">
        <v>89</v>
      </c>
      <c r="BK410" s="172">
        <f>ROUND(I410*H410,3)</f>
        <v>0</v>
      </c>
      <c r="BL410" s="18" t="s">
        <v>282</v>
      </c>
      <c r="BM410" s="170" t="s">
        <v>705</v>
      </c>
    </row>
    <row r="411" spans="1:65" s="14" customFormat="1" ht="11.25">
      <c r="B411" s="181"/>
      <c r="D411" s="174" t="s">
        <v>284</v>
      </c>
      <c r="E411" s="182" t="s">
        <v>1</v>
      </c>
      <c r="F411" s="183" t="s">
        <v>706</v>
      </c>
      <c r="H411" s="184">
        <v>1</v>
      </c>
      <c r="I411" s="185"/>
      <c r="L411" s="181"/>
      <c r="M411" s="186"/>
      <c r="N411" s="187"/>
      <c r="O411" s="187"/>
      <c r="P411" s="187"/>
      <c r="Q411" s="187"/>
      <c r="R411" s="187"/>
      <c r="S411" s="187"/>
      <c r="T411" s="188"/>
      <c r="AT411" s="182" t="s">
        <v>284</v>
      </c>
      <c r="AU411" s="182" t="s">
        <v>89</v>
      </c>
      <c r="AV411" s="14" t="s">
        <v>89</v>
      </c>
      <c r="AW411" s="14" t="s">
        <v>30</v>
      </c>
      <c r="AX411" s="14" t="s">
        <v>83</v>
      </c>
      <c r="AY411" s="182" t="s">
        <v>276</v>
      </c>
    </row>
    <row r="412" spans="1:65" s="2" customFormat="1" ht="24.2" customHeight="1">
      <c r="A412" s="33"/>
      <c r="B412" s="158"/>
      <c r="C412" s="197" t="s">
        <v>707</v>
      </c>
      <c r="D412" s="197" t="s">
        <v>393</v>
      </c>
      <c r="E412" s="198" t="s">
        <v>708</v>
      </c>
      <c r="F412" s="199" t="s">
        <v>709</v>
      </c>
      <c r="G412" s="200" t="s">
        <v>371</v>
      </c>
      <c r="H412" s="201">
        <v>1</v>
      </c>
      <c r="I412" s="202"/>
      <c r="J412" s="201">
        <f>ROUND(I412*H412,3)</f>
        <v>0</v>
      </c>
      <c r="K412" s="203"/>
      <c r="L412" s="204"/>
      <c r="M412" s="205" t="s">
        <v>1</v>
      </c>
      <c r="N412" s="206" t="s">
        <v>42</v>
      </c>
      <c r="O412" s="62"/>
      <c r="P412" s="168">
        <f>O412*H412</f>
        <v>0</v>
      </c>
      <c r="Q412" s="168">
        <v>0.34799999999999998</v>
      </c>
      <c r="R412" s="168">
        <f>Q412*H412</f>
        <v>0.34799999999999998</v>
      </c>
      <c r="S412" s="168">
        <v>0</v>
      </c>
      <c r="T412" s="169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70" t="s">
        <v>325</v>
      </c>
      <c r="AT412" s="170" t="s">
        <v>393</v>
      </c>
      <c r="AU412" s="170" t="s">
        <v>89</v>
      </c>
      <c r="AY412" s="18" t="s">
        <v>276</v>
      </c>
      <c r="BE412" s="171">
        <f>IF(N412="základná",J412,0)</f>
        <v>0</v>
      </c>
      <c r="BF412" s="171">
        <f>IF(N412="znížená",J412,0)</f>
        <v>0</v>
      </c>
      <c r="BG412" s="171">
        <f>IF(N412="zákl. prenesená",J412,0)</f>
        <v>0</v>
      </c>
      <c r="BH412" s="171">
        <f>IF(N412="zníž. prenesená",J412,0)</f>
        <v>0</v>
      </c>
      <c r="BI412" s="171">
        <f>IF(N412="nulová",J412,0)</f>
        <v>0</v>
      </c>
      <c r="BJ412" s="18" t="s">
        <v>89</v>
      </c>
      <c r="BK412" s="172">
        <f>ROUND(I412*H412,3)</f>
        <v>0</v>
      </c>
      <c r="BL412" s="18" t="s">
        <v>282</v>
      </c>
      <c r="BM412" s="170" t="s">
        <v>710</v>
      </c>
    </row>
    <row r="413" spans="1:65" s="2" customFormat="1" ht="24.2" customHeight="1">
      <c r="A413" s="33"/>
      <c r="B413" s="158"/>
      <c r="C413" s="159" t="s">
        <v>711</v>
      </c>
      <c r="D413" s="159" t="s">
        <v>278</v>
      </c>
      <c r="E413" s="160" t="s">
        <v>712</v>
      </c>
      <c r="F413" s="161" t="s">
        <v>713</v>
      </c>
      <c r="G413" s="162" t="s">
        <v>371</v>
      </c>
      <c r="H413" s="163">
        <v>1</v>
      </c>
      <c r="I413" s="164"/>
      <c r="J413" s="163">
        <f>ROUND(I413*H413,3)</f>
        <v>0</v>
      </c>
      <c r="K413" s="165"/>
      <c r="L413" s="34"/>
      <c r="M413" s="166" t="s">
        <v>1</v>
      </c>
      <c r="N413" s="167" t="s">
        <v>42</v>
      </c>
      <c r="O413" s="62"/>
      <c r="P413" s="168">
        <f>O413*H413</f>
        <v>0</v>
      </c>
      <c r="Q413" s="168">
        <v>2.6440000000000002E-2</v>
      </c>
      <c r="R413" s="168">
        <f>Q413*H413</f>
        <v>2.6440000000000002E-2</v>
      </c>
      <c r="S413" s="168">
        <v>0</v>
      </c>
      <c r="T413" s="169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70" t="s">
        <v>282</v>
      </c>
      <c r="AT413" s="170" t="s">
        <v>278</v>
      </c>
      <c r="AU413" s="170" t="s">
        <v>89</v>
      </c>
      <c r="AY413" s="18" t="s">
        <v>276</v>
      </c>
      <c r="BE413" s="171">
        <f>IF(N413="základná",J413,0)</f>
        <v>0</v>
      </c>
      <c r="BF413" s="171">
        <f>IF(N413="znížená",J413,0)</f>
        <v>0</v>
      </c>
      <c r="BG413" s="171">
        <f>IF(N413="zákl. prenesená",J413,0)</f>
        <v>0</v>
      </c>
      <c r="BH413" s="171">
        <f>IF(N413="zníž. prenesená",J413,0)</f>
        <v>0</v>
      </c>
      <c r="BI413" s="171">
        <f>IF(N413="nulová",J413,0)</f>
        <v>0</v>
      </c>
      <c r="BJ413" s="18" t="s">
        <v>89</v>
      </c>
      <c r="BK413" s="172">
        <f>ROUND(I413*H413,3)</f>
        <v>0</v>
      </c>
      <c r="BL413" s="18" t="s">
        <v>282</v>
      </c>
      <c r="BM413" s="170" t="s">
        <v>714</v>
      </c>
    </row>
    <row r="414" spans="1:65" s="14" customFormat="1" ht="11.25">
      <c r="B414" s="181"/>
      <c r="D414" s="174" t="s">
        <v>284</v>
      </c>
      <c r="E414" s="182" t="s">
        <v>1</v>
      </c>
      <c r="F414" s="183" t="s">
        <v>706</v>
      </c>
      <c r="H414" s="184">
        <v>1</v>
      </c>
      <c r="I414" s="185"/>
      <c r="L414" s="181"/>
      <c r="M414" s="186"/>
      <c r="N414" s="187"/>
      <c r="O414" s="187"/>
      <c r="P414" s="187"/>
      <c r="Q414" s="187"/>
      <c r="R414" s="187"/>
      <c r="S414" s="187"/>
      <c r="T414" s="188"/>
      <c r="AT414" s="182" t="s">
        <v>284</v>
      </c>
      <c r="AU414" s="182" t="s">
        <v>89</v>
      </c>
      <c r="AV414" s="14" t="s">
        <v>89</v>
      </c>
      <c r="AW414" s="14" t="s">
        <v>30</v>
      </c>
      <c r="AX414" s="14" t="s">
        <v>83</v>
      </c>
      <c r="AY414" s="182" t="s">
        <v>276</v>
      </c>
    </row>
    <row r="415" spans="1:65" s="2" customFormat="1" ht="24.2" customHeight="1">
      <c r="A415" s="33"/>
      <c r="B415" s="158"/>
      <c r="C415" s="197" t="s">
        <v>715</v>
      </c>
      <c r="D415" s="197" t="s">
        <v>393</v>
      </c>
      <c r="E415" s="198" t="s">
        <v>716</v>
      </c>
      <c r="F415" s="199" t="s">
        <v>717</v>
      </c>
      <c r="G415" s="200" t="s">
        <v>371</v>
      </c>
      <c r="H415" s="201">
        <v>1</v>
      </c>
      <c r="I415" s="202"/>
      <c r="J415" s="201">
        <f>ROUND(I415*H415,3)</f>
        <v>0</v>
      </c>
      <c r="K415" s="203"/>
      <c r="L415" s="204"/>
      <c r="M415" s="205" t="s">
        <v>1</v>
      </c>
      <c r="N415" s="206" t="s">
        <v>42</v>
      </c>
      <c r="O415" s="62"/>
      <c r="P415" s="168">
        <f>O415*H415</f>
        <v>0</v>
      </c>
      <c r="Q415" s="168">
        <v>0.15</v>
      </c>
      <c r="R415" s="168">
        <f>Q415*H415</f>
        <v>0.15</v>
      </c>
      <c r="S415" s="168">
        <v>0</v>
      </c>
      <c r="T415" s="169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70" t="s">
        <v>325</v>
      </c>
      <c r="AT415" s="170" t="s">
        <v>393</v>
      </c>
      <c r="AU415" s="170" t="s">
        <v>89</v>
      </c>
      <c r="AY415" s="18" t="s">
        <v>276</v>
      </c>
      <c r="BE415" s="171">
        <f>IF(N415="základná",J415,0)</f>
        <v>0</v>
      </c>
      <c r="BF415" s="171">
        <f>IF(N415="znížená",J415,0)</f>
        <v>0</v>
      </c>
      <c r="BG415" s="171">
        <f>IF(N415="zákl. prenesená",J415,0)</f>
        <v>0</v>
      </c>
      <c r="BH415" s="171">
        <f>IF(N415="zníž. prenesená",J415,0)</f>
        <v>0</v>
      </c>
      <c r="BI415" s="171">
        <f>IF(N415="nulová",J415,0)</f>
        <v>0</v>
      </c>
      <c r="BJ415" s="18" t="s">
        <v>89</v>
      </c>
      <c r="BK415" s="172">
        <f>ROUND(I415*H415,3)</f>
        <v>0</v>
      </c>
      <c r="BL415" s="18" t="s">
        <v>282</v>
      </c>
      <c r="BM415" s="170" t="s">
        <v>718</v>
      </c>
    </row>
    <row r="416" spans="1:65" s="12" customFormat="1" ht="22.9" customHeight="1">
      <c r="B416" s="145"/>
      <c r="D416" s="146" t="s">
        <v>75</v>
      </c>
      <c r="E416" s="156" t="s">
        <v>329</v>
      </c>
      <c r="F416" s="156" t="s">
        <v>719</v>
      </c>
      <c r="I416" s="148"/>
      <c r="J416" s="157">
        <f>BK416</f>
        <v>0</v>
      </c>
      <c r="L416" s="145"/>
      <c r="M416" s="150"/>
      <c r="N416" s="151"/>
      <c r="O416" s="151"/>
      <c r="P416" s="152">
        <f>SUM(P417:P607)</f>
        <v>0</v>
      </c>
      <c r="Q416" s="151"/>
      <c r="R416" s="152">
        <f>SUM(R417:R607)</f>
        <v>6.7997009299999993</v>
      </c>
      <c r="S416" s="151"/>
      <c r="T416" s="153">
        <f>SUM(T417:T607)</f>
        <v>50.080760499999997</v>
      </c>
      <c r="AR416" s="146" t="s">
        <v>83</v>
      </c>
      <c r="AT416" s="154" t="s">
        <v>75</v>
      </c>
      <c r="AU416" s="154" t="s">
        <v>83</v>
      </c>
      <c r="AY416" s="146" t="s">
        <v>276</v>
      </c>
      <c r="BK416" s="155">
        <f>SUM(BK417:BK607)</f>
        <v>0</v>
      </c>
    </row>
    <row r="417" spans="1:65" s="2" customFormat="1" ht="37.9" customHeight="1">
      <c r="A417" s="33"/>
      <c r="B417" s="158"/>
      <c r="C417" s="159" t="s">
        <v>720</v>
      </c>
      <c r="D417" s="159" t="s">
        <v>278</v>
      </c>
      <c r="E417" s="160" t="s">
        <v>721</v>
      </c>
      <c r="F417" s="161" t="s">
        <v>722</v>
      </c>
      <c r="G417" s="162" t="s">
        <v>292</v>
      </c>
      <c r="H417" s="163">
        <v>39.585000000000001</v>
      </c>
      <c r="I417" s="164"/>
      <c r="J417" s="163">
        <f>ROUND(I417*H417,3)</f>
        <v>0</v>
      </c>
      <c r="K417" s="165"/>
      <c r="L417" s="34"/>
      <c r="M417" s="166" t="s">
        <v>1</v>
      </c>
      <c r="N417" s="167" t="s">
        <v>42</v>
      </c>
      <c r="O417" s="62"/>
      <c r="P417" s="168">
        <f>O417*H417</f>
        <v>0</v>
      </c>
      <c r="Q417" s="168">
        <v>9.8530000000000006E-2</v>
      </c>
      <c r="R417" s="168">
        <f>Q417*H417</f>
        <v>3.9003100500000003</v>
      </c>
      <c r="S417" s="168">
        <v>0</v>
      </c>
      <c r="T417" s="169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70" t="s">
        <v>282</v>
      </c>
      <c r="AT417" s="170" t="s">
        <v>278</v>
      </c>
      <c r="AU417" s="170" t="s">
        <v>89</v>
      </c>
      <c r="AY417" s="18" t="s">
        <v>276</v>
      </c>
      <c r="BE417" s="171">
        <f>IF(N417="základná",J417,0)</f>
        <v>0</v>
      </c>
      <c r="BF417" s="171">
        <f>IF(N417="znížená",J417,0)</f>
        <v>0</v>
      </c>
      <c r="BG417" s="171">
        <f>IF(N417="zákl. prenesená",J417,0)</f>
        <v>0</v>
      </c>
      <c r="BH417" s="171">
        <f>IF(N417="zníž. prenesená",J417,0)</f>
        <v>0</v>
      </c>
      <c r="BI417" s="171">
        <f>IF(N417="nulová",J417,0)</f>
        <v>0</v>
      </c>
      <c r="BJ417" s="18" t="s">
        <v>89</v>
      </c>
      <c r="BK417" s="172">
        <f>ROUND(I417*H417,3)</f>
        <v>0</v>
      </c>
      <c r="BL417" s="18" t="s">
        <v>282</v>
      </c>
      <c r="BM417" s="170" t="s">
        <v>723</v>
      </c>
    </row>
    <row r="418" spans="1:65" s="14" customFormat="1" ht="11.25">
      <c r="B418" s="181"/>
      <c r="D418" s="174" t="s">
        <v>284</v>
      </c>
      <c r="E418" s="182" t="s">
        <v>724</v>
      </c>
      <c r="F418" s="183" t="s">
        <v>725</v>
      </c>
      <c r="H418" s="184">
        <v>19.395</v>
      </c>
      <c r="I418" s="185"/>
      <c r="L418" s="181"/>
      <c r="M418" s="186"/>
      <c r="N418" s="187"/>
      <c r="O418" s="187"/>
      <c r="P418" s="187"/>
      <c r="Q418" s="187"/>
      <c r="R418" s="187"/>
      <c r="S418" s="187"/>
      <c r="T418" s="188"/>
      <c r="AT418" s="182" t="s">
        <v>284</v>
      </c>
      <c r="AU418" s="182" t="s">
        <v>89</v>
      </c>
      <c r="AV418" s="14" t="s">
        <v>89</v>
      </c>
      <c r="AW418" s="14" t="s">
        <v>30</v>
      </c>
      <c r="AX418" s="14" t="s">
        <v>76</v>
      </c>
      <c r="AY418" s="182" t="s">
        <v>276</v>
      </c>
    </row>
    <row r="419" spans="1:65" s="14" customFormat="1" ht="11.25">
      <c r="B419" s="181"/>
      <c r="D419" s="174" t="s">
        <v>284</v>
      </c>
      <c r="E419" s="182" t="s">
        <v>209</v>
      </c>
      <c r="F419" s="183" t="s">
        <v>726</v>
      </c>
      <c r="H419" s="184">
        <v>20.190000000000001</v>
      </c>
      <c r="I419" s="185"/>
      <c r="L419" s="181"/>
      <c r="M419" s="186"/>
      <c r="N419" s="187"/>
      <c r="O419" s="187"/>
      <c r="P419" s="187"/>
      <c r="Q419" s="187"/>
      <c r="R419" s="187"/>
      <c r="S419" s="187"/>
      <c r="T419" s="188"/>
      <c r="AT419" s="182" t="s">
        <v>284</v>
      </c>
      <c r="AU419" s="182" t="s">
        <v>89</v>
      </c>
      <c r="AV419" s="14" t="s">
        <v>89</v>
      </c>
      <c r="AW419" s="14" t="s">
        <v>30</v>
      </c>
      <c r="AX419" s="14" t="s">
        <v>76</v>
      </c>
      <c r="AY419" s="182" t="s">
        <v>276</v>
      </c>
    </row>
    <row r="420" spans="1:65" s="15" customFormat="1" ht="11.25">
      <c r="B420" s="189"/>
      <c r="D420" s="174" t="s">
        <v>284</v>
      </c>
      <c r="E420" s="190" t="s">
        <v>1</v>
      </c>
      <c r="F420" s="191" t="s">
        <v>289</v>
      </c>
      <c r="H420" s="192">
        <v>39.585000000000001</v>
      </c>
      <c r="I420" s="193"/>
      <c r="L420" s="189"/>
      <c r="M420" s="194"/>
      <c r="N420" s="195"/>
      <c r="O420" s="195"/>
      <c r="P420" s="195"/>
      <c r="Q420" s="195"/>
      <c r="R420" s="195"/>
      <c r="S420" s="195"/>
      <c r="T420" s="196"/>
      <c r="AT420" s="190" t="s">
        <v>284</v>
      </c>
      <c r="AU420" s="190" t="s">
        <v>89</v>
      </c>
      <c r="AV420" s="15" t="s">
        <v>282</v>
      </c>
      <c r="AW420" s="15" t="s">
        <v>30</v>
      </c>
      <c r="AX420" s="15" t="s">
        <v>83</v>
      </c>
      <c r="AY420" s="190" t="s">
        <v>276</v>
      </c>
    </row>
    <row r="421" spans="1:65" s="2" customFormat="1" ht="21.75" customHeight="1">
      <c r="A421" s="33"/>
      <c r="B421" s="158"/>
      <c r="C421" s="197" t="s">
        <v>727</v>
      </c>
      <c r="D421" s="197" t="s">
        <v>393</v>
      </c>
      <c r="E421" s="198" t="s">
        <v>728</v>
      </c>
      <c r="F421" s="199" t="s">
        <v>729</v>
      </c>
      <c r="G421" s="200" t="s">
        <v>371</v>
      </c>
      <c r="H421" s="201">
        <v>19.588999999999999</v>
      </c>
      <c r="I421" s="202"/>
      <c r="J421" s="201">
        <f>ROUND(I421*H421,3)</f>
        <v>0</v>
      </c>
      <c r="K421" s="203"/>
      <c r="L421" s="204"/>
      <c r="M421" s="205" t="s">
        <v>1</v>
      </c>
      <c r="N421" s="206" t="s">
        <v>42</v>
      </c>
      <c r="O421" s="62"/>
      <c r="P421" s="168">
        <f>O421*H421</f>
        <v>0</v>
      </c>
      <c r="Q421" s="168">
        <v>2.3E-2</v>
      </c>
      <c r="R421" s="168">
        <f>Q421*H421</f>
        <v>0.45054699999999998</v>
      </c>
      <c r="S421" s="168">
        <v>0</v>
      </c>
      <c r="T421" s="169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70" t="s">
        <v>325</v>
      </c>
      <c r="AT421" s="170" t="s">
        <v>393</v>
      </c>
      <c r="AU421" s="170" t="s">
        <v>89</v>
      </c>
      <c r="AY421" s="18" t="s">
        <v>276</v>
      </c>
      <c r="BE421" s="171">
        <f>IF(N421="základná",J421,0)</f>
        <v>0</v>
      </c>
      <c r="BF421" s="171">
        <f>IF(N421="znížená",J421,0)</f>
        <v>0</v>
      </c>
      <c r="BG421" s="171">
        <f>IF(N421="zákl. prenesená",J421,0)</f>
        <v>0</v>
      </c>
      <c r="BH421" s="171">
        <f>IF(N421="zníž. prenesená",J421,0)</f>
        <v>0</v>
      </c>
      <c r="BI421" s="171">
        <f>IF(N421="nulová",J421,0)</f>
        <v>0</v>
      </c>
      <c r="BJ421" s="18" t="s">
        <v>89</v>
      </c>
      <c r="BK421" s="172">
        <f>ROUND(I421*H421,3)</f>
        <v>0</v>
      </c>
      <c r="BL421" s="18" t="s">
        <v>282</v>
      </c>
      <c r="BM421" s="170" t="s">
        <v>730</v>
      </c>
    </row>
    <row r="422" spans="1:65" s="14" customFormat="1" ht="11.25">
      <c r="B422" s="181"/>
      <c r="D422" s="174" t="s">
        <v>284</v>
      </c>
      <c r="E422" s="182" t="s">
        <v>1</v>
      </c>
      <c r="F422" s="183" t="s">
        <v>731</v>
      </c>
      <c r="H422" s="184">
        <v>19.395</v>
      </c>
      <c r="I422" s="185"/>
      <c r="L422" s="181"/>
      <c r="M422" s="186"/>
      <c r="N422" s="187"/>
      <c r="O422" s="187"/>
      <c r="P422" s="187"/>
      <c r="Q422" s="187"/>
      <c r="R422" s="187"/>
      <c r="S422" s="187"/>
      <c r="T422" s="188"/>
      <c r="AT422" s="182" t="s">
        <v>284</v>
      </c>
      <c r="AU422" s="182" t="s">
        <v>89</v>
      </c>
      <c r="AV422" s="14" t="s">
        <v>89</v>
      </c>
      <c r="AW422" s="14" t="s">
        <v>30</v>
      </c>
      <c r="AX422" s="14" t="s">
        <v>83</v>
      </c>
      <c r="AY422" s="182" t="s">
        <v>276</v>
      </c>
    </row>
    <row r="423" spans="1:65" s="14" customFormat="1" ht="11.25">
      <c r="B423" s="181"/>
      <c r="D423" s="174" t="s">
        <v>284</v>
      </c>
      <c r="F423" s="183" t="s">
        <v>732</v>
      </c>
      <c r="H423" s="184">
        <v>19.588999999999999</v>
      </c>
      <c r="I423" s="185"/>
      <c r="L423" s="181"/>
      <c r="M423" s="186"/>
      <c r="N423" s="187"/>
      <c r="O423" s="187"/>
      <c r="P423" s="187"/>
      <c r="Q423" s="187"/>
      <c r="R423" s="187"/>
      <c r="S423" s="187"/>
      <c r="T423" s="188"/>
      <c r="AT423" s="182" t="s">
        <v>284</v>
      </c>
      <c r="AU423" s="182" t="s">
        <v>89</v>
      </c>
      <c r="AV423" s="14" t="s">
        <v>89</v>
      </c>
      <c r="AW423" s="14" t="s">
        <v>3</v>
      </c>
      <c r="AX423" s="14" t="s">
        <v>83</v>
      </c>
      <c r="AY423" s="182" t="s">
        <v>276</v>
      </c>
    </row>
    <row r="424" spans="1:65" s="2" customFormat="1" ht="21.75" customHeight="1">
      <c r="A424" s="33"/>
      <c r="B424" s="158"/>
      <c r="C424" s="197" t="s">
        <v>733</v>
      </c>
      <c r="D424" s="197" t="s">
        <v>393</v>
      </c>
      <c r="E424" s="198" t="s">
        <v>734</v>
      </c>
      <c r="F424" s="199" t="s">
        <v>735</v>
      </c>
      <c r="G424" s="200" t="s">
        <v>371</v>
      </c>
      <c r="H424" s="201">
        <v>40.783999999999999</v>
      </c>
      <c r="I424" s="202"/>
      <c r="J424" s="201">
        <f>ROUND(I424*H424,3)</f>
        <v>0</v>
      </c>
      <c r="K424" s="203"/>
      <c r="L424" s="204"/>
      <c r="M424" s="205" t="s">
        <v>1</v>
      </c>
      <c r="N424" s="206" t="s">
        <v>42</v>
      </c>
      <c r="O424" s="62"/>
      <c r="P424" s="168">
        <f>O424*H424</f>
        <v>0</v>
      </c>
      <c r="Q424" s="168">
        <v>2.5999999999999999E-2</v>
      </c>
      <c r="R424" s="168">
        <f>Q424*H424</f>
        <v>1.060384</v>
      </c>
      <c r="S424" s="168">
        <v>0</v>
      </c>
      <c r="T424" s="169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70" t="s">
        <v>325</v>
      </c>
      <c r="AT424" s="170" t="s">
        <v>393</v>
      </c>
      <c r="AU424" s="170" t="s">
        <v>89</v>
      </c>
      <c r="AY424" s="18" t="s">
        <v>276</v>
      </c>
      <c r="BE424" s="171">
        <f>IF(N424="základná",J424,0)</f>
        <v>0</v>
      </c>
      <c r="BF424" s="171">
        <f>IF(N424="znížená",J424,0)</f>
        <v>0</v>
      </c>
      <c r="BG424" s="171">
        <f>IF(N424="zákl. prenesená",J424,0)</f>
        <v>0</v>
      </c>
      <c r="BH424" s="171">
        <f>IF(N424="zníž. prenesená",J424,0)</f>
        <v>0</v>
      </c>
      <c r="BI424" s="171">
        <f>IF(N424="nulová",J424,0)</f>
        <v>0</v>
      </c>
      <c r="BJ424" s="18" t="s">
        <v>89</v>
      </c>
      <c r="BK424" s="172">
        <f>ROUND(I424*H424,3)</f>
        <v>0</v>
      </c>
      <c r="BL424" s="18" t="s">
        <v>282</v>
      </c>
      <c r="BM424" s="170" t="s">
        <v>736</v>
      </c>
    </row>
    <row r="425" spans="1:65" s="14" customFormat="1" ht="11.25">
      <c r="B425" s="181"/>
      <c r="D425" s="174" t="s">
        <v>284</v>
      </c>
      <c r="E425" s="182" t="s">
        <v>1</v>
      </c>
      <c r="F425" s="183" t="s">
        <v>737</v>
      </c>
      <c r="H425" s="184">
        <v>40.380000000000003</v>
      </c>
      <c r="I425" s="185"/>
      <c r="L425" s="181"/>
      <c r="M425" s="186"/>
      <c r="N425" s="187"/>
      <c r="O425" s="187"/>
      <c r="P425" s="187"/>
      <c r="Q425" s="187"/>
      <c r="R425" s="187"/>
      <c r="S425" s="187"/>
      <c r="T425" s="188"/>
      <c r="AT425" s="182" t="s">
        <v>284</v>
      </c>
      <c r="AU425" s="182" t="s">
        <v>89</v>
      </c>
      <c r="AV425" s="14" t="s">
        <v>89</v>
      </c>
      <c r="AW425" s="14" t="s">
        <v>30</v>
      </c>
      <c r="AX425" s="14" t="s">
        <v>83</v>
      </c>
      <c r="AY425" s="182" t="s">
        <v>276</v>
      </c>
    </row>
    <row r="426" spans="1:65" s="14" customFormat="1" ht="11.25">
      <c r="B426" s="181"/>
      <c r="D426" s="174" t="s">
        <v>284</v>
      </c>
      <c r="F426" s="183" t="s">
        <v>738</v>
      </c>
      <c r="H426" s="184">
        <v>40.783999999999999</v>
      </c>
      <c r="I426" s="185"/>
      <c r="L426" s="181"/>
      <c r="M426" s="186"/>
      <c r="N426" s="187"/>
      <c r="O426" s="187"/>
      <c r="P426" s="187"/>
      <c r="Q426" s="187"/>
      <c r="R426" s="187"/>
      <c r="S426" s="187"/>
      <c r="T426" s="188"/>
      <c r="AT426" s="182" t="s">
        <v>284</v>
      </c>
      <c r="AU426" s="182" t="s">
        <v>89</v>
      </c>
      <c r="AV426" s="14" t="s">
        <v>89</v>
      </c>
      <c r="AW426" s="14" t="s">
        <v>3</v>
      </c>
      <c r="AX426" s="14" t="s">
        <v>83</v>
      </c>
      <c r="AY426" s="182" t="s">
        <v>276</v>
      </c>
    </row>
    <row r="427" spans="1:65" s="2" customFormat="1" ht="24.2" customHeight="1">
      <c r="A427" s="33"/>
      <c r="B427" s="158"/>
      <c r="C427" s="159" t="s">
        <v>739</v>
      </c>
      <c r="D427" s="159" t="s">
        <v>278</v>
      </c>
      <c r="E427" s="160" t="s">
        <v>740</v>
      </c>
      <c r="F427" s="161" t="s">
        <v>741</v>
      </c>
      <c r="G427" s="162" t="s">
        <v>292</v>
      </c>
      <c r="H427" s="163">
        <v>2.9830000000000001</v>
      </c>
      <c r="I427" s="164"/>
      <c r="J427" s="163">
        <f>ROUND(I427*H427,3)</f>
        <v>0</v>
      </c>
      <c r="K427" s="165"/>
      <c r="L427" s="34"/>
      <c r="M427" s="166" t="s">
        <v>1</v>
      </c>
      <c r="N427" s="167" t="s">
        <v>42</v>
      </c>
      <c r="O427" s="62"/>
      <c r="P427" s="168">
        <f>O427*H427</f>
        <v>0</v>
      </c>
      <c r="Q427" s="168">
        <v>1.0000000000000001E-5</v>
      </c>
      <c r="R427" s="168">
        <f>Q427*H427</f>
        <v>2.9830000000000004E-5</v>
      </c>
      <c r="S427" s="168">
        <v>0</v>
      </c>
      <c r="T427" s="169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70" t="s">
        <v>282</v>
      </c>
      <c r="AT427" s="170" t="s">
        <v>278</v>
      </c>
      <c r="AU427" s="170" t="s">
        <v>89</v>
      </c>
      <c r="AY427" s="18" t="s">
        <v>276</v>
      </c>
      <c r="BE427" s="171">
        <f>IF(N427="základná",J427,0)</f>
        <v>0</v>
      </c>
      <c r="BF427" s="171">
        <f>IF(N427="znížená",J427,0)</f>
        <v>0</v>
      </c>
      <c r="BG427" s="171">
        <f>IF(N427="zákl. prenesená",J427,0)</f>
        <v>0</v>
      </c>
      <c r="BH427" s="171">
        <f>IF(N427="zníž. prenesená",J427,0)</f>
        <v>0</v>
      </c>
      <c r="BI427" s="171">
        <f>IF(N427="nulová",J427,0)</f>
        <v>0</v>
      </c>
      <c r="BJ427" s="18" t="s">
        <v>89</v>
      </c>
      <c r="BK427" s="172">
        <f>ROUND(I427*H427,3)</f>
        <v>0</v>
      </c>
      <c r="BL427" s="18" t="s">
        <v>282</v>
      </c>
      <c r="BM427" s="170" t="s">
        <v>742</v>
      </c>
    </row>
    <row r="428" spans="1:65" s="13" customFormat="1" ht="11.25">
      <c r="B428" s="173"/>
      <c r="D428" s="174" t="s">
        <v>284</v>
      </c>
      <c r="E428" s="175" t="s">
        <v>1</v>
      </c>
      <c r="F428" s="176" t="s">
        <v>323</v>
      </c>
      <c r="H428" s="175" t="s">
        <v>1</v>
      </c>
      <c r="I428" s="177"/>
      <c r="L428" s="173"/>
      <c r="M428" s="178"/>
      <c r="N428" s="179"/>
      <c r="O428" s="179"/>
      <c r="P428" s="179"/>
      <c r="Q428" s="179"/>
      <c r="R428" s="179"/>
      <c r="S428" s="179"/>
      <c r="T428" s="180"/>
      <c r="AT428" s="175" t="s">
        <v>284</v>
      </c>
      <c r="AU428" s="175" t="s">
        <v>89</v>
      </c>
      <c r="AV428" s="13" t="s">
        <v>83</v>
      </c>
      <c r="AW428" s="13" t="s">
        <v>30</v>
      </c>
      <c r="AX428" s="13" t="s">
        <v>76</v>
      </c>
      <c r="AY428" s="175" t="s">
        <v>276</v>
      </c>
    </row>
    <row r="429" spans="1:65" s="14" customFormat="1" ht="11.25">
      <c r="B429" s="181"/>
      <c r="D429" s="174" t="s">
        <v>284</v>
      </c>
      <c r="E429" s="182" t="s">
        <v>1</v>
      </c>
      <c r="F429" s="183" t="s">
        <v>743</v>
      </c>
      <c r="H429" s="184">
        <v>2.9830000000000001</v>
      </c>
      <c r="I429" s="185"/>
      <c r="L429" s="181"/>
      <c r="M429" s="186"/>
      <c r="N429" s="187"/>
      <c r="O429" s="187"/>
      <c r="P429" s="187"/>
      <c r="Q429" s="187"/>
      <c r="R429" s="187"/>
      <c r="S429" s="187"/>
      <c r="T429" s="188"/>
      <c r="AT429" s="182" t="s">
        <v>284</v>
      </c>
      <c r="AU429" s="182" t="s">
        <v>89</v>
      </c>
      <c r="AV429" s="14" t="s">
        <v>89</v>
      </c>
      <c r="AW429" s="14" t="s">
        <v>30</v>
      </c>
      <c r="AX429" s="14" t="s">
        <v>83</v>
      </c>
      <c r="AY429" s="182" t="s">
        <v>276</v>
      </c>
    </row>
    <row r="430" spans="1:65" s="2" customFormat="1" ht="24.2" customHeight="1">
      <c r="A430" s="33"/>
      <c r="B430" s="158"/>
      <c r="C430" s="159" t="s">
        <v>744</v>
      </c>
      <c r="D430" s="159" t="s">
        <v>278</v>
      </c>
      <c r="E430" s="160" t="s">
        <v>745</v>
      </c>
      <c r="F430" s="161" t="s">
        <v>746</v>
      </c>
      <c r="G430" s="162" t="s">
        <v>281</v>
      </c>
      <c r="H430" s="163">
        <v>27.510999999999999</v>
      </c>
      <c r="I430" s="164"/>
      <c r="J430" s="163">
        <f>ROUND(I430*H430,3)</f>
        <v>0</v>
      </c>
      <c r="K430" s="165"/>
      <c r="L430" s="34"/>
      <c r="M430" s="166" t="s">
        <v>1</v>
      </c>
      <c r="N430" s="167" t="s">
        <v>42</v>
      </c>
      <c r="O430" s="62"/>
      <c r="P430" s="168">
        <f>O430*H430</f>
        <v>0</v>
      </c>
      <c r="Q430" s="168">
        <v>0</v>
      </c>
      <c r="R430" s="168">
        <f>Q430*H430</f>
        <v>0</v>
      </c>
      <c r="S430" s="168">
        <v>0</v>
      </c>
      <c r="T430" s="169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0" t="s">
        <v>282</v>
      </c>
      <c r="AT430" s="170" t="s">
        <v>278</v>
      </c>
      <c r="AU430" s="170" t="s">
        <v>89</v>
      </c>
      <c r="AY430" s="18" t="s">
        <v>276</v>
      </c>
      <c r="BE430" s="171">
        <f>IF(N430="základná",J430,0)</f>
        <v>0</v>
      </c>
      <c r="BF430" s="171">
        <f>IF(N430="znížená",J430,0)</f>
        <v>0</v>
      </c>
      <c r="BG430" s="171">
        <f>IF(N430="zákl. prenesená",J430,0)</f>
        <v>0</v>
      </c>
      <c r="BH430" s="171">
        <f>IF(N430="zníž. prenesená",J430,0)</f>
        <v>0</v>
      </c>
      <c r="BI430" s="171">
        <f>IF(N430="nulová",J430,0)</f>
        <v>0</v>
      </c>
      <c r="BJ430" s="18" t="s">
        <v>89</v>
      </c>
      <c r="BK430" s="172">
        <f>ROUND(I430*H430,3)</f>
        <v>0</v>
      </c>
      <c r="BL430" s="18" t="s">
        <v>282</v>
      </c>
      <c r="BM430" s="170" t="s">
        <v>747</v>
      </c>
    </row>
    <row r="431" spans="1:65" s="14" customFormat="1" ht="11.25">
      <c r="B431" s="181"/>
      <c r="D431" s="174" t="s">
        <v>284</v>
      </c>
      <c r="E431" s="182" t="s">
        <v>1</v>
      </c>
      <c r="F431" s="183" t="s">
        <v>558</v>
      </c>
      <c r="H431" s="184">
        <v>27.510999999999999</v>
      </c>
      <c r="I431" s="185"/>
      <c r="L431" s="181"/>
      <c r="M431" s="186"/>
      <c r="N431" s="187"/>
      <c r="O431" s="187"/>
      <c r="P431" s="187"/>
      <c r="Q431" s="187"/>
      <c r="R431" s="187"/>
      <c r="S431" s="187"/>
      <c r="T431" s="188"/>
      <c r="AT431" s="182" t="s">
        <v>284</v>
      </c>
      <c r="AU431" s="182" t="s">
        <v>89</v>
      </c>
      <c r="AV431" s="14" t="s">
        <v>89</v>
      </c>
      <c r="AW431" s="14" t="s">
        <v>30</v>
      </c>
      <c r="AX431" s="14" t="s">
        <v>83</v>
      </c>
      <c r="AY431" s="182" t="s">
        <v>276</v>
      </c>
    </row>
    <row r="432" spans="1:65" s="2" customFormat="1" ht="24.2" customHeight="1">
      <c r="A432" s="33"/>
      <c r="B432" s="158"/>
      <c r="C432" s="159" t="s">
        <v>748</v>
      </c>
      <c r="D432" s="159" t="s">
        <v>278</v>
      </c>
      <c r="E432" s="160" t="s">
        <v>749</v>
      </c>
      <c r="F432" s="161" t="s">
        <v>750</v>
      </c>
      <c r="G432" s="162" t="s">
        <v>281</v>
      </c>
      <c r="H432" s="163">
        <v>567.9</v>
      </c>
      <c r="I432" s="164"/>
      <c r="J432" s="163">
        <f>ROUND(I432*H432,3)</f>
        <v>0</v>
      </c>
      <c r="K432" s="165"/>
      <c r="L432" s="34"/>
      <c r="M432" s="166" t="s">
        <v>1</v>
      </c>
      <c r="N432" s="167" t="s">
        <v>42</v>
      </c>
      <c r="O432" s="62"/>
      <c r="P432" s="168">
        <f>O432*H432</f>
        <v>0</v>
      </c>
      <c r="Q432" s="168">
        <v>1.92E-3</v>
      </c>
      <c r="R432" s="168">
        <f>Q432*H432</f>
        <v>1.090368</v>
      </c>
      <c r="S432" s="168">
        <v>0</v>
      </c>
      <c r="T432" s="169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0" t="s">
        <v>282</v>
      </c>
      <c r="AT432" s="170" t="s">
        <v>278</v>
      </c>
      <c r="AU432" s="170" t="s">
        <v>89</v>
      </c>
      <c r="AY432" s="18" t="s">
        <v>276</v>
      </c>
      <c r="BE432" s="171">
        <f>IF(N432="základná",J432,0)</f>
        <v>0</v>
      </c>
      <c r="BF432" s="171">
        <f>IF(N432="znížená",J432,0)</f>
        <v>0</v>
      </c>
      <c r="BG432" s="171">
        <f>IF(N432="zákl. prenesená",J432,0)</f>
        <v>0</v>
      </c>
      <c r="BH432" s="171">
        <f>IF(N432="zníž. prenesená",J432,0)</f>
        <v>0</v>
      </c>
      <c r="BI432" s="171">
        <f>IF(N432="nulová",J432,0)</f>
        <v>0</v>
      </c>
      <c r="BJ432" s="18" t="s">
        <v>89</v>
      </c>
      <c r="BK432" s="172">
        <f>ROUND(I432*H432,3)</f>
        <v>0</v>
      </c>
      <c r="BL432" s="18" t="s">
        <v>282</v>
      </c>
      <c r="BM432" s="170" t="s">
        <v>751</v>
      </c>
    </row>
    <row r="433" spans="1:65" s="14" customFormat="1" ht="11.25">
      <c r="B433" s="181"/>
      <c r="D433" s="174" t="s">
        <v>284</v>
      </c>
      <c r="E433" s="182" t="s">
        <v>1</v>
      </c>
      <c r="F433" s="183" t="s">
        <v>752</v>
      </c>
      <c r="H433" s="184">
        <v>567.9</v>
      </c>
      <c r="I433" s="185"/>
      <c r="L433" s="181"/>
      <c r="M433" s="186"/>
      <c r="N433" s="187"/>
      <c r="O433" s="187"/>
      <c r="P433" s="187"/>
      <c r="Q433" s="187"/>
      <c r="R433" s="187"/>
      <c r="S433" s="187"/>
      <c r="T433" s="188"/>
      <c r="AT433" s="182" t="s">
        <v>284</v>
      </c>
      <c r="AU433" s="182" t="s">
        <v>89</v>
      </c>
      <c r="AV433" s="14" t="s">
        <v>89</v>
      </c>
      <c r="AW433" s="14" t="s">
        <v>30</v>
      </c>
      <c r="AX433" s="14" t="s">
        <v>83</v>
      </c>
      <c r="AY433" s="182" t="s">
        <v>276</v>
      </c>
    </row>
    <row r="434" spans="1:65" s="2" customFormat="1" ht="16.5" customHeight="1">
      <c r="A434" s="33"/>
      <c r="B434" s="158"/>
      <c r="C434" s="159" t="s">
        <v>753</v>
      </c>
      <c r="D434" s="159" t="s">
        <v>278</v>
      </c>
      <c r="E434" s="160" t="s">
        <v>754</v>
      </c>
      <c r="F434" s="161" t="s">
        <v>755</v>
      </c>
      <c r="G434" s="162" t="s">
        <v>281</v>
      </c>
      <c r="H434" s="163">
        <v>577.66200000000003</v>
      </c>
      <c r="I434" s="164"/>
      <c r="J434" s="163">
        <f>ROUND(I434*H434,3)</f>
        <v>0</v>
      </c>
      <c r="K434" s="165"/>
      <c r="L434" s="34"/>
      <c r="M434" s="166" t="s">
        <v>1</v>
      </c>
      <c r="N434" s="167" t="s">
        <v>42</v>
      </c>
      <c r="O434" s="62"/>
      <c r="P434" s="168">
        <f>O434*H434</f>
        <v>0</v>
      </c>
      <c r="Q434" s="168">
        <v>5.0000000000000002E-5</v>
      </c>
      <c r="R434" s="168">
        <f>Q434*H434</f>
        <v>2.8883100000000002E-2</v>
      </c>
      <c r="S434" s="168">
        <v>0</v>
      </c>
      <c r="T434" s="169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70" t="s">
        <v>282</v>
      </c>
      <c r="AT434" s="170" t="s">
        <v>278</v>
      </c>
      <c r="AU434" s="170" t="s">
        <v>89</v>
      </c>
      <c r="AY434" s="18" t="s">
        <v>276</v>
      </c>
      <c r="BE434" s="171">
        <f>IF(N434="základná",J434,0)</f>
        <v>0</v>
      </c>
      <c r="BF434" s="171">
        <f>IF(N434="znížená",J434,0)</f>
        <v>0</v>
      </c>
      <c r="BG434" s="171">
        <f>IF(N434="zákl. prenesená",J434,0)</f>
        <v>0</v>
      </c>
      <c r="BH434" s="171">
        <f>IF(N434="zníž. prenesená",J434,0)</f>
        <v>0</v>
      </c>
      <c r="BI434" s="171">
        <f>IF(N434="nulová",J434,0)</f>
        <v>0</v>
      </c>
      <c r="BJ434" s="18" t="s">
        <v>89</v>
      </c>
      <c r="BK434" s="172">
        <f>ROUND(I434*H434,3)</f>
        <v>0</v>
      </c>
      <c r="BL434" s="18" t="s">
        <v>282</v>
      </c>
      <c r="BM434" s="170" t="s">
        <v>756</v>
      </c>
    </row>
    <row r="435" spans="1:65" s="14" customFormat="1" ht="11.25">
      <c r="B435" s="181"/>
      <c r="D435" s="174" t="s">
        <v>284</v>
      </c>
      <c r="E435" s="182" t="s">
        <v>1</v>
      </c>
      <c r="F435" s="183" t="s">
        <v>757</v>
      </c>
      <c r="H435" s="184">
        <v>577.66200000000003</v>
      </c>
      <c r="I435" s="185"/>
      <c r="L435" s="181"/>
      <c r="M435" s="186"/>
      <c r="N435" s="187"/>
      <c r="O435" s="187"/>
      <c r="P435" s="187"/>
      <c r="Q435" s="187"/>
      <c r="R435" s="187"/>
      <c r="S435" s="187"/>
      <c r="T435" s="188"/>
      <c r="AT435" s="182" t="s">
        <v>284</v>
      </c>
      <c r="AU435" s="182" t="s">
        <v>89</v>
      </c>
      <c r="AV435" s="14" t="s">
        <v>89</v>
      </c>
      <c r="AW435" s="14" t="s">
        <v>30</v>
      </c>
      <c r="AX435" s="14" t="s">
        <v>83</v>
      </c>
      <c r="AY435" s="182" t="s">
        <v>276</v>
      </c>
    </row>
    <row r="436" spans="1:65" s="2" customFormat="1" ht="24.2" customHeight="1">
      <c r="A436" s="33"/>
      <c r="B436" s="158"/>
      <c r="C436" s="159" t="s">
        <v>758</v>
      </c>
      <c r="D436" s="159" t="s">
        <v>278</v>
      </c>
      <c r="E436" s="160" t="s">
        <v>759</v>
      </c>
      <c r="F436" s="161" t="s">
        <v>760</v>
      </c>
      <c r="G436" s="162" t="s">
        <v>371</v>
      </c>
      <c r="H436" s="163">
        <v>2</v>
      </c>
      <c r="I436" s="164"/>
      <c r="J436" s="163">
        <f t="shared" ref="J436:J443" si="0">ROUND(I436*H436,3)</f>
        <v>0</v>
      </c>
      <c r="K436" s="165"/>
      <c r="L436" s="34"/>
      <c r="M436" s="166" t="s">
        <v>1</v>
      </c>
      <c r="N436" s="167" t="s">
        <v>42</v>
      </c>
      <c r="O436" s="62"/>
      <c r="P436" s="168">
        <f t="shared" ref="P436:P443" si="1">O436*H436</f>
        <v>0</v>
      </c>
      <c r="Q436" s="168">
        <v>1.0500000000000001E-2</v>
      </c>
      <c r="R436" s="168">
        <f t="shared" ref="R436:R443" si="2">Q436*H436</f>
        <v>2.1000000000000001E-2</v>
      </c>
      <c r="S436" s="168">
        <v>0</v>
      </c>
      <c r="T436" s="169">
        <f t="shared" ref="T436:T443" si="3"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70" t="s">
        <v>282</v>
      </c>
      <c r="AT436" s="170" t="s">
        <v>278</v>
      </c>
      <c r="AU436" s="170" t="s">
        <v>89</v>
      </c>
      <c r="AY436" s="18" t="s">
        <v>276</v>
      </c>
      <c r="BE436" s="171">
        <f t="shared" ref="BE436:BE443" si="4">IF(N436="základná",J436,0)</f>
        <v>0</v>
      </c>
      <c r="BF436" s="171">
        <f t="shared" ref="BF436:BF443" si="5">IF(N436="znížená",J436,0)</f>
        <v>0</v>
      </c>
      <c r="BG436" s="171">
        <f t="shared" ref="BG436:BG443" si="6">IF(N436="zákl. prenesená",J436,0)</f>
        <v>0</v>
      </c>
      <c r="BH436" s="171">
        <f t="shared" ref="BH436:BH443" si="7">IF(N436="zníž. prenesená",J436,0)</f>
        <v>0</v>
      </c>
      <c r="BI436" s="171">
        <f t="shared" ref="BI436:BI443" si="8">IF(N436="nulová",J436,0)</f>
        <v>0</v>
      </c>
      <c r="BJ436" s="18" t="s">
        <v>89</v>
      </c>
      <c r="BK436" s="172">
        <f t="shared" ref="BK436:BK443" si="9">ROUND(I436*H436,3)</f>
        <v>0</v>
      </c>
      <c r="BL436" s="18" t="s">
        <v>282</v>
      </c>
      <c r="BM436" s="170" t="s">
        <v>761</v>
      </c>
    </row>
    <row r="437" spans="1:65" s="2" customFormat="1" ht="24.2" customHeight="1">
      <c r="A437" s="33"/>
      <c r="B437" s="158"/>
      <c r="C437" s="159" t="s">
        <v>762</v>
      </c>
      <c r="D437" s="159" t="s">
        <v>278</v>
      </c>
      <c r="E437" s="160" t="s">
        <v>763</v>
      </c>
      <c r="F437" s="161" t="s">
        <v>764</v>
      </c>
      <c r="G437" s="162" t="s">
        <v>371</v>
      </c>
      <c r="H437" s="163">
        <v>7</v>
      </c>
      <c r="I437" s="164"/>
      <c r="J437" s="163">
        <f t="shared" si="0"/>
        <v>0</v>
      </c>
      <c r="K437" s="165"/>
      <c r="L437" s="34"/>
      <c r="M437" s="166" t="s">
        <v>1</v>
      </c>
      <c r="N437" s="167" t="s">
        <v>42</v>
      </c>
      <c r="O437" s="62"/>
      <c r="P437" s="168">
        <f t="shared" si="1"/>
        <v>0</v>
      </c>
      <c r="Q437" s="168">
        <v>1.0500000000000001E-2</v>
      </c>
      <c r="R437" s="168">
        <f t="shared" si="2"/>
        <v>7.350000000000001E-2</v>
      </c>
      <c r="S437" s="168">
        <v>0</v>
      </c>
      <c r="T437" s="169">
        <f t="shared" si="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70" t="s">
        <v>282</v>
      </c>
      <c r="AT437" s="170" t="s">
        <v>278</v>
      </c>
      <c r="AU437" s="170" t="s">
        <v>89</v>
      </c>
      <c r="AY437" s="18" t="s">
        <v>276</v>
      </c>
      <c r="BE437" s="171">
        <f t="shared" si="4"/>
        <v>0</v>
      </c>
      <c r="BF437" s="171">
        <f t="shared" si="5"/>
        <v>0</v>
      </c>
      <c r="BG437" s="171">
        <f t="shared" si="6"/>
        <v>0</v>
      </c>
      <c r="BH437" s="171">
        <f t="shared" si="7"/>
        <v>0</v>
      </c>
      <c r="BI437" s="171">
        <f t="shared" si="8"/>
        <v>0</v>
      </c>
      <c r="BJ437" s="18" t="s">
        <v>89</v>
      </c>
      <c r="BK437" s="172">
        <f t="shared" si="9"/>
        <v>0</v>
      </c>
      <c r="BL437" s="18" t="s">
        <v>282</v>
      </c>
      <c r="BM437" s="170" t="s">
        <v>765</v>
      </c>
    </row>
    <row r="438" spans="1:65" s="2" customFormat="1" ht="24.2" customHeight="1">
      <c r="A438" s="33"/>
      <c r="B438" s="158"/>
      <c r="C438" s="159" t="s">
        <v>766</v>
      </c>
      <c r="D438" s="159" t="s">
        <v>278</v>
      </c>
      <c r="E438" s="160" t="s">
        <v>767</v>
      </c>
      <c r="F438" s="161" t="s">
        <v>768</v>
      </c>
      <c r="G438" s="162" t="s">
        <v>371</v>
      </c>
      <c r="H438" s="163">
        <v>4</v>
      </c>
      <c r="I438" s="164"/>
      <c r="J438" s="163">
        <f t="shared" si="0"/>
        <v>0</v>
      </c>
      <c r="K438" s="165"/>
      <c r="L438" s="34"/>
      <c r="M438" s="166" t="s">
        <v>1</v>
      </c>
      <c r="N438" s="167" t="s">
        <v>42</v>
      </c>
      <c r="O438" s="62"/>
      <c r="P438" s="168">
        <f t="shared" si="1"/>
        <v>0</v>
      </c>
      <c r="Q438" s="168">
        <v>1.0500000000000001E-2</v>
      </c>
      <c r="R438" s="168">
        <f t="shared" si="2"/>
        <v>4.2000000000000003E-2</v>
      </c>
      <c r="S438" s="168">
        <v>0</v>
      </c>
      <c r="T438" s="169">
        <f t="shared" si="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70" t="s">
        <v>282</v>
      </c>
      <c r="AT438" s="170" t="s">
        <v>278</v>
      </c>
      <c r="AU438" s="170" t="s">
        <v>89</v>
      </c>
      <c r="AY438" s="18" t="s">
        <v>276</v>
      </c>
      <c r="BE438" s="171">
        <f t="shared" si="4"/>
        <v>0</v>
      </c>
      <c r="BF438" s="171">
        <f t="shared" si="5"/>
        <v>0</v>
      </c>
      <c r="BG438" s="171">
        <f t="shared" si="6"/>
        <v>0</v>
      </c>
      <c r="BH438" s="171">
        <f t="shared" si="7"/>
        <v>0</v>
      </c>
      <c r="BI438" s="171">
        <f t="shared" si="8"/>
        <v>0</v>
      </c>
      <c r="BJ438" s="18" t="s">
        <v>89</v>
      </c>
      <c r="BK438" s="172">
        <f t="shared" si="9"/>
        <v>0</v>
      </c>
      <c r="BL438" s="18" t="s">
        <v>282</v>
      </c>
      <c r="BM438" s="170" t="s">
        <v>769</v>
      </c>
    </row>
    <row r="439" spans="1:65" s="2" customFormat="1" ht="24.2" customHeight="1">
      <c r="A439" s="33"/>
      <c r="B439" s="158"/>
      <c r="C439" s="159" t="s">
        <v>770</v>
      </c>
      <c r="D439" s="159" t="s">
        <v>278</v>
      </c>
      <c r="E439" s="160" t="s">
        <v>771</v>
      </c>
      <c r="F439" s="161" t="s">
        <v>772</v>
      </c>
      <c r="G439" s="162" t="s">
        <v>371</v>
      </c>
      <c r="H439" s="163">
        <v>2</v>
      </c>
      <c r="I439" s="164"/>
      <c r="J439" s="163">
        <f t="shared" si="0"/>
        <v>0</v>
      </c>
      <c r="K439" s="165"/>
      <c r="L439" s="34"/>
      <c r="M439" s="166" t="s">
        <v>1</v>
      </c>
      <c r="N439" s="167" t="s">
        <v>42</v>
      </c>
      <c r="O439" s="62"/>
      <c r="P439" s="168">
        <f t="shared" si="1"/>
        <v>0</v>
      </c>
      <c r="Q439" s="168">
        <v>1.0500000000000001E-2</v>
      </c>
      <c r="R439" s="168">
        <f t="shared" si="2"/>
        <v>2.1000000000000001E-2</v>
      </c>
      <c r="S439" s="168">
        <v>0</v>
      </c>
      <c r="T439" s="169">
        <f t="shared" si="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70" t="s">
        <v>282</v>
      </c>
      <c r="AT439" s="170" t="s">
        <v>278</v>
      </c>
      <c r="AU439" s="170" t="s">
        <v>89</v>
      </c>
      <c r="AY439" s="18" t="s">
        <v>276</v>
      </c>
      <c r="BE439" s="171">
        <f t="shared" si="4"/>
        <v>0</v>
      </c>
      <c r="BF439" s="171">
        <f t="shared" si="5"/>
        <v>0</v>
      </c>
      <c r="BG439" s="171">
        <f t="shared" si="6"/>
        <v>0</v>
      </c>
      <c r="BH439" s="171">
        <f t="shared" si="7"/>
        <v>0</v>
      </c>
      <c r="BI439" s="171">
        <f t="shared" si="8"/>
        <v>0</v>
      </c>
      <c r="BJ439" s="18" t="s">
        <v>89</v>
      </c>
      <c r="BK439" s="172">
        <f t="shared" si="9"/>
        <v>0</v>
      </c>
      <c r="BL439" s="18" t="s">
        <v>282</v>
      </c>
      <c r="BM439" s="170" t="s">
        <v>773</v>
      </c>
    </row>
    <row r="440" spans="1:65" s="2" customFormat="1" ht="24.2" customHeight="1">
      <c r="A440" s="33"/>
      <c r="B440" s="158"/>
      <c r="C440" s="159" t="s">
        <v>774</v>
      </c>
      <c r="D440" s="159" t="s">
        <v>278</v>
      </c>
      <c r="E440" s="160" t="s">
        <v>775</v>
      </c>
      <c r="F440" s="161" t="s">
        <v>776</v>
      </c>
      <c r="G440" s="162" t="s">
        <v>371</v>
      </c>
      <c r="H440" s="163">
        <v>1</v>
      </c>
      <c r="I440" s="164"/>
      <c r="J440" s="163">
        <f t="shared" si="0"/>
        <v>0</v>
      </c>
      <c r="K440" s="165"/>
      <c r="L440" s="34"/>
      <c r="M440" s="166" t="s">
        <v>1</v>
      </c>
      <c r="N440" s="167" t="s">
        <v>42</v>
      </c>
      <c r="O440" s="62"/>
      <c r="P440" s="168">
        <f t="shared" si="1"/>
        <v>0</v>
      </c>
      <c r="Q440" s="168">
        <v>1.0500000000000001E-2</v>
      </c>
      <c r="R440" s="168">
        <f t="shared" si="2"/>
        <v>1.0500000000000001E-2</v>
      </c>
      <c r="S440" s="168">
        <v>0</v>
      </c>
      <c r="T440" s="169">
        <f t="shared" si="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70" t="s">
        <v>282</v>
      </c>
      <c r="AT440" s="170" t="s">
        <v>278</v>
      </c>
      <c r="AU440" s="170" t="s">
        <v>89</v>
      </c>
      <c r="AY440" s="18" t="s">
        <v>276</v>
      </c>
      <c r="BE440" s="171">
        <f t="shared" si="4"/>
        <v>0</v>
      </c>
      <c r="BF440" s="171">
        <f t="shared" si="5"/>
        <v>0</v>
      </c>
      <c r="BG440" s="171">
        <f t="shared" si="6"/>
        <v>0</v>
      </c>
      <c r="BH440" s="171">
        <f t="shared" si="7"/>
        <v>0</v>
      </c>
      <c r="BI440" s="171">
        <f t="shared" si="8"/>
        <v>0</v>
      </c>
      <c r="BJ440" s="18" t="s">
        <v>89</v>
      </c>
      <c r="BK440" s="172">
        <f t="shared" si="9"/>
        <v>0</v>
      </c>
      <c r="BL440" s="18" t="s">
        <v>282</v>
      </c>
      <c r="BM440" s="170" t="s">
        <v>777</v>
      </c>
    </row>
    <row r="441" spans="1:65" s="2" customFormat="1" ht="24.2" customHeight="1">
      <c r="A441" s="33"/>
      <c r="B441" s="158"/>
      <c r="C441" s="159" t="s">
        <v>778</v>
      </c>
      <c r="D441" s="159" t="s">
        <v>278</v>
      </c>
      <c r="E441" s="160" t="s">
        <v>779</v>
      </c>
      <c r="F441" s="161" t="s">
        <v>780</v>
      </c>
      <c r="G441" s="162" t="s">
        <v>371</v>
      </c>
      <c r="H441" s="163">
        <v>6</v>
      </c>
      <c r="I441" s="164"/>
      <c r="J441" s="163">
        <f t="shared" si="0"/>
        <v>0</v>
      </c>
      <c r="K441" s="165"/>
      <c r="L441" s="34"/>
      <c r="M441" s="166" t="s">
        <v>1</v>
      </c>
      <c r="N441" s="167" t="s">
        <v>42</v>
      </c>
      <c r="O441" s="62"/>
      <c r="P441" s="168">
        <f t="shared" si="1"/>
        <v>0</v>
      </c>
      <c r="Q441" s="168">
        <v>1.0500000000000001E-2</v>
      </c>
      <c r="R441" s="168">
        <f t="shared" si="2"/>
        <v>6.3E-2</v>
      </c>
      <c r="S441" s="168">
        <v>0</v>
      </c>
      <c r="T441" s="169">
        <f t="shared" si="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70" t="s">
        <v>282</v>
      </c>
      <c r="AT441" s="170" t="s">
        <v>278</v>
      </c>
      <c r="AU441" s="170" t="s">
        <v>89</v>
      </c>
      <c r="AY441" s="18" t="s">
        <v>276</v>
      </c>
      <c r="BE441" s="171">
        <f t="shared" si="4"/>
        <v>0</v>
      </c>
      <c r="BF441" s="171">
        <f t="shared" si="5"/>
        <v>0</v>
      </c>
      <c r="BG441" s="171">
        <f t="shared" si="6"/>
        <v>0</v>
      </c>
      <c r="BH441" s="171">
        <f t="shared" si="7"/>
        <v>0</v>
      </c>
      <c r="BI441" s="171">
        <f t="shared" si="8"/>
        <v>0</v>
      </c>
      <c r="BJ441" s="18" t="s">
        <v>89</v>
      </c>
      <c r="BK441" s="172">
        <f t="shared" si="9"/>
        <v>0</v>
      </c>
      <c r="BL441" s="18" t="s">
        <v>282</v>
      </c>
      <c r="BM441" s="170" t="s">
        <v>781</v>
      </c>
    </row>
    <row r="442" spans="1:65" s="2" customFormat="1" ht="24.2" customHeight="1">
      <c r="A442" s="33"/>
      <c r="B442" s="158"/>
      <c r="C442" s="159" t="s">
        <v>782</v>
      </c>
      <c r="D442" s="159" t="s">
        <v>278</v>
      </c>
      <c r="E442" s="160" t="s">
        <v>783</v>
      </c>
      <c r="F442" s="161" t="s">
        <v>784</v>
      </c>
      <c r="G442" s="162" t="s">
        <v>371</v>
      </c>
      <c r="H442" s="163">
        <v>1</v>
      </c>
      <c r="I442" s="164"/>
      <c r="J442" s="163">
        <f t="shared" si="0"/>
        <v>0</v>
      </c>
      <c r="K442" s="165"/>
      <c r="L442" s="34"/>
      <c r="M442" s="166" t="s">
        <v>1</v>
      </c>
      <c r="N442" s="167" t="s">
        <v>42</v>
      </c>
      <c r="O442" s="62"/>
      <c r="P442" s="168">
        <f t="shared" si="1"/>
        <v>0</v>
      </c>
      <c r="Q442" s="168">
        <v>1.0500000000000001E-2</v>
      </c>
      <c r="R442" s="168">
        <f t="shared" si="2"/>
        <v>1.0500000000000001E-2</v>
      </c>
      <c r="S442" s="168">
        <v>0</v>
      </c>
      <c r="T442" s="169">
        <f t="shared" si="3"/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0" t="s">
        <v>282</v>
      </c>
      <c r="AT442" s="170" t="s">
        <v>278</v>
      </c>
      <c r="AU442" s="170" t="s">
        <v>89</v>
      </c>
      <c r="AY442" s="18" t="s">
        <v>276</v>
      </c>
      <c r="BE442" s="171">
        <f t="shared" si="4"/>
        <v>0</v>
      </c>
      <c r="BF442" s="171">
        <f t="shared" si="5"/>
        <v>0</v>
      </c>
      <c r="BG442" s="171">
        <f t="shared" si="6"/>
        <v>0</v>
      </c>
      <c r="BH442" s="171">
        <f t="shared" si="7"/>
        <v>0</v>
      </c>
      <c r="BI442" s="171">
        <f t="shared" si="8"/>
        <v>0</v>
      </c>
      <c r="BJ442" s="18" t="s">
        <v>89</v>
      </c>
      <c r="BK442" s="172">
        <f t="shared" si="9"/>
        <v>0</v>
      </c>
      <c r="BL442" s="18" t="s">
        <v>282</v>
      </c>
      <c r="BM442" s="170" t="s">
        <v>785</v>
      </c>
    </row>
    <row r="443" spans="1:65" s="2" customFormat="1" ht="16.5" customHeight="1">
      <c r="A443" s="33"/>
      <c r="B443" s="158"/>
      <c r="C443" s="159" t="s">
        <v>786</v>
      </c>
      <c r="D443" s="159" t="s">
        <v>278</v>
      </c>
      <c r="E443" s="160" t="s">
        <v>787</v>
      </c>
      <c r="F443" s="161" t="s">
        <v>788</v>
      </c>
      <c r="G443" s="162" t="s">
        <v>292</v>
      </c>
      <c r="H443" s="163">
        <v>12.77</v>
      </c>
      <c r="I443" s="164"/>
      <c r="J443" s="163">
        <f t="shared" si="0"/>
        <v>0</v>
      </c>
      <c r="K443" s="165"/>
      <c r="L443" s="34"/>
      <c r="M443" s="166" t="s">
        <v>1</v>
      </c>
      <c r="N443" s="167" t="s">
        <v>42</v>
      </c>
      <c r="O443" s="62"/>
      <c r="P443" s="168">
        <f t="shared" si="1"/>
        <v>0</v>
      </c>
      <c r="Q443" s="168">
        <v>2.3000000000000001E-4</v>
      </c>
      <c r="R443" s="168">
        <f t="shared" si="2"/>
        <v>2.9370999999999998E-3</v>
      </c>
      <c r="S443" s="168">
        <v>0</v>
      </c>
      <c r="T443" s="169">
        <f t="shared" si="3"/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70" t="s">
        <v>282</v>
      </c>
      <c r="AT443" s="170" t="s">
        <v>278</v>
      </c>
      <c r="AU443" s="170" t="s">
        <v>89</v>
      </c>
      <c r="AY443" s="18" t="s">
        <v>276</v>
      </c>
      <c r="BE443" s="171">
        <f t="shared" si="4"/>
        <v>0</v>
      </c>
      <c r="BF443" s="171">
        <f t="shared" si="5"/>
        <v>0</v>
      </c>
      <c r="BG443" s="171">
        <f t="shared" si="6"/>
        <v>0</v>
      </c>
      <c r="BH443" s="171">
        <f t="shared" si="7"/>
        <v>0</v>
      </c>
      <c r="BI443" s="171">
        <f t="shared" si="8"/>
        <v>0</v>
      </c>
      <c r="BJ443" s="18" t="s">
        <v>89</v>
      </c>
      <c r="BK443" s="172">
        <f t="shared" si="9"/>
        <v>0</v>
      </c>
      <c r="BL443" s="18" t="s">
        <v>282</v>
      </c>
      <c r="BM443" s="170" t="s">
        <v>789</v>
      </c>
    </row>
    <row r="444" spans="1:65" s="13" customFormat="1" ht="11.25">
      <c r="B444" s="173"/>
      <c r="D444" s="174" t="s">
        <v>284</v>
      </c>
      <c r="E444" s="175" t="s">
        <v>1</v>
      </c>
      <c r="F444" s="176" t="s">
        <v>790</v>
      </c>
      <c r="H444" s="175" t="s">
        <v>1</v>
      </c>
      <c r="I444" s="177"/>
      <c r="L444" s="173"/>
      <c r="M444" s="178"/>
      <c r="N444" s="179"/>
      <c r="O444" s="179"/>
      <c r="P444" s="179"/>
      <c r="Q444" s="179"/>
      <c r="R444" s="179"/>
      <c r="S444" s="179"/>
      <c r="T444" s="180"/>
      <c r="AT444" s="175" t="s">
        <v>284</v>
      </c>
      <c r="AU444" s="175" t="s">
        <v>89</v>
      </c>
      <c r="AV444" s="13" t="s">
        <v>83</v>
      </c>
      <c r="AW444" s="13" t="s">
        <v>30</v>
      </c>
      <c r="AX444" s="13" t="s">
        <v>76</v>
      </c>
      <c r="AY444" s="175" t="s">
        <v>276</v>
      </c>
    </row>
    <row r="445" spans="1:65" s="14" customFormat="1" ht="11.25">
      <c r="B445" s="181"/>
      <c r="D445" s="174" t="s">
        <v>284</v>
      </c>
      <c r="E445" s="182" t="s">
        <v>1</v>
      </c>
      <c r="F445" s="183" t="s">
        <v>791</v>
      </c>
      <c r="H445" s="184">
        <v>2.62</v>
      </c>
      <c r="I445" s="185"/>
      <c r="L445" s="181"/>
      <c r="M445" s="186"/>
      <c r="N445" s="187"/>
      <c r="O445" s="187"/>
      <c r="P445" s="187"/>
      <c r="Q445" s="187"/>
      <c r="R445" s="187"/>
      <c r="S445" s="187"/>
      <c r="T445" s="188"/>
      <c r="AT445" s="182" t="s">
        <v>284</v>
      </c>
      <c r="AU445" s="182" t="s">
        <v>89</v>
      </c>
      <c r="AV445" s="14" t="s">
        <v>89</v>
      </c>
      <c r="AW445" s="14" t="s">
        <v>30</v>
      </c>
      <c r="AX445" s="14" t="s">
        <v>76</v>
      </c>
      <c r="AY445" s="182" t="s">
        <v>276</v>
      </c>
    </row>
    <row r="446" spans="1:65" s="14" customFormat="1" ht="11.25">
      <c r="B446" s="181"/>
      <c r="D446" s="174" t="s">
        <v>284</v>
      </c>
      <c r="E446" s="182" t="s">
        <v>1</v>
      </c>
      <c r="F446" s="183" t="s">
        <v>792</v>
      </c>
      <c r="H446" s="184">
        <v>8.0749999999999993</v>
      </c>
      <c r="I446" s="185"/>
      <c r="L446" s="181"/>
      <c r="M446" s="186"/>
      <c r="N446" s="187"/>
      <c r="O446" s="187"/>
      <c r="P446" s="187"/>
      <c r="Q446" s="187"/>
      <c r="R446" s="187"/>
      <c r="S446" s="187"/>
      <c r="T446" s="188"/>
      <c r="AT446" s="182" t="s">
        <v>284</v>
      </c>
      <c r="AU446" s="182" t="s">
        <v>89</v>
      </c>
      <c r="AV446" s="14" t="s">
        <v>89</v>
      </c>
      <c r="AW446" s="14" t="s">
        <v>30</v>
      </c>
      <c r="AX446" s="14" t="s">
        <v>76</v>
      </c>
      <c r="AY446" s="182" t="s">
        <v>276</v>
      </c>
    </row>
    <row r="447" spans="1:65" s="14" customFormat="1" ht="11.25">
      <c r="B447" s="181"/>
      <c r="D447" s="174" t="s">
        <v>284</v>
      </c>
      <c r="E447" s="182" t="s">
        <v>1</v>
      </c>
      <c r="F447" s="183" t="s">
        <v>793</v>
      </c>
      <c r="H447" s="184">
        <v>2.0750000000000002</v>
      </c>
      <c r="I447" s="185"/>
      <c r="L447" s="181"/>
      <c r="M447" s="186"/>
      <c r="N447" s="187"/>
      <c r="O447" s="187"/>
      <c r="P447" s="187"/>
      <c r="Q447" s="187"/>
      <c r="R447" s="187"/>
      <c r="S447" s="187"/>
      <c r="T447" s="188"/>
      <c r="AT447" s="182" t="s">
        <v>284</v>
      </c>
      <c r="AU447" s="182" t="s">
        <v>89</v>
      </c>
      <c r="AV447" s="14" t="s">
        <v>89</v>
      </c>
      <c r="AW447" s="14" t="s">
        <v>30</v>
      </c>
      <c r="AX447" s="14" t="s">
        <v>76</v>
      </c>
      <c r="AY447" s="182" t="s">
        <v>276</v>
      </c>
    </row>
    <row r="448" spans="1:65" s="15" customFormat="1" ht="11.25">
      <c r="B448" s="189"/>
      <c r="D448" s="174" t="s">
        <v>284</v>
      </c>
      <c r="E448" s="190" t="s">
        <v>1</v>
      </c>
      <c r="F448" s="191" t="s">
        <v>289</v>
      </c>
      <c r="H448" s="192">
        <v>12.77</v>
      </c>
      <c r="I448" s="193"/>
      <c r="L448" s="189"/>
      <c r="M448" s="194"/>
      <c r="N448" s="195"/>
      <c r="O448" s="195"/>
      <c r="P448" s="195"/>
      <c r="Q448" s="195"/>
      <c r="R448" s="195"/>
      <c r="S448" s="195"/>
      <c r="T448" s="196"/>
      <c r="AT448" s="190" t="s">
        <v>284</v>
      </c>
      <c r="AU448" s="190" t="s">
        <v>89</v>
      </c>
      <c r="AV448" s="15" t="s">
        <v>282</v>
      </c>
      <c r="AW448" s="15" t="s">
        <v>30</v>
      </c>
      <c r="AX448" s="15" t="s">
        <v>83</v>
      </c>
      <c r="AY448" s="190" t="s">
        <v>276</v>
      </c>
    </row>
    <row r="449" spans="1:65" s="2" customFormat="1" ht="21.75" customHeight="1">
      <c r="A449" s="33"/>
      <c r="B449" s="158"/>
      <c r="C449" s="159" t="s">
        <v>794</v>
      </c>
      <c r="D449" s="159" t="s">
        <v>278</v>
      </c>
      <c r="E449" s="160" t="s">
        <v>795</v>
      </c>
      <c r="F449" s="161" t="s">
        <v>796</v>
      </c>
      <c r="G449" s="162" t="s">
        <v>292</v>
      </c>
      <c r="H449" s="163">
        <v>19.760000000000002</v>
      </c>
      <c r="I449" s="164"/>
      <c r="J449" s="163">
        <f>ROUND(I449*H449,3)</f>
        <v>0</v>
      </c>
      <c r="K449" s="165"/>
      <c r="L449" s="34"/>
      <c r="M449" s="166" t="s">
        <v>1</v>
      </c>
      <c r="N449" s="167" t="s">
        <v>42</v>
      </c>
      <c r="O449" s="62"/>
      <c r="P449" s="168">
        <f>O449*H449</f>
        <v>0</v>
      </c>
      <c r="Q449" s="168">
        <v>2.4000000000000001E-4</v>
      </c>
      <c r="R449" s="168">
        <f>Q449*H449</f>
        <v>4.7424000000000008E-3</v>
      </c>
      <c r="S449" s="168">
        <v>0</v>
      </c>
      <c r="T449" s="169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70" t="s">
        <v>282</v>
      </c>
      <c r="AT449" s="170" t="s">
        <v>278</v>
      </c>
      <c r="AU449" s="170" t="s">
        <v>89</v>
      </c>
      <c r="AY449" s="18" t="s">
        <v>276</v>
      </c>
      <c r="BE449" s="171">
        <f>IF(N449="základná",J449,0)</f>
        <v>0</v>
      </c>
      <c r="BF449" s="171">
        <f>IF(N449="znížená",J449,0)</f>
        <v>0</v>
      </c>
      <c r="BG449" s="171">
        <f>IF(N449="zákl. prenesená",J449,0)</f>
        <v>0</v>
      </c>
      <c r="BH449" s="171">
        <f>IF(N449="zníž. prenesená",J449,0)</f>
        <v>0</v>
      </c>
      <c r="BI449" s="171">
        <f>IF(N449="nulová",J449,0)</f>
        <v>0</v>
      </c>
      <c r="BJ449" s="18" t="s">
        <v>89</v>
      </c>
      <c r="BK449" s="172">
        <f>ROUND(I449*H449,3)</f>
        <v>0</v>
      </c>
      <c r="BL449" s="18" t="s">
        <v>282</v>
      </c>
      <c r="BM449" s="170" t="s">
        <v>797</v>
      </c>
    </row>
    <row r="450" spans="1:65" s="13" customFormat="1" ht="11.25">
      <c r="B450" s="173"/>
      <c r="D450" s="174" t="s">
        <v>284</v>
      </c>
      <c r="E450" s="175" t="s">
        <v>1</v>
      </c>
      <c r="F450" s="176" t="s">
        <v>798</v>
      </c>
      <c r="H450" s="175" t="s">
        <v>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5" t="s">
        <v>284</v>
      </c>
      <c r="AU450" s="175" t="s">
        <v>89</v>
      </c>
      <c r="AV450" s="13" t="s">
        <v>83</v>
      </c>
      <c r="AW450" s="13" t="s">
        <v>30</v>
      </c>
      <c r="AX450" s="13" t="s">
        <v>76</v>
      </c>
      <c r="AY450" s="175" t="s">
        <v>276</v>
      </c>
    </row>
    <row r="451" spans="1:65" s="14" customFormat="1" ht="11.25">
      <c r="B451" s="181"/>
      <c r="D451" s="174" t="s">
        <v>284</v>
      </c>
      <c r="E451" s="182" t="s">
        <v>1</v>
      </c>
      <c r="F451" s="183" t="s">
        <v>799</v>
      </c>
      <c r="H451" s="184">
        <v>13.994999999999999</v>
      </c>
      <c r="I451" s="185"/>
      <c r="L451" s="181"/>
      <c r="M451" s="186"/>
      <c r="N451" s="187"/>
      <c r="O451" s="187"/>
      <c r="P451" s="187"/>
      <c r="Q451" s="187"/>
      <c r="R451" s="187"/>
      <c r="S451" s="187"/>
      <c r="T451" s="188"/>
      <c r="AT451" s="182" t="s">
        <v>284</v>
      </c>
      <c r="AU451" s="182" t="s">
        <v>89</v>
      </c>
      <c r="AV451" s="14" t="s">
        <v>89</v>
      </c>
      <c r="AW451" s="14" t="s">
        <v>30</v>
      </c>
      <c r="AX451" s="14" t="s">
        <v>76</v>
      </c>
      <c r="AY451" s="182" t="s">
        <v>276</v>
      </c>
    </row>
    <row r="452" spans="1:65" s="14" customFormat="1" ht="11.25">
      <c r="B452" s="181"/>
      <c r="D452" s="174" t="s">
        <v>284</v>
      </c>
      <c r="E452" s="182" t="s">
        <v>1</v>
      </c>
      <c r="F452" s="183" t="s">
        <v>800</v>
      </c>
      <c r="H452" s="184">
        <v>4.4649999999999999</v>
      </c>
      <c r="I452" s="185"/>
      <c r="L452" s="181"/>
      <c r="M452" s="186"/>
      <c r="N452" s="187"/>
      <c r="O452" s="187"/>
      <c r="P452" s="187"/>
      <c r="Q452" s="187"/>
      <c r="R452" s="187"/>
      <c r="S452" s="187"/>
      <c r="T452" s="188"/>
      <c r="AT452" s="182" t="s">
        <v>284</v>
      </c>
      <c r="AU452" s="182" t="s">
        <v>89</v>
      </c>
      <c r="AV452" s="14" t="s">
        <v>89</v>
      </c>
      <c r="AW452" s="14" t="s">
        <v>30</v>
      </c>
      <c r="AX452" s="14" t="s">
        <v>76</v>
      </c>
      <c r="AY452" s="182" t="s">
        <v>276</v>
      </c>
    </row>
    <row r="453" spans="1:65" s="14" customFormat="1" ht="11.25">
      <c r="B453" s="181"/>
      <c r="D453" s="174" t="s">
        <v>284</v>
      </c>
      <c r="E453" s="182" t="s">
        <v>1</v>
      </c>
      <c r="F453" s="183" t="s">
        <v>801</v>
      </c>
      <c r="H453" s="184">
        <v>1.3</v>
      </c>
      <c r="I453" s="185"/>
      <c r="L453" s="181"/>
      <c r="M453" s="186"/>
      <c r="N453" s="187"/>
      <c r="O453" s="187"/>
      <c r="P453" s="187"/>
      <c r="Q453" s="187"/>
      <c r="R453" s="187"/>
      <c r="S453" s="187"/>
      <c r="T453" s="188"/>
      <c r="AT453" s="182" t="s">
        <v>284</v>
      </c>
      <c r="AU453" s="182" t="s">
        <v>89</v>
      </c>
      <c r="AV453" s="14" t="s">
        <v>89</v>
      </c>
      <c r="AW453" s="14" t="s">
        <v>30</v>
      </c>
      <c r="AX453" s="14" t="s">
        <v>76</v>
      </c>
      <c r="AY453" s="182" t="s">
        <v>276</v>
      </c>
    </row>
    <row r="454" spans="1:65" s="15" customFormat="1" ht="11.25">
      <c r="B454" s="189"/>
      <c r="D454" s="174" t="s">
        <v>284</v>
      </c>
      <c r="E454" s="190" t="s">
        <v>1</v>
      </c>
      <c r="F454" s="191" t="s">
        <v>289</v>
      </c>
      <c r="H454" s="192">
        <v>19.760000000000002</v>
      </c>
      <c r="I454" s="193"/>
      <c r="L454" s="189"/>
      <c r="M454" s="194"/>
      <c r="N454" s="195"/>
      <c r="O454" s="195"/>
      <c r="P454" s="195"/>
      <c r="Q454" s="195"/>
      <c r="R454" s="195"/>
      <c r="S454" s="195"/>
      <c r="T454" s="196"/>
      <c r="AT454" s="190" t="s">
        <v>284</v>
      </c>
      <c r="AU454" s="190" t="s">
        <v>89</v>
      </c>
      <c r="AV454" s="15" t="s">
        <v>282</v>
      </c>
      <c r="AW454" s="15" t="s">
        <v>30</v>
      </c>
      <c r="AX454" s="15" t="s">
        <v>83</v>
      </c>
      <c r="AY454" s="190" t="s">
        <v>276</v>
      </c>
    </row>
    <row r="455" spans="1:65" s="2" customFormat="1" ht="16.5" customHeight="1">
      <c r="A455" s="33"/>
      <c r="B455" s="158"/>
      <c r="C455" s="159" t="s">
        <v>802</v>
      </c>
      <c r="D455" s="159" t="s">
        <v>278</v>
      </c>
      <c r="E455" s="160" t="s">
        <v>803</v>
      </c>
      <c r="F455" s="161" t="s">
        <v>804</v>
      </c>
      <c r="G455" s="162" t="s">
        <v>292</v>
      </c>
      <c r="H455" s="163">
        <v>14.831</v>
      </c>
      <c r="I455" s="164"/>
      <c r="J455" s="163">
        <f>ROUND(I455*H455,3)</f>
        <v>0</v>
      </c>
      <c r="K455" s="165"/>
      <c r="L455" s="34"/>
      <c r="M455" s="166" t="s">
        <v>1</v>
      </c>
      <c r="N455" s="167" t="s">
        <v>42</v>
      </c>
      <c r="O455" s="62"/>
      <c r="P455" s="168">
        <f>O455*H455</f>
        <v>0</v>
      </c>
      <c r="Q455" s="168">
        <v>2.5999999999999998E-4</v>
      </c>
      <c r="R455" s="168">
        <f>Q455*H455</f>
        <v>3.8560599999999997E-3</v>
      </c>
      <c r="S455" s="168">
        <v>0</v>
      </c>
      <c r="T455" s="169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70" t="s">
        <v>282</v>
      </c>
      <c r="AT455" s="170" t="s">
        <v>278</v>
      </c>
      <c r="AU455" s="170" t="s">
        <v>89</v>
      </c>
      <c r="AY455" s="18" t="s">
        <v>276</v>
      </c>
      <c r="BE455" s="171">
        <f>IF(N455="základná",J455,0)</f>
        <v>0</v>
      </c>
      <c r="BF455" s="171">
        <f>IF(N455="znížená",J455,0)</f>
        <v>0</v>
      </c>
      <c r="BG455" s="171">
        <f>IF(N455="zákl. prenesená",J455,0)</f>
        <v>0</v>
      </c>
      <c r="BH455" s="171">
        <f>IF(N455="zníž. prenesená",J455,0)</f>
        <v>0</v>
      </c>
      <c r="BI455" s="171">
        <f>IF(N455="nulová",J455,0)</f>
        <v>0</v>
      </c>
      <c r="BJ455" s="18" t="s">
        <v>89</v>
      </c>
      <c r="BK455" s="172">
        <f>ROUND(I455*H455,3)</f>
        <v>0</v>
      </c>
      <c r="BL455" s="18" t="s">
        <v>282</v>
      </c>
      <c r="BM455" s="170" t="s">
        <v>805</v>
      </c>
    </row>
    <row r="456" spans="1:65" s="13" customFormat="1" ht="11.25">
      <c r="B456" s="173"/>
      <c r="D456" s="174" t="s">
        <v>284</v>
      </c>
      <c r="E456" s="175" t="s">
        <v>1</v>
      </c>
      <c r="F456" s="176" t="s">
        <v>806</v>
      </c>
      <c r="H456" s="175" t="s">
        <v>1</v>
      </c>
      <c r="I456" s="177"/>
      <c r="L456" s="173"/>
      <c r="M456" s="178"/>
      <c r="N456" s="179"/>
      <c r="O456" s="179"/>
      <c r="P456" s="179"/>
      <c r="Q456" s="179"/>
      <c r="R456" s="179"/>
      <c r="S456" s="179"/>
      <c r="T456" s="180"/>
      <c r="AT456" s="175" t="s">
        <v>284</v>
      </c>
      <c r="AU456" s="175" t="s">
        <v>89</v>
      </c>
      <c r="AV456" s="13" t="s">
        <v>83</v>
      </c>
      <c r="AW456" s="13" t="s">
        <v>30</v>
      </c>
      <c r="AX456" s="13" t="s">
        <v>76</v>
      </c>
      <c r="AY456" s="175" t="s">
        <v>276</v>
      </c>
    </row>
    <row r="457" spans="1:65" s="13" customFormat="1" ht="11.25">
      <c r="B457" s="173"/>
      <c r="D457" s="174" t="s">
        <v>284</v>
      </c>
      <c r="E457" s="175" t="s">
        <v>1</v>
      </c>
      <c r="F457" s="176" t="s">
        <v>807</v>
      </c>
      <c r="H457" s="175" t="s">
        <v>1</v>
      </c>
      <c r="I457" s="177"/>
      <c r="L457" s="173"/>
      <c r="M457" s="178"/>
      <c r="N457" s="179"/>
      <c r="O457" s="179"/>
      <c r="P457" s="179"/>
      <c r="Q457" s="179"/>
      <c r="R457" s="179"/>
      <c r="S457" s="179"/>
      <c r="T457" s="180"/>
      <c r="AT457" s="175" t="s">
        <v>284</v>
      </c>
      <c r="AU457" s="175" t="s">
        <v>89</v>
      </c>
      <c r="AV457" s="13" t="s">
        <v>83</v>
      </c>
      <c r="AW457" s="13" t="s">
        <v>30</v>
      </c>
      <c r="AX457" s="13" t="s">
        <v>76</v>
      </c>
      <c r="AY457" s="175" t="s">
        <v>276</v>
      </c>
    </row>
    <row r="458" spans="1:65" s="14" customFormat="1" ht="11.25">
      <c r="B458" s="181"/>
      <c r="D458" s="174" t="s">
        <v>284</v>
      </c>
      <c r="E458" s="182" t="s">
        <v>1</v>
      </c>
      <c r="F458" s="183" t="s">
        <v>808</v>
      </c>
      <c r="H458" s="184">
        <v>2.9550000000000001</v>
      </c>
      <c r="I458" s="185"/>
      <c r="L458" s="181"/>
      <c r="M458" s="186"/>
      <c r="N458" s="187"/>
      <c r="O458" s="187"/>
      <c r="P458" s="187"/>
      <c r="Q458" s="187"/>
      <c r="R458" s="187"/>
      <c r="S458" s="187"/>
      <c r="T458" s="188"/>
      <c r="AT458" s="182" t="s">
        <v>284</v>
      </c>
      <c r="AU458" s="182" t="s">
        <v>89</v>
      </c>
      <c r="AV458" s="14" t="s">
        <v>89</v>
      </c>
      <c r="AW458" s="14" t="s">
        <v>30</v>
      </c>
      <c r="AX458" s="14" t="s">
        <v>76</v>
      </c>
      <c r="AY458" s="182" t="s">
        <v>276</v>
      </c>
    </row>
    <row r="459" spans="1:65" s="13" customFormat="1" ht="11.25">
      <c r="B459" s="173"/>
      <c r="D459" s="174" t="s">
        <v>284</v>
      </c>
      <c r="E459" s="175" t="s">
        <v>1</v>
      </c>
      <c r="F459" s="176" t="s">
        <v>809</v>
      </c>
      <c r="H459" s="175" t="s">
        <v>1</v>
      </c>
      <c r="I459" s="177"/>
      <c r="L459" s="173"/>
      <c r="M459" s="178"/>
      <c r="N459" s="179"/>
      <c r="O459" s="179"/>
      <c r="P459" s="179"/>
      <c r="Q459" s="179"/>
      <c r="R459" s="179"/>
      <c r="S459" s="179"/>
      <c r="T459" s="180"/>
      <c r="AT459" s="175" t="s">
        <v>284</v>
      </c>
      <c r="AU459" s="175" t="s">
        <v>89</v>
      </c>
      <c r="AV459" s="13" t="s">
        <v>83</v>
      </c>
      <c r="AW459" s="13" t="s">
        <v>30</v>
      </c>
      <c r="AX459" s="13" t="s">
        <v>76</v>
      </c>
      <c r="AY459" s="175" t="s">
        <v>276</v>
      </c>
    </row>
    <row r="460" spans="1:65" s="14" customFormat="1" ht="11.25">
      <c r="B460" s="181"/>
      <c r="D460" s="174" t="s">
        <v>284</v>
      </c>
      <c r="E460" s="182" t="s">
        <v>1</v>
      </c>
      <c r="F460" s="183" t="s">
        <v>810</v>
      </c>
      <c r="H460" s="184">
        <v>6.22</v>
      </c>
      <c r="I460" s="185"/>
      <c r="L460" s="181"/>
      <c r="M460" s="186"/>
      <c r="N460" s="187"/>
      <c r="O460" s="187"/>
      <c r="P460" s="187"/>
      <c r="Q460" s="187"/>
      <c r="R460" s="187"/>
      <c r="S460" s="187"/>
      <c r="T460" s="188"/>
      <c r="AT460" s="182" t="s">
        <v>284</v>
      </c>
      <c r="AU460" s="182" t="s">
        <v>89</v>
      </c>
      <c r="AV460" s="14" t="s">
        <v>89</v>
      </c>
      <c r="AW460" s="14" t="s">
        <v>30</v>
      </c>
      <c r="AX460" s="14" t="s">
        <v>76</v>
      </c>
      <c r="AY460" s="182" t="s">
        <v>276</v>
      </c>
    </row>
    <row r="461" spans="1:65" s="14" customFormat="1" ht="11.25">
      <c r="B461" s="181"/>
      <c r="D461" s="174" t="s">
        <v>284</v>
      </c>
      <c r="E461" s="182" t="s">
        <v>1</v>
      </c>
      <c r="F461" s="183" t="s">
        <v>811</v>
      </c>
      <c r="H461" s="184">
        <v>5.6559999999999997</v>
      </c>
      <c r="I461" s="185"/>
      <c r="L461" s="181"/>
      <c r="M461" s="186"/>
      <c r="N461" s="187"/>
      <c r="O461" s="187"/>
      <c r="P461" s="187"/>
      <c r="Q461" s="187"/>
      <c r="R461" s="187"/>
      <c r="S461" s="187"/>
      <c r="T461" s="188"/>
      <c r="AT461" s="182" t="s">
        <v>284</v>
      </c>
      <c r="AU461" s="182" t="s">
        <v>89</v>
      </c>
      <c r="AV461" s="14" t="s">
        <v>89</v>
      </c>
      <c r="AW461" s="14" t="s">
        <v>30</v>
      </c>
      <c r="AX461" s="14" t="s">
        <v>76</v>
      </c>
      <c r="AY461" s="182" t="s">
        <v>276</v>
      </c>
    </row>
    <row r="462" spans="1:65" s="15" customFormat="1" ht="11.25">
      <c r="B462" s="189"/>
      <c r="D462" s="174" t="s">
        <v>284</v>
      </c>
      <c r="E462" s="190" t="s">
        <v>1</v>
      </c>
      <c r="F462" s="191" t="s">
        <v>289</v>
      </c>
      <c r="H462" s="192">
        <v>14.831</v>
      </c>
      <c r="I462" s="193"/>
      <c r="L462" s="189"/>
      <c r="M462" s="194"/>
      <c r="N462" s="195"/>
      <c r="O462" s="195"/>
      <c r="P462" s="195"/>
      <c r="Q462" s="195"/>
      <c r="R462" s="195"/>
      <c r="S462" s="195"/>
      <c r="T462" s="196"/>
      <c r="AT462" s="190" t="s">
        <v>284</v>
      </c>
      <c r="AU462" s="190" t="s">
        <v>89</v>
      </c>
      <c r="AV462" s="15" t="s">
        <v>282</v>
      </c>
      <c r="AW462" s="15" t="s">
        <v>30</v>
      </c>
      <c r="AX462" s="15" t="s">
        <v>83</v>
      </c>
      <c r="AY462" s="190" t="s">
        <v>276</v>
      </c>
    </row>
    <row r="463" spans="1:65" s="2" customFormat="1" ht="37.9" customHeight="1">
      <c r="A463" s="33"/>
      <c r="B463" s="158"/>
      <c r="C463" s="159" t="s">
        <v>812</v>
      </c>
      <c r="D463" s="159" t="s">
        <v>278</v>
      </c>
      <c r="E463" s="160" t="s">
        <v>813</v>
      </c>
      <c r="F463" s="161" t="s">
        <v>814</v>
      </c>
      <c r="G463" s="162" t="s">
        <v>371</v>
      </c>
      <c r="H463" s="163">
        <v>4</v>
      </c>
      <c r="I463" s="164"/>
      <c r="J463" s="163">
        <f>ROUND(I463*H463,3)</f>
        <v>0</v>
      </c>
      <c r="K463" s="165"/>
      <c r="L463" s="34"/>
      <c r="M463" s="166" t="s">
        <v>1</v>
      </c>
      <c r="N463" s="167" t="s">
        <v>42</v>
      </c>
      <c r="O463" s="62"/>
      <c r="P463" s="168">
        <f>O463*H463</f>
        <v>0</v>
      </c>
      <c r="Q463" s="168">
        <v>1.6000000000000001E-4</v>
      </c>
      <c r="R463" s="168">
        <f>Q463*H463</f>
        <v>6.4000000000000005E-4</v>
      </c>
      <c r="S463" s="168">
        <v>0</v>
      </c>
      <c r="T463" s="169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70" t="s">
        <v>282</v>
      </c>
      <c r="AT463" s="170" t="s">
        <v>278</v>
      </c>
      <c r="AU463" s="170" t="s">
        <v>89</v>
      </c>
      <c r="AY463" s="18" t="s">
        <v>276</v>
      </c>
      <c r="BE463" s="171">
        <f>IF(N463="základná",J463,0)</f>
        <v>0</v>
      </c>
      <c r="BF463" s="171">
        <f>IF(N463="znížená",J463,0)</f>
        <v>0</v>
      </c>
      <c r="BG463" s="171">
        <f>IF(N463="zákl. prenesená",J463,0)</f>
        <v>0</v>
      </c>
      <c r="BH463" s="171">
        <f>IF(N463="zníž. prenesená",J463,0)</f>
        <v>0</v>
      </c>
      <c r="BI463" s="171">
        <f>IF(N463="nulová",J463,0)</f>
        <v>0</v>
      </c>
      <c r="BJ463" s="18" t="s">
        <v>89</v>
      </c>
      <c r="BK463" s="172">
        <f>ROUND(I463*H463,3)</f>
        <v>0</v>
      </c>
      <c r="BL463" s="18" t="s">
        <v>282</v>
      </c>
      <c r="BM463" s="170" t="s">
        <v>815</v>
      </c>
    </row>
    <row r="464" spans="1:65" s="14" customFormat="1" ht="11.25">
      <c r="B464" s="181"/>
      <c r="D464" s="174" t="s">
        <v>284</v>
      </c>
      <c r="E464" s="182" t="s">
        <v>1</v>
      </c>
      <c r="F464" s="183" t="s">
        <v>816</v>
      </c>
      <c r="H464" s="184">
        <v>4</v>
      </c>
      <c r="I464" s="185"/>
      <c r="L464" s="181"/>
      <c r="M464" s="186"/>
      <c r="N464" s="187"/>
      <c r="O464" s="187"/>
      <c r="P464" s="187"/>
      <c r="Q464" s="187"/>
      <c r="R464" s="187"/>
      <c r="S464" s="187"/>
      <c r="T464" s="188"/>
      <c r="AT464" s="182" t="s">
        <v>284</v>
      </c>
      <c r="AU464" s="182" t="s">
        <v>89</v>
      </c>
      <c r="AV464" s="14" t="s">
        <v>89</v>
      </c>
      <c r="AW464" s="14" t="s">
        <v>30</v>
      </c>
      <c r="AX464" s="14" t="s">
        <v>83</v>
      </c>
      <c r="AY464" s="182" t="s">
        <v>276</v>
      </c>
    </row>
    <row r="465" spans="1:65" s="2" customFormat="1" ht="37.9" customHeight="1">
      <c r="A465" s="33"/>
      <c r="B465" s="158"/>
      <c r="C465" s="159" t="s">
        <v>817</v>
      </c>
      <c r="D465" s="159" t="s">
        <v>278</v>
      </c>
      <c r="E465" s="160" t="s">
        <v>818</v>
      </c>
      <c r="F465" s="161" t="s">
        <v>819</v>
      </c>
      <c r="G465" s="162" t="s">
        <v>371</v>
      </c>
      <c r="H465" s="163">
        <v>36</v>
      </c>
      <c r="I465" s="164"/>
      <c r="J465" s="163">
        <f>ROUND(I465*H465,3)</f>
        <v>0</v>
      </c>
      <c r="K465" s="165"/>
      <c r="L465" s="34"/>
      <c r="M465" s="166" t="s">
        <v>1</v>
      </c>
      <c r="N465" s="167" t="s">
        <v>42</v>
      </c>
      <c r="O465" s="62"/>
      <c r="P465" s="168">
        <f>O465*H465</f>
        <v>0</v>
      </c>
      <c r="Q465" s="168">
        <v>3.2000000000000003E-4</v>
      </c>
      <c r="R465" s="168">
        <f>Q465*H465</f>
        <v>1.1520000000000001E-2</v>
      </c>
      <c r="S465" s="168">
        <v>0</v>
      </c>
      <c r="T465" s="169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70" t="s">
        <v>282</v>
      </c>
      <c r="AT465" s="170" t="s">
        <v>278</v>
      </c>
      <c r="AU465" s="170" t="s">
        <v>89</v>
      </c>
      <c r="AY465" s="18" t="s">
        <v>276</v>
      </c>
      <c r="BE465" s="171">
        <f>IF(N465="základná",J465,0)</f>
        <v>0</v>
      </c>
      <c r="BF465" s="171">
        <f>IF(N465="znížená",J465,0)</f>
        <v>0</v>
      </c>
      <c r="BG465" s="171">
        <f>IF(N465="zákl. prenesená",J465,0)</f>
        <v>0</v>
      </c>
      <c r="BH465" s="171">
        <f>IF(N465="zníž. prenesená",J465,0)</f>
        <v>0</v>
      </c>
      <c r="BI465" s="171">
        <f>IF(N465="nulová",J465,0)</f>
        <v>0</v>
      </c>
      <c r="BJ465" s="18" t="s">
        <v>89</v>
      </c>
      <c r="BK465" s="172">
        <f>ROUND(I465*H465,3)</f>
        <v>0</v>
      </c>
      <c r="BL465" s="18" t="s">
        <v>282</v>
      </c>
      <c r="BM465" s="170" t="s">
        <v>820</v>
      </c>
    </row>
    <row r="466" spans="1:65" s="14" customFormat="1" ht="11.25">
      <c r="B466" s="181"/>
      <c r="D466" s="174" t="s">
        <v>284</v>
      </c>
      <c r="E466" s="182" t="s">
        <v>1</v>
      </c>
      <c r="F466" s="183" t="s">
        <v>821</v>
      </c>
      <c r="H466" s="184">
        <v>12</v>
      </c>
      <c r="I466" s="185"/>
      <c r="L466" s="181"/>
      <c r="M466" s="186"/>
      <c r="N466" s="187"/>
      <c r="O466" s="187"/>
      <c r="P466" s="187"/>
      <c r="Q466" s="187"/>
      <c r="R466" s="187"/>
      <c r="S466" s="187"/>
      <c r="T466" s="188"/>
      <c r="AT466" s="182" t="s">
        <v>284</v>
      </c>
      <c r="AU466" s="182" t="s">
        <v>89</v>
      </c>
      <c r="AV466" s="14" t="s">
        <v>89</v>
      </c>
      <c r="AW466" s="14" t="s">
        <v>30</v>
      </c>
      <c r="AX466" s="14" t="s">
        <v>76</v>
      </c>
      <c r="AY466" s="182" t="s">
        <v>276</v>
      </c>
    </row>
    <row r="467" spans="1:65" s="14" customFormat="1" ht="11.25">
      <c r="B467" s="181"/>
      <c r="D467" s="174" t="s">
        <v>284</v>
      </c>
      <c r="E467" s="182" t="s">
        <v>1</v>
      </c>
      <c r="F467" s="183" t="s">
        <v>822</v>
      </c>
      <c r="H467" s="184">
        <v>24</v>
      </c>
      <c r="I467" s="185"/>
      <c r="L467" s="181"/>
      <c r="M467" s="186"/>
      <c r="N467" s="187"/>
      <c r="O467" s="187"/>
      <c r="P467" s="187"/>
      <c r="Q467" s="187"/>
      <c r="R467" s="187"/>
      <c r="S467" s="187"/>
      <c r="T467" s="188"/>
      <c r="AT467" s="182" t="s">
        <v>284</v>
      </c>
      <c r="AU467" s="182" t="s">
        <v>89</v>
      </c>
      <c r="AV467" s="14" t="s">
        <v>89</v>
      </c>
      <c r="AW467" s="14" t="s">
        <v>30</v>
      </c>
      <c r="AX467" s="14" t="s">
        <v>76</v>
      </c>
      <c r="AY467" s="182" t="s">
        <v>276</v>
      </c>
    </row>
    <row r="468" spans="1:65" s="15" customFormat="1" ht="11.25">
      <c r="B468" s="189"/>
      <c r="D468" s="174" t="s">
        <v>284</v>
      </c>
      <c r="E468" s="190" t="s">
        <v>1</v>
      </c>
      <c r="F468" s="191" t="s">
        <v>289</v>
      </c>
      <c r="H468" s="192">
        <v>36</v>
      </c>
      <c r="I468" s="193"/>
      <c r="L468" s="189"/>
      <c r="M468" s="194"/>
      <c r="N468" s="195"/>
      <c r="O468" s="195"/>
      <c r="P468" s="195"/>
      <c r="Q468" s="195"/>
      <c r="R468" s="195"/>
      <c r="S468" s="195"/>
      <c r="T468" s="196"/>
      <c r="AT468" s="190" t="s">
        <v>284</v>
      </c>
      <c r="AU468" s="190" t="s">
        <v>89</v>
      </c>
      <c r="AV468" s="15" t="s">
        <v>282</v>
      </c>
      <c r="AW468" s="15" t="s">
        <v>30</v>
      </c>
      <c r="AX468" s="15" t="s">
        <v>83</v>
      </c>
      <c r="AY468" s="190" t="s">
        <v>276</v>
      </c>
    </row>
    <row r="469" spans="1:65" s="2" customFormat="1" ht="37.9" customHeight="1">
      <c r="A469" s="33"/>
      <c r="B469" s="158"/>
      <c r="C469" s="159" t="s">
        <v>823</v>
      </c>
      <c r="D469" s="159" t="s">
        <v>278</v>
      </c>
      <c r="E469" s="160" t="s">
        <v>824</v>
      </c>
      <c r="F469" s="161" t="s">
        <v>825</v>
      </c>
      <c r="G469" s="162" t="s">
        <v>281</v>
      </c>
      <c r="H469" s="163">
        <v>12.613</v>
      </c>
      <c r="I469" s="164"/>
      <c r="J469" s="163">
        <f>ROUND(I469*H469,3)</f>
        <v>0</v>
      </c>
      <c r="K469" s="165"/>
      <c r="L469" s="34"/>
      <c r="M469" s="166" t="s">
        <v>1</v>
      </c>
      <c r="N469" s="167" t="s">
        <v>42</v>
      </c>
      <c r="O469" s="62"/>
      <c r="P469" s="168">
        <f>O469*H469</f>
        <v>0</v>
      </c>
      <c r="Q469" s="168">
        <v>0</v>
      </c>
      <c r="R469" s="168">
        <f>Q469*H469</f>
        <v>0</v>
      </c>
      <c r="S469" s="168">
        <v>0.19600000000000001</v>
      </c>
      <c r="T469" s="169">
        <f>S469*H469</f>
        <v>2.4721479999999998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70" t="s">
        <v>282</v>
      </c>
      <c r="AT469" s="170" t="s">
        <v>278</v>
      </c>
      <c r="AU469" s="170" t="s">
        <v>89</v>
      </c>
      <c r="AY469" s="18" t="s">
        <v>276</v>
      </c>
      <c r="BE469" s="171">
        <f>IF(N469="základná",J469,0)</f>
        <v>0</v>
      </c>
      <c r="BF469" s="171">
        <f>IF(N469="znížená",J469,0)</f>
        <v>0</v>
      </c>
      <c r="BG469" s="171">
        <f>IF(N469="zákl. prenesená",J469,0)</f>
        <v>0</v>
      </c>
      <c r="BH469" s="171">
        <f>IF(N469="zníž. prenesená",J469,0)</f>
        <v>0</v>
      </c>
      <c r="BI469" s="171">
        <f>IF(N469="nulová",J469,0)</f>
        <v>0</v>
      </c>
      <c r="BJ469" s="18" t="s">
        <v>89</v>
      </c>
      <c r="BK469" s="172">
        <f>ROUND(I469*H469,3)</f>
        <v>0</v>
      </c>
      <c r="BL469" s="18" t="s">
        <v>282</v>
      </c>
      <c r="BM469" s="170" t="s">
        <v>826</v>
      </c>
    </row>
    <row r="470" spans="1:65" s="13" customFormat="1" ht="11.25">
      <c r="B470" s="173"/>
      <c r="D470" s="174" t="s">
        <v>284</v>
      </c>
      <c r="E470" s="175" t="s">
        <v>1</v>
      </c>
      <c r="F470" s="176" t="s">
        <v>827</v>
      </c>
      <c r="H470" s="175" t="s">
        <v>1</v>
      </c>
      <c r="I470" s="177"/>
      <c r="L470" s="173"/>
      <c r="M470" s="178"/>
      <c r="N470" s="179"/>
      <c r="O470" s="179"/>
      <c r="P470" s="179"/>
      <c r="Q470" s="179"/>
      <c r="R470" s="179"/>
      <c r="S470" s="179"/>
      <c r="T470" s="180"/>
      <c r="AT470" s="175" t="s">
        <v>284</v>
      </c>
      <c r="AU470" s="175" t="s">
        <v>89</v>
      </c>
      <c r="AV470" s="13" t="s">
        <v>83</v>
      </c>
      <c r="AW470" s="13" t="s">
        <v>30</v>
      </c>
      <c r="AX470" s="13" t="s">
        <v>76</v>
      </c>
      <c r="AY470" s="175" t="s">
        <v>276</v>
      </c>
    </row>
    <row r="471" spans="1:65" s="14" customFormat="1" ht="11.25">
      <c r="B471" s="181"/>
      <c r="D471" s="174" t="s">
        <v>284</v>
      </c>
      <c r="E471" s="182" t="s">
        <v>1</v>
      </c>
      <c r="F471" s="183" t="s">
        <v>828</v>
      </c>
      <c r="H471" s="184">
        <v>7.8879999999999999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2" t="s">
        <v>284</v>
      </c>
      <c r="AU471" s="182" t="s">
        <v>89</v>
      </c>
      <c r="AV471" s="14" t="s">
        <v>89</v>
      </c>
      <c r="AW471" s="14" t="s">
        <v>30</v>
      </c>
      <c r="AX471" s="14" t="s">
        <v>76</v>
      </c>
      <c r="AY471" s="182" t="s">
        <v>276</v>
      </c>
    </row>
    <row r="472" spans="1:65" s="14" customFormat="1" ht="11.25">
      <c r="B472" s="181"/>
      <c r="D472" s="174" t="s">
        <v>284</v>
      </c>
      <c r="E472" s="182" t="s">
        <v>1</v>
      </c>
      <c r="F472" s="183" t="s">
        <v>829</v>
      </c>
      <c r="H472" s="184">
        <v>4.7249999999999996</v>
      </c>
      <c r="I472" s="185"/>
      <c r="L472" s="181"/>
      <c r="M472" s="186"/>
      <c r="N472" s="187"/>
      <c r="O472" s="187"/>
      <c r="P472" s="187"/>
      <c r="Q472" s="187"/>
      <c r="R472" s="187"/>
      <c r="S472" s="187"/>
      <c r="T472" s="188"/>
      <c r="AT472" s="182" t="s">
        <v>284</v>
      </c>
      <c r="AU472" s="182" t="s">
        <v>89</v>
      </c>
      <c r="AV472" s="14" t="s">
        <v>89</v>
      </c>
      <c r="AW472" s="14" t="s">
        <v>30</v>
      </c>
      <c r="AX472" s="14" t="s">
        <v>76</v>
      </c>
      <c r="AY472" s="182" t="s">
        <v>276</v>
      </c>
    </row>
    <row r="473" spans="1:65" s="15" customFormat="1" ht="11.25">
      <c r="B473" s="189"/>
      <c r="D473" s="174" t="s">
        <v>284</v>
      </c>
      <c r="E473" s="190" t="s">
        <v>1</v>
      </c>
      <c r="F473" s="191" t="s">
        <v>289</v>
      </c>
      <c r="H473" s="192">
        <v>12.613</v>
      </c>
      <c r="I473" s="193"/>
      <c r="L473" s="189"/>
      <c r="M473" s="194"/>
      <c r="N473" s="195"/>
      <c r="O473" s="195"/>
      <c r="P473" s="195"/>
      <c r="Q473" s="195"/>
      <c r="R473" s="195"/>
      <c r="S473" s="195"/>
      <c r="T473" s="196"/>
      <c r="AT473" s="190" t="s">
        <v>284</v>
      </c>
      <c r="AU473" s="190" t="s">
        <v>89</v>
      </c>
      <c r="AV473" s="15" t="s">
        <v>282</v>
      </c>
      <c r="AW473" s="15" t="s">
        <v>30</v>
      </c>
      <c r="AX473" s="15" t="s">
        <v>83</v>
      </c>
      <c r="AY473" s="190" t="s">
        <v>276</v>
      </c>
    </row>
    <row r="474" spans="1:65" s="2" customFormat="1" ht="24.2" customHeight="1">
      <c r="A474" s="33"/>
      <c r="B474" s="158"/>
      <c r="C474" s="159" t="s">
        <v>830</v>
      </c>
      <c r="D474" s="159" t="s">
        <v>278</v>
      </c>
      <c r="E474" s="160" t="s">
        <v>831</v>
      </c>
      <c r="F474" s="161" t="s">
        <v>832</v>
      </c>
      <c r="G474" s="162" t="s">
        <v>292</v>
      </c>
      <c r="H474" s="163">
        <v>4.2</v>
      </c>
      <c r="I474" s="164"/>
      <c r="J474" s="163">
        <f>ROUND(I474*H474,3)</f>
        <v>0</v>
      </c>
      <c r="K474" s="165"/>
      <c r="L474" s="34"/>
      <c r="M474" s="166" t="s">
        <v>1</v>
      </c>
      <c r="N474" s="167" t="s">
        <v>42</v>
      </c>
      <c r="O474" s="62"/>
      <c r="P474" s="168">
        <f>O474*H474</f>
        <v>0</v>
      </c>
      <c r="Q474" s="168">
        <v>0</v>
      </c>
      <c r="R474" s="168">
        <f>Q474*H474</f>
        <v>0</v>
      </c>
      <c r="S474" s="168">
        <v>7.0000000000000007E-2</v>
      </c>
      <c r="T474" s="169">
        <f>S474*H474</f>
        <v>0.29400000000000004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70" t="s">
        <v>282</v>
      </c>
      <c r="AT474" s="170" t="s">
        <v>278</v>
      </c>
      <c r="AU474" s="170" t="s">
        <v>89</v>
      </c>
      <c r="AY474" s="18" t="s">
        <v>276</v>
      </c>
      <c r="BE474" s="171">
        <f>IF(N474="základná",J474,0)</f>
        <v>0</v>
      </c>
      <c r="BF474" s="171">
        <f>IF(N474="znížená",J474,0)</f>
        <v>0</v>
      </c>
      <c r="BG474" s="171">
        <f>IF(N474="zákl. prenesená",J474,0)</f>
        <v>0</v>
      </c>
      <c r="BH474" s="171">
        <f>IF(N474="zníž. prenesená",J474,0)</f>
        <v>0</v>
      </c>
      <c r="BI474" s="171">
        <f>IF(N474="nulová",J474,0)</f>
        <v>0</v>
      </c>
      <c r="BJ474" s="18" t="s">
        <v>89</v>
      </c>
      <c r="BK474" s="172">
        <f>ROUND(I474*H474,3)</f>
        <v>0</v>
      </c>
      <c r="BL474" s="18" t="s">
        <v>282</v>
      </c>
      <c r="BM474" s="170" t="s">
        <v>833</v>
      </c>
    </row>
    <row r="475" spans="1:65" s="14" customFormat="1" ht="11.25">
      <c r="B475" s="181"/>
      <c r="D475" s="174" t="s">
        <v>284</v>
      </c>
      <c r="E475" s="182" t="s">
        <v>1</v>
      </c>
      <c r="F475" s="183" t="s">
        <v>834</v>
      </c>
      <c r="H475" s="184">
        <v>4.2</v>
      </c>
      <c r="I475" s="185"/>
      <c r="L475" s="181"/>
      <c r="M475" s="186"/>
      <c r="N475" s="187"/>
      <c r="O475" s="187"/>
      <c r="P475" s="187"/>
      <c r="Q475" s="187"/>
      <c r="R475" s="187"/>
      <c r="S475" s="187"/>
      <c r="T475" s="188"/>
      <c r="AT475" s="182" t="s">
        <v>284</v>
      </c>
      <c r="AU475" s="182" t="s">
        <v>89</v>
      </c>
      <c r="AV475" s="14" t="s">
        <v>89</v>
      </c>
      <c r="AW475" s="14" t="s">
        <v>30</v>
      </c>
      <c r="AX475" s="14" t="s">
        <v>83</v>
      </c>
      <c r="AY475" s="182" t="s">
        <v>276</v>
      </c>
    </row>
    <row r="476" spans="1:65" s="2" customFormat="1" ht="37.9" customHeight="1">
      <c r="A476" s="33"/>
      <c r="B476" s="158"/>
      <c r="C476" s="159" t="s">
        <v>835</v>
      </c>
      <c r="D476" s="159" t="s">
        <v>278</v>
      </c>
      <c r="E476" s="160" t="s">
        <v>836</v>
      </c>
      <c r="F476" s="161" t="s">
        <v>837</v>
      </c>
      <c r="G476" s="162" t="s">
        <v>308</v>
      </c>
      <c r="H476" s="163">
        <v>0.13500000000000001</v>
      </c>
      <c r="I476" s="164"/>
      <c r="J476" s="163">
        <f>ROUND(I476*H476,3)</f>
        <v>0</v>
      </c>
      <c r="K476" s="165"/>
      <c r="L476" s="34"/>
      <c r="M476" s="166" t="s">
        <v>1</v>
      </c>
      <c r="N476" s="167" t="s">
        <v>42</v>
      </c>
      <c r="O476" s="62"/>
      <c r="P476" s="168">
        <f>O476*H476</f>
        <v>0</v>
      </c>
      <c r="Q476" s="168">
        <v>0</v>
      </c>
      <c r="R476" s="168">
        <f>Q476*H476</f>
        <v>0</v>
      </c>
      <c r="S476" s="168">
        <v>2.2000000000000002</v>
      </c>
      <c r="T476" s="169">
        <f>S476*H476</f>
        <v>0.29700000000000004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70" t="s">
        <v>282</v>
      </c>
      <c r="AT476" s="170" t="s">
        <v>278</v>
      </c>
      <c r="AU476" s="170" t="s">
        <v>89</v>
      </c>
      <c r="AY476" s="18" t="s">
        <v>276</v>
      </c>
      <c r="BE476" s="171">
        <f>IF(N476="základná",J476,0)</f>
        <v>0</v>
      </c>
      <c r="BF476" s="171">
        <f>IF(N476="znížená",J476,0)</f>
        <v>0</v>
      </c>
      <c r="BG476" s="171">
        <f>IF(N476="zákl. prenesená",J476,0)</f>
        <v>0</v>
      </c>
      <c r="BH476" s="171">
        <f>IF(N476="zníž. prenesená",J476,0)</f>
        <v>0</v>
      </c>
      <c r="BI476" s="171">
        <f>IF(N476="nulová",J476,0)</f>
        <v>0</v>
      </c>
      <c r="BJ476" s="18" t="s">
        <v>89</v>
      </c>
      <c r="BK476" s="172">
        <f>ROUND(I476*H476,3)</f>
        <v>0</v>
      </c>
      <c r="BL476" s="18" t="s">
        <v>282</v>
      </c>
      <c r="BM476" s="170" t="s">
        <v>838</v>
      </c>
    </row>
    <row r="477" spans="1:65" s="14" customFormat="1" ht="11.25">
      <c r="B477" s="181"/>
      <c r="D477" s="174" t="s">
        <v>284</v>
      </c>
      <c r="E477" s="182" t="s">
        <v>1</v>
      </c>
      <c r="F477" s="183" t="s">
        <v>839</v>
      </c>
      <c r="H477" s="184">
        <v>0.13500000000000001</v>
      </c>
      <c r="I477" s="185"/>
      <c r="L477" s="181"/>
      <c r="M477" s="186"/>
      <c r="N477" s="187"/>
      <c r="O477" s="187"/>
      <c r="P477" s="187"/>
      <c r="Q477" s="187"/>
      <c r="R477" s="187"/>
      <c r="S477" s="187"/>
      <c r="T477" s="188"/>
      <c r="AT477" s="182" t="s">
        <v>284</v>
      </c>
      <c r="AU477" s="182" t="s">
        <v>89</v>
      </c>
      <c r="AV477" s="14" t="s">
        <v>89</v>
      </c>
      <c r="AW477" s="14" t="s">
        <v>30</v>
      </c>
      <c r="AX477" s="14" t="s">
        <v>83</v>
      </c>
      <c r="AY477" s="182" t="s">
        <v>276</v>
      </c>
    </row>
    <row r="478" spans="1:65" s="2" customFormat="1" ht="24.2" customHeight="1">
      <c r="A478" s="33"/>
      <c r="B478" s="158"/>
      <c r="C478" s="159" t="s">
        <v>840</v>
      </c>
      <c r="D478" s="159" t="s">
        <v>278</v>
      </c>
      <c r="E478" s="160" t="s">
        <v>841</v>
      </c>
      <c r="F478" s="161" t="s">
        <v>842</v>
      </c>
      <c r="G478" s="162" t="s">
        <v>281</v>
      </c>
      <c r="H478" s="163">
        <v>398.339</v>
      </c>
      <c r="I478" s="164"/>
      <c r="J478" s="163">
        <f>ROUND(I478*H478,3)</f>
        <v>0</v>
      </c>
      <c r="K478" s="165"/>
      <c r="L478" s="34"/>
      <c r="M478" s="166" t="s">
        <v>1</v>
      </c>
      <c r="N478" s="167" t="s">
        <v>42</v>
      </c>
      <c r="O478" s="62"/>
      <c r="P478" s="168">
        <f>O478*H478</f>
        <v>0</v>
      </c>
      <c r="Q478" s="168">
        <v>1.0000000000000001E-5</v>
      </c>
      <c r="R478" s="168">
        <f>Q478*H478</f>
        <v>3.9833900000000007E-3</v>
      </c>
      <c r="S478" s="168">
        <v>6.0000000000000001E-3</v>
      </c>
      <c r="T478" s="169">
        <f>S478*H478</f>
        <v>2.390034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70" t="s">
        <v>282</v>
      </c>
      <c r="AT478" s="170" t="s">
        <v>278</v>
      </c>
      <c r="AU478" s="170" t="s">
        <v>89</v>
      </c>
      <c r="AY478" s="18" t="s">
        <v>276</v>
      </c>
      <c r="BE478" s="171">
        <f>IF(N478="základná",J478,0)</f>
        <v>0</v>
      </c>
      <c r="BF478" s="171">
        <f>IF(N478="znížená",J478,0)</f>
        <v>0</v>
      </c>
      <c r="BG478" s="171">
        <f>IF(N478="zákl. prenesená",J478,0)</f>
        <v>0</v>
      </c>
      <c r="BH478" s="171">
        <f>IF(N478="zníž. prenesená",J478,0)</f>
        <v>0</v>
      </c>
      <c r="BI478" s="171">
        <f>IF(N478="nulová",J478,0)</f>
        <v>0</v>
      </c>
      <c r="BJ478" s="18" t="s">
        <v>89</v>
      </c>
      <c r="BK478" s="172">
        <f>ROUND(I478*H478,3)</f>
        <v>0</v>
      </c>
      <c r="BL478" s="18" t="s">
        <v>282</v>
      </c>
      <c r="BM478" s="170" t="s">
        <v>843</v>
      </c>
    </row>
    <row r="479" spans="1:65" s="13" customFormat="1" ht="11.25">
      <c r="B479" s="173"/>
      <c r="D479" s="174" t="s">
        <v>284</v>
      </c>
      <c r="E479" s="175" t="s">
        <v>1</v>
      </c>
      <c r="F479" s="176" t="s">
        <v>844</v>
      </c>
      <c r="H479" s="175" t="s">
        <v>1</v>
      </c>
      <c r="I479" s="177"/>
      <c r="L479" s="173"/>
      <c r="M479" s="178"/>
      <c r="N479" s="179"/>
      <c r="O479" s="179"/>
      <c r="P479" s="179"/>
      <c r="Q479" s="179"/>
      <c r="R479" s="179"/>
      <c r="S479" s="179"/>
      <c r="T479" s="180"/>
      <c r="AT479" s="175" t="s">
        <v>284</v>
      </c>
      <c r="AU479" s="175" t="s">
        <v>89</v>
      </c>
      <c r="AV479" s="13" t="s">
        <v>83</v>
      </c>
      <c r="AW479" s="13" t="s">
        <v>30</v>
      </c>
      <c r="AX479" s="13" t="s">
        <v>76</v>
      </c>
      <c r="AY479" s="175" t="s">
        <v>276</v>
      </c>
    </row>
    <row r="480" spans="1:65" s="14" customFormat="1" ht="11.25">
      <c r="B480" s="181"/>
      <c r="D480" s="174" t="s">
        <v>284</v>
      </c>
      <c r="E480" s="182" t="s">
        <v>1</v>
      </c>
      <c r="F480" s="183" t="s">
        <v>845</v>
      </c>
      <c r="H480" s="184">
        <v>11.5</v>
      </c>
      <c r="I480" s="185"/>
      <c r="L480" s="181"/>
      <c r="M480" s="186"/>
      <c r="N480" s="187"/>
      <c r="O480" s="187"/>
      <c r="P480" s="187"/>
      <c r="Q480" s="187"/>
      <c r="R480" s="187"/>
      <c r="S480" s="187"/>
      <c r="T480" s="188"/>
      <c r="AT480" s="182" t="s">
        <v>284</v>
      </c>
      <c r="AU480" s="182" t="s">
        <v>89</v>
      </c>
      <c r="AV480" s="14" t="s">
        <v>89</v>
      </c>
      <c r="AW480" s="14" t="s">
        <v>30</v>
      </c>
      <c r="AX480" s="14" t="s">
        <v>76</v>
      </c>
      <c r="AY480" s="182" t="s">
        <v>276</v>
      </c>
    </row>
    <row r="481" spans="1:65" s="14" customFormat="1" ht="11.25">
      <c r="B481" s="181"/>
      <c r="D481" s="174" t="s">
        <v>284</v>
      </c>
      <c r="E481" s="182" t="s">
        <v>1</v>
      </c>
      <c r="F481" s="183" t="s">
        <v>846</v>
      </c>
      <c r="H481" s="184">
        <v>3.45</v>
      </c>
      <c r="I481" s="185"/>
      <c r="L481" s="181"/>
      <c r="M481" s="186"/>
      <c r="N481" s="187"/>
      <c r="O481" s="187"/>
      <c r="P481" s="187"/>
      <c r="Q481" s="187"/>
      <c r="R481" s="187"/>
      <c r="S481" s="187"/>
      <c r="T481" s="188"/>
      <c r="AT481" s="182" t="s">
        <v>284</v>
      </c>
      <c r="AU481" s="182" t="s">
        <v>89</v>
      </c>
      <c r="AV481" s="14" t="s">
        <v>89</v>
      </c>
      <c r="AW481" s="14" t="s">
        <v>30</v>
      </c>
      <c r="AX481" s="14" t="s">
        <v>76</v>
      </c>
      <c r="AY481" s="182" t="s">
        <v>276</v>
      </c>
    </row>
    <row r="482" spans="1:65" s="14" customFormat="1" ht="11.25">
      <c r="B482" s="181"/>
      <c r="D482" s="174" t="s">
        <v>284</v>
      </c>
      <c r="E482" s="182" t="s">
        <v>1</v>
      </c>
      <c r="F482" s="183" t="s">
        <v>847</v>
      </c>
      <c r="H482" s="184">
        <v>25.15</v>
      </c>
      <c r="I482" s="185"/>
      <c r="L482" s="181"/>
      <c r="M482" s="186"/>
      <c r="N482" s="187"/>
      <c r="O482" s="187"/>
      <c r="P482" s="187"/>
      <c r="Q482" s="187"/>
      <c r="R482" s="187"/>
      <c r="S482" s="187"/>
      <c r="T482" s="188"/>
      <c r="AT482" s="182" t="s">
        <v>284</v>
      </c>
      <c r="AU482" s="182" t="s">
        <v>89</v>
      </c>
      <c r="AV482" s="14" t="s">
        <v>89</v>
      </c>
      <c r="AW482" s="14" t="s">
        <v>30</v>
      </c>
      <c r="AX482" s="14" t="s">
        <v>76</v>
      </c>
      <c r="AY482" s="182" t="s">
        <v>276</v>
      </c>
    </row>
    <row r="483" spans="1:65" s="14" customFormat="1" ht="11.25">
      <c r="B483" s="181"/>
      <c r="D483" s="174" t="s">
        <v>284</v>
      </c>
      <c r="E483" s="182" t="s">
        <v>1</v>
      </c>
      <c r="F483" s="183" t="s">
        <v>848</v>
      </c>
      <c r="H483" s="184">
        <v>16.318000000000001</v>
      </c>
      <c r="I483" s="185"/>
      <c r="L483" s="181"/>
      <c r="M483" s="186"/>
      <c r="N483" s="187"/>
      <c r="O483" s="187"/>
      <c r="P483" s="187"/>
      <c r="Q483" s="187"/>
      <c r="R483" s="187"/>
      <c r="S483" s="187"/>
      <c r="T483" s="188"/>
      <c r="AT483" s="182" t="s">
        <v>284</v>
      </c>
      <c r="AU483" s="182" t="s">
        <v>89</v>
      </c>
      <c r="AV483" s="14" t="s">
        <v>89</v>
      </c>
      <c r="AW483" s="14" t="s">
        <v>30</v>
      </c>
      <c r="AX483" s="14" t="s">
        <v>76</v>
      </c>
      <c r="AY483" s="182" t="s">
        <v>276</v>
      </c>
    </row>
    <row r="484" spans="1:65" s="14" customFormat="1" ht="11.25">
      <c r="B484" s="181"/>
      <c r="D484" s="174" t="s">
        <v>284</v>
      </c>
      <c r="E484" s="182" t="s">
        <v>1</v>
      </c>
      <c r="F484" s="183" t="s">
        <v>849</v>
      </c>
      <c r="H484" s="184">
        <v>97.65</v>
      </c>
      <c r="I484" s="185"/>
      <c r="L484" s="181"/>
      <c r="M484" s="186"/>
      <c r="N484" s="187"/>
      <c r="O484" s="187"/>
      <c r="P484" s="187"/>
      <c r="Q484" s="187"/>
      <c r="R484" s="187"/>
      <c r="S484" s="187"/>
      <c r="T484" s="188"/>
      <c r="AT484" s="182" t="s">
        <v>284</v>
      </c>
      <c r="AU484" s="182" t="s">
        <v>89</v>
      </c>
      <c r="AV484" s="14" t="s">
        <v>89</v>
      </c>
      <c r="AW484" s="14" t="s">
        <v>30</v>
      </c>
      <c r="AX484" s="14" t="s">
        <v>76</v>
      </c>
      <c r="AY484" s="182" t="s">
        <v>276</v>
      </c>
    </row>
    <row r="485" spans="1:65" s="14" customFormat="1" ht="11.25">
      <c r="B485" s="181"/>
      <c r="D485" s="174" t="s">
        <v>284</v>
      </c>
      <c r="E485" s="182" t="s">
        <v>1</v>
      </c>
      <c r="F485" s="183" t="s">
        <v>850</v>
      </c>
      <c r="H485" s="184">
        <v>7.4</v>
      </c>
      <c r="I485" s="185"/>
      <c r="L485" s="181"/>
      <c r="M485" s="186"/>
      <c r="N485" s="187"/>
      <c r="O485" s="187"/>
      <c r="P485" s="187"/>
      <c r="Q485" s="187"/>
      <c r="R485" s="187"/>
      <c r="S485" s="187"/>
      <c r="T485" s="188"/>
      <c r="AT485" s="182" t="s">
        <v>284</v>
      </c>
      <c r="AU485" s="182" t="s">
        <v>89</v>
      </c>
      <c r="AV485" s="14" t="s">
        <v>89</v>
      </c>
      <c r="AW485" s="14" t="s">
        <v>30</v>
      </c>
      <c r="AX485" s="14" t="s">
        <v>76</v>
      </c>
      <c r="AY485" s="182" t="s">
        <v>276</v>
      </c>
    </row>
    <row r="486" spans="1:65" s="16" customFormat="1" ht="11.25">
      <c r="B486" s="207"/>
      <c r="D486" s="174" t="s">
        <v>284</v>
      </c>
      <c r="E486" s="208" t="s">
        <v>851</v>
      </c>
      <c r="F486" s="209" t="s">
        <v>548</v>
      </c>
      <c r="H486" s="210">
        <v>161.46799999999999</v>
      </c>
      <c r="I486" s="211"/>
      <c r="L486" s="207"/>
      <c r="M486" s="212"/>
      <c r="N486" s="213"/>
      <c r="O486" s="213"/>
      <c r="P486" s="213"/>
      <c r="Q486" s="213"/>
      <c r="R486" s="213"/>
      <c r="S486" s="213"/>
      <c r="T486" s="214"/>
      <c r="AT486" s="208" t="s">
        <v>284</v>
      </c>
      <c r="AU486" s="208" t="s">
        <v>89</v>
      </c>
      <c r="AV486" s="16" t="s">
        <v>295</v>
      </c>
      <c r="AW486" s="16" t="s">
        <v>30</v>
      </c>
      <c r="AX486" s="16" t="s">
        <v>76</v>
      </c>
      <c r="AY486" s="208" t="s">
        <v>276</v>
      </c>
    </row>
    <row r="487" spans="1:65" s="14" customFormat="1" ht="11.25">
      <c r="B487" s="181"/>
      <c r="D487" s="174" t="s">
        <v>284</v>
      </c>
      <c r="E487" s="182" t="s">
        <v>1</v>
      </c>
      <c r="F487" s="183" t="s">
        <v>127</v>
      </c>
      <c r="H487" s="184">
        <v>69.2</v>
      </c>
      <c r="I487" s="185"/>
      <c r="L487" s="181"/>
      <c r="M487" s="186"/>
      <c r="N487" s="187"/>
      <c r="O487" s="187"/>
      <c r="P487" s="187"/>
      <c r="Q487" s="187"/>
      <c r="R487" s="187"/>
      <c r="S487" s="187"/>
      <c r="T487" s="188"/>
      <c r="AT487" s="182" t="s">
        <v>284</v>
      </c>
      <c r="AU487" s="182" t="s">
        <v>89</v>
      </c>
      <c r="AV487" s="14" t="s">
        <v>89</v>
      </c>
      <c r="AW487" s="14" t="s">
        <v>30</v>
      </c>
      <c r="AX487" s="14" t="s">
        <v>76</v>
      </c>
      <c r="AY487" s="182" t="s">
        <v>276</v>
      </c>
    </row>
    <row r="488" spans="1:65" s="14" customFormat="1" ht="11.25">
      <c r="B488" s="181"/>
      <c r="D488" s="174" t="s">
        <v>284</v>
      </c>
      <c r="E488" s="182" t="s">
        <v>1</v>
      </c>
      <c r="F488" s="183" t="s">
        <v>130</v>
      </c>
      <c r="H488" s="184">
        <v>58.3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284</v>
      </c>
      <c r="AU488" s="182" t="s">
        <v>89</v>
      </c>
      <c r="AV488" s="14" t="s">
        <v>89</v>
      </c>
      <c r="AW488" s="14" t="s">
        <v>30</v>
      </c>
      <c r="AX488" s="14" t="s">
        <v>76</v>
      </c>
      <c r="AY488" s="182" t="s">
        <v>276</v>
      </c>
    </row>
    <row r="489" spans="1:65" s="14" customFormat="1" ht="11.25">
      <c r="B489" s="181"/>
      <c r="D489" s="174" t="s">
        <v>284</v>
      </c>
      <c r="E489" s="182" t="s">
        <v>1</v>
      </c>
      <c r="F489" s="183" t="s">
        <v>132</v>
      </c>
      <c r="H489" s="184">
        <v>109.371</v>
      </c>
      <c r="I489" s="185"/>
      <c r="L489" s="181"/>
      <c r="M489" s="186"/>
      <c r="N489" s="187"/>
      <c r="O489" s="187"/>
      <c r="P489" s="187"/>
      <c r="Q489" s="187"/>
      <c r="R489" s="187"/>
      <c r="S489" s="187"/>
      <c r="T489" s="188"/>
      <c r="AT489" s="182" t="s">
        <v>284</v>
      </c>
      <c r="AU489" s="182" t="s">
        <v>89</v>
      </c>
      <c r="AV489" s="14" t="s">
        <v>89</v>
      </c>
      <c r="AW489" s="14" t="s">
        <v>30</v>
      </c>
      <c r="AX489" s="14" t="s">
        <v>76</v>
      </c>
      <c r="AY489" s="182" t="s">
        <v>276</v>
      </c>
    </row>
    <row r="490" spans="1:65" s="15" customFormat="1" ht="11.25">
      <c r="B490" s="189"/>
      <c r="D490" s="174" t="s">
        <v>284</v>
      </c>
      <c r="E490" s="190" t="s">
        <v>1</v>
      </c>
      <c r="F490" s="191" t="s">
        <v>289</v>
      </c>
      <c r="H490" s="192">
        <v>398.339</v>
      </c>
      <c r="I490" s="193"/>
      <c r="L490" s="189"/>
      <c r="M490" s="194"/>
      <c r="N490" s="195"/>
      <c r="O490" s="195"/>
      <c r="P490" s="195"/>
      <c r="Q490" s="195"/>
      <c r="R490" s="195"/>
      <c r="S490" s="195"/>
      <c r="T490" s="196"/>
      <c r="AT490" s="190" t="s">
        <v>284</v>
      </c>
      <c r="AU490" s="190" t="s">
        <v>89</v>
      </c>
      <c r="AV490" s="15" t="s">
        <v>282</v>
      </c>
      <c r="AW490" s="15" t="s">
        <v>30</v>
      </c>
      <c r="AX490" s="15" t="s">
        <v>83</v>
      </c>
      <c r="AY490" s="190" t="s">
        <v>276</v>
      </c>
    </row>
    <row r="491" spans="1:65" s="2" customFormat="1" ht="21.75" customHeight="1">
      <c r="A491" s="33"/>
      <c r="B491" s="158"/>
      <c r="C491" s="159" t="s">
        <v>852</v>
      </c>
      <c r="D491" s="159" t="s">
        <v>278</v>
      </c>
      <c r="E491" s="160" t="s">
        <v>853</v>
      </c>
      <c r="F491" s="161" t="s">
        <v>854</v>
      </c>
      <c r="G491" s="162" t="s">
        <v>292</v>
      </c>
      <c r="H491" s="163">
        <v>40.18</v>
      </c>
      <c r="I491" s="164"/>
      <c r="J491" s="163">
        <f>ROUND(I491*H491,3)</f>
        <v>0</v>
      </c>
      <c r="K491" s="165"/>
      <c r="L491" s="34"/>
      <c r="M491" s="166" t="s">
        <v>1</v>
      </c>
      <c r="N491" s="167" t="s">
        <v>42</v>
      </c>
      <c r="O491" s="62"/>
      <c r="P491" s="168">
        <f>O491*H491</f>
        <v>0</v>
      </c>
      <c r="Q491" s="168">
        <v>0</v>
      </c>
      <c r="R491" s="168">
        <f>Q491*H491</f>
        <v>0</v>
      </c>
      <c r="S491" s="168">
        <v>2E-3</v>
      </c>
      <c r="T491" s="169">
        <f>S491*H491</f>
        <v>8.0360000000000001E-2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70" t="s">
        <v>282</v>
      </c>
      <c r="AT491" s="170" t="s">
        <v>278</v>
      </c>
      <c r="AU491" s="170" t="s">
        <v>89</v>
      </c>
      <c r="AY491" s="18" t="s">
        <v>276</v>
      </c>
      <c r="BE491" s="171">
        <f>IF(N491="základná",J491,0)</f>
        <v>0</v>
      </c>
      <c r="BF491" s="171">
        <f>IF(N491="znížená",J491,0)</f>
        <v>0</v>
      </c>
      <c r="BG491" s="171">
        <f>IF(N491="zákl. prenesená",J491,0)</f>
        <v>0</v>
      </c>
      <c r="BH491" s="171">
        <f>IF(N491="zníž. prenesená",J491,0)</f>
        <v>0</v>
      </c>
      <c r="BI491" s="171">
        <f>IF(N491="nulová",J491,0)</f>
        <v>0</v>
      </c>
      <c r="BJ491" s="18" t="s">
        <v>89</v>
      </c>
      <c r="BK491" s="172">
        <f>ROUND(I491*H491,3)</f>
        <v>0</v>
      </c>
      <c r="BL491" s="18" t="s">
        <v>282</v>
      </c>
      <c r="BM491" s="170" t="s">
        <v>855</v>
      </c>
    </row>
    <row r="492" spans="1:65" s="13" customFormat="1" ht="11.25">
      <c r="B492" s="173"/>
      <c r="D492" s="174" t="s">
        <v>284</v>
      </c>
      <c r="E492" s="175" t="s">
        <v>1</v>
      </c>
      <c r="F492" s="176" t="s">
        <v>856</v>
      </c>
      <c r="H492" s="175" t="s">
        <v>1</v>
      </c>
      <c r="I492" s="177"/>
      <c r="L492" s="173"/>
      <c r="M492" s="178"/>
      <c r="N492" s="179"/>
      <c r="O492" s="179"/>
      <c r="P492" s="179"/>
      <c r="Q492" s="179"/>
      <c r="R492" s="179"/>
      <c r="S492" s="179"/>
      <c r="T492" s="180"/>
      <c r="AT492" s="175" t="s">
        <v>284</v>
      </c>
      <c r="AU492" s="175" t="s">
        <v>89</v>
      </c>
      <c r="AV492" s="13" t="s">
        <v>83</v>
      </c>
      <c r="AW492" s="13" t="s">
        <v>30</v>
      </c>
      <c r="AX492" s="13" t="s">
        <v>76</v>
      </c>
      <c r="AY492" s="175" t="s">
        <v>276</v>
      </c>
    </row>
    <row r="493" spans="1:65" s="14" customFormat="1" ht="11.25">
      <c r="B493" s="181"/>
      <c r="D493" s="174" t="s">
        <v>284</v>
      </c>
      <c r="E493" s="182" t="s">
        <v>1</v>
      </c>
      <c r="F493" s="183" t="s">
        <v>857</v>
      </c>
      <c r="H493" s="184">
        <v>23.08</v>
      </c>
      <c r="I493" s="185"/>
      <c r="L493" s="181"/>
      <c r="M493" s="186"/>
      <c r="N493" s="187"/>
      <c r="O493" s="187"/>
      <c r="P493" s="187"/>
      <c r="Q493" s="187"/>
      <c r="R493" s="187"/>
      <c r="S493" s="187"/>
      <c r="T493" s="188"/>
      <c r="AT493" s="182" t="s">
        <v>284</v>
      </c>
      <c r="AU493" s="182" t="s">
        <v>89</v>
      </c>
      <c r="AV493" s="14" t="s">
        <v>89</v>
      </c>
      <c r="AW493" s="14" t="s">
        <v>30</v>
      </c>
      <c r="AX493" s="14" t="s">
        <v>76</v>
      </c>
      <c r="AY493" s="182" t="s">
        <v>276</v>
      </c>
    </row>
    <row r="494" spans="1:65" s="14" customFormat="1" ht="11.25">
      <c r="B494" s="181"/>
      <c r="D494" s="174" t="s">
        <v>284</v>
      </c>
      <c r="E494" s="182" t="s">
        <v>1</v>
      </c>
      <c r="F494" s="183" t="s">
        <v>858</v>
      </c>
      <c r="H494" s="184">
        <v>17.100000000000001</v>
      </c>
      <c r="I494" s="185"/>
      <c r="L494" s="181"/>
      <c r="M494" s="186"/>
      <c r="N494" s="187"/>
      <c r="O494" s="187"/>
      <c r="P494" s="187"/>
      <c r="Q494" s="187"/>
      <c r="R494" s="187"/>
      <c r="S494" s="187"/>
      <c r="T494" s="188"/>
      <c r="AT494" s="182" t="s">
        <v>284</v>
      </c>
      <c r="AU494" s="182" t="s">
        <v>89</v>
      </c>
      <c r="AV494" s="14" t="s">
        <v>89</v>
      </c>
      <c r="AW494" s="14" t="s">
        <v>30</v>
      </c>
      <c r="AX494" s="14" t="s">
        <v>76</v>
      </c>
      <c r="AY494" s="182" t="s">
        <v>276</v>
      </c>
    </row>
    <row r="495" spans="1:65" s="15" customFormat="1" ht="11.25">
      <c r="B495" s="189"/>
      <c r="D495" s="174" t="s">
        <v>284</v>
      </c>
      <c r="E495" s="190" t="s">
        <v>1</v>
      </c>
      <c r="F495" s="191" t="s">
        <v>289</v>
      </c>
      <c r="H495" s="192">
        <v>40.18</v>
      </c>
      <c r="I495" s="193"/>
      <c r="L495" s="189"/>
      <c r="M495" s="194"/>
      <c r="N495" s="195"/>
      <c r="O495" s="195"/>
      <c r="P495" s="195"/>
      <c r="Q495" s="195"/>
      <c r="R495" s="195"/>
      <c r="S495" s="195"/>
      <c r="T495" s="196"/>
      <c r="AT495" s="190" t="s">
        <v>284</v>
      </c>
      <c r="AU495" s="190" t="s">
        <v>89</v>
      </c>
      <c r="AV495" s="15" t="s">
        <v>282</v>
      </c>
      <c r="AW495" s="15" t="s">
        <v>30</v>
      </c>
      <c r="AX495" s="15" t="s">
        <v>83</v>
      </c>
      <c r="AY495" s="190" t="s">
        <v>276</v>
      </c>
    </row>
    <row r="496" spans="1:65" s="2" customFormat="1" ht="33" customHeight="1">
      <c r="A496" s="33"/>
      <c r="B496" s="158"/>
      <c r="C496" s="159" t="s">
        <v>859</v>
      </c>
      <c r="D496" s="159" t="s">
        <v>278</v>
      </c>
      <c r="E496" s="160" t="s">
        <v>860</v>
      </c>
      <c r="F496" s="161" t="s">
        <v>861</v>
      </c>
      <c r="G496" s="162" t="s">
        <v>281</v>
      </c>
      <c r="H496" s="163">
        <v>69.2</v>
      </c>
      <c r="I496" s="164"/>
      <c r="J496" s="163">
        <f>ROUND(I496*H496,3)</f>
        <v>0</v>
      </c>
      <c r="K496" s="165"/>
      <c r="L496" s="34"/>
      <c r="M496" s="166" t="s">
        <v>1</v>
      </c>
      <c r="N496" s="167" t="s">
        <v>42</v>
      </c>
      <c r="O496" s="62"/>
      <c r="P496" s="168">
        <f>O496*H496</f>
        <v>0</v>
      </c>
      <c r="Q496" s="168">
        <v>0</v>
      </c>
      <c r="R496" s="168">
        <f>Q496*H496</f>
        <v>0</v>
      </c>
      <c r="S496" s="168">
        <v>0.02</v>
      </c>
      <c r="T496" s="169">
        <f>S496*H496</f>
        <v>1.3840000000000001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70" t="s">
        <v>282</v>
      </c>
      <c r="AT496" s="170" t="s">
        <v>278</v>
      </c>
      <c r="AU496" s="170" t="s">
        <v>89</v>
      </c>
      <c r="AY496" s="18" t="s">
        <v>276</v>
      </c>
      <c r="BE496" s="171">
        <f>IF(N496="základná",J496,0)</f>
        <v>0</v>
      </c>
      <c r="BF496" s="171">
        <f>IF(N496="znížená",J496,0)</f>
        <v>0</v>
      </c>
      <c r="BG496" s="171">
        <f>IF(N496="zákl. prenesená",J496,0)</f>
        <v>0</v>
      </c>
      <c r="BH496" s="171">
        <f>IF(N496="zníž. prenesená",J496,0)</f>
        <v>0</v>
      </c>
      <c r="BI496" s="171">
        <f>IF(N496="nulová",J496,0)</f>
        <v>0</v>
      </c>
      <c r="BJ496" s="18" t="s">
        <v>89</v>
      </c>
      <c r="BK496" s="172">
        <f>ROUND(I496*H496,3)</f>
        <v>0</v>
      </c>
      <c r="BL496" s="18" t="s">
        <v>282</v>
      </c>
      <c r="BM496" s="170" t="s">
        <v>862</v>
      </c>
    </row>
    <row r="497" spans="1:65" s="13" customFormat="1" ht="11.25">
      <c r="B497" s="173"/>
      <c r="D497" s="174" t="s">
        <v>284</v>
      </c>
      <c r="E497" s="175" t="s">
        <v>1</v>
      </c>
      <c r="F497" s="176" t="s">
        <v>856</v>
      </c>
      <c r="H497" s="175" t="s">
        <v>1</v>
      </c>
      <c r="I497" s="177"/>
      <c r="L497" s="173"/>
      <c r="M497" s="178"/>
      <c r="N497" s="179"/>
      <c r="O497" s="179"/>
      <c r="P497" s="179"/>
      <c r="Q497" s="179"/>
      <c r="R497" s="179"/>
      <c r="S497" s="179"/>
      <c r="T497" s="180"/>
      <c r="AT497" s="175" t="s">
        <v>284</v>
      </c>
      <c r="AU497" s="175" t="s">
        <v>89</v>
      </c>
      <c r="AV497" s="13" t="s">
        <v>83</v>
      </c>
      <c r="AW497" s="13" t="s">
        <v>30</v>
      </c>
      <c r="AX497" s="13" t="s">
        <v>76</v>
      </c>
      <c r="AY497" s="175" t="s">
        <v>276</v>
      </c>
    </row>
    <row r="498" spans="1:65" s="14" customFormat="1" ht="11.25">
      <c r="B498" s="181"/>
      <c r="D498" s="174" t="s">
        <v>284</v>
      </c>
      <c r="E498" s="182" t="s">
        <v>1</v>
      </c>
      <c r="F498" s="183" t="s">
        <v>863</v>
      </c>
      <c r="H498" s="184">
        <v>37.1</v>
      </c>
      <c r="I498" s="185"/>
      <c r="L498" s="181"/>
      <c r="M498" s="186"/>
      <c r="N498" s="187"/>
      <c r="O498" s="187"/>
      <c r="P498" s="187"/>
      <c r="Q498" s="187"/>
      <c r="R498" s="187"/>
      <c r="S498" s="187"/>
      <c r="T498" s="188"/>
      <c r="AT498" s="182" t="s">
        <v>284</v>
      </c>
      <c r="AU498" s="182" t="s">
        <v>89</v>
      </c>
      <c r="AV498" s="14" t="s">
        <v>89</v>
      </c>
      <c r="AW498" s="14" t="s">
        <v>30</v>
      </c>
      <c r="AX498" s="14" t="s">
        <v>76</v>
      </c>
      <c r="AY498" s="182" t="s">
        <v>276</v>
      </c>
    </row>
    <row r="499" spans="1:65" s="14" customFormat="1" ht="11.25">
      <c r="B499" s="181"/>
      <c r="D499" s="174" t="s">
        <v>284</v>
      </c>
      <c r="E499" s="182" t="s">
        <v>1</v>
      </c>
      <c r="F499" s="183" t="s">
        <v>864</v>
      </c>
      <c r="H499" s="184">
        <v>17.2</v>
      </c>
      <c r="I499" s="185"/>
      <c r="L499" s="181"/>
      <c r="M499" s="186"/>
      <c r="N499" s="187"/>
      <c r="O499" s="187"/>
      <c r="P499" s="187"/>
      <c r="Q499" s="187"/>
      <c r="R499" s="187"/>
      <c r="S499" s="187"/>
      <c r="T499" s="188"/>
      <c r="AT499" s="182" t="s">
        <v>284</v>
      </c>
      <c r="AU499" s="182" t="s">
        <v>89</v>
      </c>
      <c r="AV499" s="14" t="s">
        <v>89</v>
      </c>
      <c r="AW499" s="14" t="s">
        <v>30</v>
      </c>
      <c r="AX499" s="14" t="s">
        <v>76</v>
      </c>
      <c r="AY499" s="182" t="s">
        <v>276</v>
      </c>
    </row>
    <row r="500" spans="1:65" s="14" customFormat="1" ht="11.25">
      <c r="B500" s="181"/>
      <c r="D500" s="174" t="s">
        <v>284</v>
      </c>
      <c r="E500" s="182" t="s">
        <v>1</v>
      </c>
      <c r="F500" s="183" t="s">
        <v>865</v>
      </c>
      <c r="H500" s="184">
        <v>5.9</v>
      </c>
      <c r="I500" s="185"/>
      <c r="L500" s="181"/>
      <c r="M500" s="186"/>
      <c r="N500" s="187"/>
      <c r="O500" s="187"/>
      <c r="P500" s="187"/>
      <c r="Q500" s="187"/>
      <c r="R500" s="187"/>
      <c r="S500" s="187"/>
      <c r="T500" s="188"/>
      <c r="AT500" s="182" t="s">
        <v>284</v>
      </c>
      <c r="AU500" s="182" t="s">
        <v>89</v>
      </c>
      <c r="AV500" s="14" t="s">
        <v>89</v>
      </c>
      <c r="AW500" s="14" t="s">
        <v>30</v>
      </c>
      <c r="AX500" s="14" t="s">
        <v>76</v>
      </c>
      <c r="AY500" s="182" t="s">
        <v>276</v>
      </c>
    </row>
    <row r="501" spans="1:65" s="14" customFormat="1" ht="11.25">
      <c r="B501" s="181"/>
      <c r="D501" s="174" t="s">
        <v>284</v>
      </c>
      <c r="E501" s="182" t="s">
        <v>1</v>
      </c>
      <c r="F501" s="183" t="s">
        <v>866</v>
      </c>
      <c r="H501" s="184">
        <v>9</v>
      </c>
      <c r="I501" s="185"/>
      <c r="L501" s="181"/>
      <c r="M501" s="186"/>
      <c r="N501" s="187"/>
      <c r="O501" s="187"/>
      <c r="P501" s="187"/>
      <c r="Q501" s="187"/>
      <c r="R501" s="187"/>
      <c r="S501" s="187"/>
      <c r="T501" s="188"/>
      <c r="AT501" s="182" t="s">
        <v>284</v>
      </c>
      <c r="AU501" s="182" t="s">
        <v>89</v>
      </c>
      <c r="AV501" s="14" t="s">
        <v>89</v>
      </c>
      <c r="AW501" s="14" t="s">
        <v>30</v>
      </c>
      <c r="AX501" s="14" t="s">
        <v>76</v>
      </c>
      <c r="AY501" s="182" t="s">
        <v>276</v>
      </c>
    </row>
    <row r="502" spans="1:65" s="15" customFormat="1" ht="11.25">
      <c r="B502" s="189"/>
      <c r="D502" s="174" t="s">
        <v>284</v>
      </c>
      <c r="E502" s="190" t="s">
        <v>127</v>
      </c>
      <c r="F502" s="191" t="s">
        <v>289</v>
      </c>
      <c r="H502" s="192">
        <v>69.2</v>
      </c>
      <c r="I502" s="193"/>
      <c r="L502" s="189"/>
      <c r="M502" s="194"/>
      <c r="N502" s="195"/>
      <c r="O502" s="195"/>
      <c r="P502" s="195"/>
      <c r="Q502" s="195"/>
      <c r="R502" s="195"/>
      <c r="S502" s="195"/>
      <c r="T502" s="196"/>
      <c r="AT502" s="190" t="s">
        <v>284</v>
      </c>
      <c r="AU502" s="190" t="s">
        <v>89</v>
      </c>
      <c r="AV502" s="15" t="s">
        <v>282</v>
      </c>
      <c r="AW502" s="15" t="s">
        <v>30</v>
      </c>
      <c r="AX502" s="15" t="s">
        <v>83</v>
      </c>
      <c r="AY502" s="190" t="s">
        <v>276</v>
      </c>
    </row>
    <row r="503" spans="1:65" s="2" customFormat="1" ht="16.5" customHeight="1">
      <c r="A503" s="33"/>
      <c r="B503" s="158"/>
      <c r="C503" s="159" t="s">
        <v>867</v>
      </c>
      <c r="D503" s="159" t="s">
        <v>278</v>
      </c>
      <c r="E503" s="160" t="s">
        <v>868</v>
      </c>
      <c r="F503" s="161" t="s">
        <v>869</v>
      </c>
      <c r="G503" s="162" t="s">
        <v>292</v>
      </c>
      <c r="H503" s="163">
        <v>82.784999999999997</v>
      </c>
      <c r="I503" s="164"/>
      <c r="J503" s="163">
        <f>ROUND(I503*H503,3)</f>
        <v>0</v>
      </c>
      <c r="K503" s="165"/>
      <c r="L503" s="34"/>
      <c r="M503" s="166" t="s">
        <v>1</v>
      </c>
      <c r="N503" s="167" t="s">
        <v>42</v>
      </c>
      <c r="O503" s="62"/>
      <c r="P503" s="168">
        <f>O503*H503</f>
        <v>0</v>
      </c>
      <c r="Q503" s="168">
        <v>0</v>
      </c>
      <c r="R503" s="168">
        <f>Q503*H503</f>
        <v>0</v>
      </c>
      <c r="S503" s="168">
        <v>6.4999999999999997E-3</v>
      </c>
      <c r="T503" s="169">
        <f>S503*H503</f>
        <v>0.53810249999999993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70" t="s">
        <v>282</v>
      </c>
      <c r="AT503" s="170" t="s">
        <v>278</v>
      </c>
      <c r="AU503" s="170" t="s">
        <v>89</v>
      </c>
      <c r="AY503" s="18" t="s">
        <v>276</v>
      </c>
      <c r="BE503" s="171">
        <f>IF(N503="základná",J503,0)</f>
        <v>0</v>
      </c>
      <c r="BF503" s="171">
        <f>IF(N503="znížená",J503,0)</f>
        <v>0</v>
      </c>
      <c r="BG503" s="171">
        <f>IF(N503="zákl. prenesená",J503,0)</f>
        <v>0</v>
      </c>
      <c r="BH503" s="171">
        <f>IF(N503="zníž. prenesená",J503,0)</f>
        <v>0</v>
      </c>
      <c r="BI503" s="171">
        <f>IF(N503="nulová",J503,0)</f>
        <v>0</v>
      </c>
      <c r="BJ503" s="18" t="s">
        <v>89</v>
      </c>
      <c r="BK503" s="172">
        <f>ROUND(I503*H503,3)</f>
        <v>0</v>
      </c>
      <c r="BL503" s="18" t="s">
        <v>282</v>
      </c>
      <c r="BM503" s="170" t="s">
        <v>870</v>
      </c>
    </row>
    <row r="504" spans="1:65" s="13" customFormat="1" ht="11.25">
      <c r="B504" s="173"/>
      <c r="D504" s="174" t="s">
        <v>284</v>
      </c>
      <c r="E504" s="175" t="s">
        <v>1</v>
      </c>
      <c r="F504" s="176" t="s">
        <v>871</v>
      </c>
      <c r="H504" s="175" t="s">
        <v>1</v>
      </c>
      <c r="I504" s="177"/>
      <c r="L504" s="173"/>
      <c r="M504" s="178"/>
      <c r="N504" s="179"/>
      <c r="O504" s="179"/>
      <c r="P504" s="179"/>
      <c r="Q504" s="179"/>
      <c r="R504" s="179"/>
      <c r="S504" s="179"/>
      <c r="T504" s="180"/>
      <c r="AT504" s="175" t="s">
        <v>284</v>
      </c>
      <c r="AU504" s="175" t="s">
        <v>89</v>
      </c>
      <c r="AV504" s="13" t="s">
        <v>83</v>
      </c>
      <c r="AW504" s="13" t="s">
        <v>30</v>
      </c>
      <c r="AX504" s="13" t="s">
        <v>76</v>
      </c>
      <c r="AY504" s="175" t="s">
        <v>276</v>
      </c>
    </row>
    <row r="505" spans="1:65" s="14" customFormat="1" ht="11.25">
      <c r="B505" s="181"/>
      <c r="D505" s="174" t="s">
        <v>284</v>
      </c>
      <c r="E505" s="182" t="s">
        <v>1</v>
      </c>
      <c r="F505" s="183" t="s">
        <v>872</v>
      </c>
      <c r="H505" s="184">
        <v>11.414999999999999</v>
      </c>
      <c r="I505" s="185"/>
      <c r="L505" s="181"/>
      <c r="M505" s="186"/>
      <c r="N505" s="187"/>
      <c r="O505" s="187"/>
      <c r="P505" s="187"/>
      <c r="Q505" s="187"/>
      <c r="R505" s="187"/>
      <c r="S505" s="187"/>
      <c r="T505" s="188"/>
      <c r="AT505" s="182" t="s">
        <v>284</v>
      </c>
      <c r="AU505" s="182" t="s">
        <v>89</v>
      </c>
      <c r="AV505" s="14" t="s">
        <v>89</v>
      </c>
      <c r="AW505" s="14" t="s">
        <v>30</v>
      </c>
      <c r="AX505" s="14" t="s">
        <v>76</v>
      </c>
      <c r="AY505" s="182" t="s">
        <v>276</v>
      </c>
    </row>
    <row r="506" spans="1:65" s="14" customFormat="1" ht="11.25">
      <c r="B506" s="181"/>
      <c r="D506" s="174" t="s">
        <v>284</v>
      </c>
      <c r="E506" s="182" t="s">
        <v>1</v>
      </c>
      <c r="F506" s="183" t="s">
        <v>873</v>
      </c>
      <c r="H506" s="184">
        <v>16.489999999999998</v>
      </c>
      <c r="I506" s="185"/>
      <c r="L506" s="181"/>
      <c r="M506" s="186"/>
      <c r="N506" s="187"/>
      <c r="O506" s="187"/>
      <c r="P506" s="187"/>
      <c r="Q506" s="187"/>
      <c r="R506" s="187"/>
      <c r="S506" s="187"/>
      <c r="T506" s="188"/>
      <c r="AT506" s="182" t="s">
        <v>284</v>
      </c>
      <c r="AU506" s="182" t="s">
        <v>89</v>
      </c>
      <c r="AV506" s="14" t="s">
        <v>89</v>
      </c>
      <c r="AW506" s="14" t="s">
        <v>30</v>
      </c>
      <c r="AX506" s="14" t="s">
        <v>76</v>
      </c>
      <c r="AY506" s="182" t="s">
        <v>276</v>
      </c>
    </row>
    <row r="507" spans="1:65" s="14" customFormat="1" ht="11.25">
      <c r="B507" s="181"/>
      <c r="D507" s="174" t="s">
        <v>284</v>
      </c>
      <c r="E507" s="182" t="s">
        <v>1</v>
      </c>
      <c r="F507" s="183" t="s">
        <v>874</v>
      </c>
      <c r="H507" s="184">
        <v>17.53</v>
      </c>
      <c r="I507" s="185"/>
      <c r="L507" s="181"/>
      <c r="M507" s="186"/>
      <c r="N507" s="187"/>
      <c r="O507" s="187"/>
      <c r="P507" s="187"/>
      <c r="Q507" s="187"/>
      <c r="R507" s="187"/>
      <c r="S507" s="187"/>
      <c r="T507" s="188"/>
      <c r="AT507" s="182" t="s">
        <v>284</v>
      </c>
      <c r="AU507" s="182" t="s">
        <v>89</v>
      </c>
      <c r="AV507" s="14" t="s">
        <v>89</v>
      </c>
      <c r="AW507" s="14" t="s">
        <v>30</v>
      </c>
      <c r="AX507" s="14" t="s">
        <v>76</v>
      </c>
      <c r="AY507" s="182" t="s">
        <v>276</v>
      </c>
    </row>
    <row r="508" spans="1:65" s="14" customFormat="1" ht="11.25">
      <c r="B508" s="181"/>
      <c r="D508" s="174" t="s">
        <v>284</v>
      </c>
      <c r="E508" s="182" t="s">
        <v>1</v>
      </c>
      <c r="F508" s="183" t="s">
        <v>875</v>
      </c>
      <c r="H508" s="184">
        <v>30.37</v>
      </c>
      <c r="I508" s="185"/>
      <c r="L508" s="181"/>
      <c r="M508" s="186"/>
      <c r="N508" s="187"/>
      <c r="O508" s="187"/>
      <c r="P508" s="187"/>
      <c r="Q508" s="187"/>
      <c r="R508" s="187"/>
      <c r="S508" s="187"/>
      <c r="T508" s="188"/>
      <c r="AT508" s="182" t="s">
        <v>284</v>
      </c>
      <c r="AU508" s="182" t="s">
        <v>89</v>
      </c>
      <c r="AV508" s="14" t="s">
        <v>89</v>
      </c>
      <c r="AW508" s="14" t="s">
        <v>30</v>
      </c>
      <c r="AX508" s="14" t="s">
        <v>76</v>
      </c>
      <c r="AY508" s="182" t="s">
        <v>276</v>
      </c>
    </row>
    <row r="509" spans="1:65" s="14" customFormat="1" ht="11.25">
      <c r="B509" s="181"/>
      <c r="D509" s="174" t="s">
        <v>284</v>
      </c>
      <c r="E509" s="182" t="s">
        <v>1</v>
      </c>
      <c r="F509" s="183" t="s">
        <v>876</v>
      </c>
      <c r="H509" s="184">
        <v>6.98</v>
      </c>
      <c r="I509" s="185"/>
      <c r="L509" s="181"/>
      <c r="M509" s="186"/>
      <c r="N509" s="187"/>
      <c r="O509" s="187"/>
      <c r="P509" s="187"/>
      <c r="Q509" s="187"/>
      <c r="R509" s="187"/>
      <c r="S509" s="187"/>
      <c r="T509" s="188"/>
      <c r="AT509" s="182" t="s">
        <v>284</v>
      </c>
      <c r="AU509" s="182" t="s">
        <v>89</v>
      </c>
      <c r="AV509" s="14" t="s">
        <v>89</v>
      </c>
      <c r="AW509" s="14" t="s">
        <v>30</v>
      </c>
      <c r="AX509" s="14" t="s">
        <v>76</v>
      </c>
      <c r="AY509" s="182" t="s">
        <v>276</v>
      </c>
    </row>
    <row r="510" spans="1:65" s="15" customFormat="1" ht="11.25">
      <c r="B510" s="189"/>
      <c r="D510" s="174" t="s">
        <v>284</v>
      </c>
      <c r="E510" s="190" t="s">
        <v>1</v>
      </c>
      <c r="F510" s="191" t="s">
        <v>289</v>
      </c>
      <c r="H510" s="192">
        <v>82.784999999999997</v>
      </c>
      <c r="I510" s="193"/>
      <c r="L510" s="189"/>
      <c r="M510" s="194"/>
      <c r="N510" s="195"/>
      <c r="O510" s="195"/>
      <c r="P510" s="195"/>
      <c r="Q510" s="195"/>
      <c r="R510" s="195"/>
      <c r="S510" s="195"/>
      <c r="T510" s="196"/>
      <c r="AT510" s="190" t="s">
        <v>284</v>
      </c>
      <c r="AU510" s="190" t="s">
        <v>89</v>
      </c>
      <c r="AV510" s="15" t="s">
        <v>282</v>
      </c>
      <c r="AW510" s="15" t="s">
        <v>30</v>
      </c>
      <c r="AX510" s="15" t="s">
        <v>83</v>
      </c>
      <c r="AY510" s="190" t="s">
        <v>276</v>
      </c>
    </row>
    <row r="511" spans="1:65" s="2" customFormat="1" ht="33" customHeight="1">
      <c r="A511" s="33"/>
      <c r="B511" s="158"/>
      <c r="C511" s="159" t="s">
        <v>877</v>
      </c>
      <c r="D511" s="159" t="s">
        <v>278</v>
      </c>
      <c r="E511" s="160" t="s">
        <v>878</v>
      </c>
      <c r="F511" s="161" t="s">
        <v>879</v>
      </c>
      <c r="G511" s="162" t="s">
        <v>281</v>
      </c>
      <c r="H511" s="163">
        <v>8.7639999999999993</v>
      </c>
      <c r="I511" s="164"/>
      <c r="J511" s="163">
        <f>ROUND(I511*H511,3)</f>
        <v>0</v>
      </c>
      <c r="K511" s="165"/>
      <c r="L511" s="34"/>
      <c r="M511" s="166" t="s">
        <v>1</v>
      </c>
      <c r="N511" s="167" t="s">
        <v>42</v>
      </c>
      <c r="O511" s="62"/>
      <c r="P511" s="168">
        <f>O511*H511</f>
        <v>0</v>
      </c>
      <c r="Q511" s="168">
        <v>0</v>
      </c>
      <c r="R511" s="168">
        <f>Q511*H511</f>
        <v>0</v>
      </c>
      <c r="S511" s="168">
        <v>5.7000000000000002E-2</v>
      </c>
      <c r="T511" s="169">
        <f>S511*H511</f>
        <v>0.49954799999999999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70" t="s">
        <v>282</v>
      </c>
      <c r="AT511" s="170" t="s">
        <v>278</v>
      </c>
      <c r="AU511" s="170" t="s">
        <v>89</v>
      </c>
      <c r="AY511" s="18" t="s">
        <v>276</v>
      </c>
      <c r="BE511" s="171">
        <f>IF(N511="základná",J511,0)</f>
        <v>0</v>
      </c>
      <c r="BF511" s="171">
        <f>IF(N511="znížená",J511,0)</f>
        <v>0</v>
      </c>
      <c r="BG511" s="171">
        <f>IF(N511="zákl. prenesená",J511,0)</f>
        <v>0</v>
      </c>
      <c r="BH511" s="171">
        <f>IF(N511="zníž. prenesená",J511,0)</f>
        <v>0</v>
      </c>
      <c r="BI511" s="171">
        <f>IF(N511="nulová",J511,0)</f>
        <v>0</v>
      </c>
      <c r="BJ511" s="18" t="s">
        <v>89</v>
      </c>
      <c r="BK511" s="172">
        <f>ROUND(I511*H511,3)</f>
        <v>0</v>
      </c>
      <c r="BL511" s="18" t="s">
        <v>282</v>
      </c>
      <c r="BM511" s="170" t="s">
        <v>880</v>
      </c>
    </row>
    <row r="512" spans="1:65" s="13" customFormat="1" ht="11.25">
      <c r="B512" s="173"/>
      <c r="D512" s="174" t="s">
        <v>284</v>
      </c>
      <c r="E512" s="175" t="s">
        <v>1</v>
      </c>
      <c r="F512" s="176" t="s">
        <v>881</v>
      </c>
      <c r="H512" s="175" t="s">
        <v>1</v>
      </c>
      <c r="I512" s="177"/>
      <c r="L512" s="173"/>
      <c r="M512" s="178"/>
      <c r="N512" s="179"/>
      <c r="O512" s="179"/>
      <c r="P512" s="179"/>
      <c r="Q512" s="179"/>
      <c r="R512" s="179"/>
      <c r="S512" s="179"/>
      <c r="T512" s="180"/>
      <c r="AT512" s="175" t="s">
        <v>284</v>
      </c>
      <c r="AU512" s="175" t="s">
        <v>89</v>
      </c>
      <c r="AV512" s="13" t="s">
        <v>83</v>
      </c>
      <c r="AW512" s="13" t="s">
        <v>30</v>
      </c>
      <c r="AX512" s="13" t="s">
        <v>76</v>
      </c>
      <c r="AY512" s="175" t="s">
        <v>276</v>
      </c>
    </row>
    <row r="513" spans="1:65" s="14" customFormat="1" ht="11.25">
      <c r="B513" s="181"/>
      <c r="D513" s="174" t="s">
        <v>284</v>
      </c>
      <c r="E513" s="182" t="s">
        <v>1</v>
      </c>
      <c r="F513" s="183" t="s">
        <v>882</v>
      </c>
      <c r="H513" s="184">
        <v>0.67200000000000004</v>
      </c>
      <c r="I513" s="185"/>
      <c r="L513" s="181"/>
      <c r="M513" s="186"/>
      <c r="N513" s="187"/>
      <c r="O513" s="187"/>
      <c r="P513" s="187"/>
      <c r="Q513" s="187"/>
      <c r="R513" s="187"/>
      <c r="S513" s="187"/>
      <c r="T513" s="188"/>
      <c r="AT513" s="182" t="s">
        <v>284</v>
      </c>
      <c r="AU513" s="182" t="s">
        <v>89</v>
      </c>
      <c r="AV513" s="14" t="s">
        <v>89</v>
      </c>
      <c r="AW513" s="14" t="s">
        <v>30</v>
      </c>
      <c r="AX513" s="14" t="s">
        <v>76</v>
      </c>
      <c r="AY513" s="182" t="s">
        <v>276</v>
      </c>
    </row>
    <row r="514" spans="1:65" s="14" customFormat="1" ht="11.25">
      <c r="B514" s="181"/>
      <c r="D514" s="174" t="s">
        <v>284</v>
      </c>
      <c r="E514" s="182" t="s">
        <v>1</v>
      </c>
      <c r="F514" s="183" t="s">
        <v>883</v>
      </c>
      <c r="H514" s="184">
        <v>0.58799999999999997</v>
      </c>
      <c r="I514" s="185"/>
      <c r="L514" s="181"/>
      <c r="M514" s="186"/>
      <c r="N514" s="187"/>
      <c r="O514" s="187"/>
      <c r="P514" s="187"/>
      <c r="Q514" s="187"/>
      <c r="R514" s="187"/>
      <c r="S514" s="187"/>
      <c r="T514" s="188"/>
      <c r="AT514" s="182" t="s">
        <v>284</v>
      </c>
      <c r="AU514" s="182" t="s">
        <v>89</v>
      </c>
      <c r="AV514" s="14" t="s">
        <v>89</v>
      </c>
      <c r="AW514" s="14" t="s">
        <v>30</v>
      </c>
      <c r="AX514" s="14" t="s">
        <v>76</v>
      </c>
      <c r="AY514" s="182" t="s">
        <v>276</v>
      </c>
    </row>
    <row r="515" spans="1:65" s="14" customFormat="1" ht="11.25">
      <c r="B515" s="181"/>
      <c r="D515" s="174" t="s">
        <v>284</v>
      </c>
      <c r="E515" s="182" t="s">
        <v>1</v>
      </c>
      <c r="F515" s="183" t="s">
        <v>884</v>
      </c>
      <c r="H515" s="184">
        <v>0.61499999999999999</v>
      </c>
      <c r="I515" s="185"/>
      <c r="L515" s="181"/>
      <c r="M515" s="186"/>
      <c r="N515" s="187"/>
      <c r="O515" s="187"/>
      <c r="P515" s="187"/>
      <c r="Q515" s="187"/>
      <c r="R515" s="187"/>
      <c r="S515" s="187"/>
      <c r="T515" s="188"/>
      <c r="AT515" s="182" t="s">
        <v>284</v>
      </c>
      <c r="AU515" s="182" t="s">
        <v>89</v>
      </c>
      <c r="AV515" s="14" t="s">
        <v>89</v>
      </c>
      <c r="AW515" s="14" t="s">
        <v>30</v>
      </c>
      <c r="AX515" s="14" t="s">
        <v>76</v>
      </c>
      <c r="AY515" s="182" t="s">
        <v>276</v>
      </c>
    </row>
    <row r="516" spans="1:65" s="13" customFormat="1" ht="11.25">
      <c r="B516" s="173"/>
      <c r="D516" s="174" t="s">
        <v>284</v>
      </c>
      <c r="E516" s="175" t="s">
        <v>1</v>
      </c>
      <c r="F516" s="176" t="s">
        <v>885</v>
      </c>
      <c r="H516" s="175" t="s">
        <v>1</v>
      </c>
      <c r="I516" s="177"/>
      <c r="L516" s="173"/>
      <c r="M516" s="178"/>
      <c r="N516" s="179"/>
      <c r="O516" s="179"/>
      <c r="P516" s="179"/>
      <c r="Q516" s="179"/>
      <c r="R516" s="179"/>
      <c r="S516" s="179"/>
      <c r="T516" s="180"/>
      <c r="AT516" s="175" t="s">
        <v>284</v>
      </c>
      <c r="AU516" s="175" t="s">
        <v>89</v>
      </c>
      <c r="AV516" s="13" t="s">
        <v>83</v>
      </c>
      <c r="AW516" s="13" t="s">
        <v>30</v>
      </c>
      <c r="AX516" s="13" t="s">
        <v>76</v>
      </c>
      <c r="AY516" s="175" t="s">
        <v>276</v>
      </c>
    </row>
    <row r="517" spans="1:65" s="14" customFormat="1" ht="11.25">
      <c r="B517" s="181"/>
      <c r="D517" s="174" t="s">
        <v>284</v>
      </c>
      <c r="E517" s="182" t="s">
        <v>1</v>
      </c>
      <c r="F517" s="183" t="s">
        <v>886</v>
      </c>
      <c r="H517" s="184">
        <v>3.0750000000000002</v>
      </c>
      <c r="I517" s="185"/>
      <c r="L517" s="181"/>
      <c r="M517" s="186"/>
      <c r="N517" s="187"/>
      <c r="O517" s="187"/>
      <c r="P517" s="187"/>
      <c r="Q517" s="187"/>
      <c r="R517" s="187"/>
      <c r="S517" s="187"/>
      <c r="T517" s="188"/>
      <c r="AT517" s="182" t="s">
        <v>284</v>
      </c>
      <c r="AU517" s="182" t="s">
        <v>89</v>
      </c>
      <c r="AV517" s="14" t="s">
        <v>89</v>
      </c>
      <c r="AW517" s="14" t="s">
        <v>30</v>
      </c>
      <c r="AX517" s="14" t="s">
        <v>76</v>
      </c>
      <c r="AY517" s="182" t="s">
        <v>276</v>
      </c>
    </row>
    <row r="518" spans="1:65" s="13" customFormat="1" ht="11.25">
      <c r="B518" s="173"/>
      <c r="D518" s="174" t="s">
        <v>284</v>
      </c>
      <c r="E518" s="175" t="s">
        <v>1</v>
      </c>
      <c r="F518" s="176" t="s">
        <v>887</v>
      </c>
      <c r="H518" s="175" t="s">
        <v>1</v>
      </c>
      <c r="I518" s="177"/>
      <c r="L518" s="173"/>
      <c r="M518" s="178"/>
      <c r="N518" s="179"/>
      <c r="O518" s="179"/>
      <c r="P518" s="179"/>
      <c r="Q518" s="179"/>
      <c r="R518" s="179"/>
      <c r="S518" s="179"/>
      <c r="T518" s="180"/>
      <c r="AT518" s="175" t="s">
        <v>284</v>
      </c>
      <c r="AU518" s="175" t="s">
        <v>89</v>
      </c>
      <c r="AV518" s="13" t="s">
        <v>83</v>
      </c>
      <c r="AW518" s="13" t="s">
        <v>30</v>
      </c>
      <c r="AX518" s="13" t="s">
        <v>76</v>
      </c>
      <c r="AY518" s="175" t="s">
        <v>276</v>
      </c>
    </row>
    <row r="519" spans="1:65" s="14" customFormat="1" ht="11.25">
      <c r="B519" s="181"/>
      <c r="D519" s="174" t="s">
        <v>284</v>
      </c>
      <c r="E519" s="182" t="s">
        <v>1</v>
      </c>
      <c r="F519" s="183" t="s">
        <v>888</v>
      </c>
      <c r="H519" s="184">
        <v>1.798</v>
      </c>
      <c r="I519" s="185"/>
      <c r="L519" s="181"/>
      <c r="M519" s="186"/>
      <c r="N519" s="187"/>
      <c r="O519" s="187"/>
      <c r="P519" s="187"/>
      <c r="Q519" s="187"/>
      <c r="R519" s="187"/>
      <c r="S519" s="187"/>
      <c r="T519" s="188"/>
      <c r="AT519" s="182" t="s">
        <v>284</v>
      </c>
      <c r="AU519" s="182" t="s">
        <v>89</v>
      </c>
      <c r="AV519" s="14" t="s">
        <v>89</v>
      </c>
      <c r="AW519" s="14" t="s">
        <v>30</v>
      </c>
      <c r="AX519" s="14" t="s">
        <v>76</v>
      </c>
      <c r="AY519" s="182" t="s">
        <v>276</v>
      </c>
    </row>
    <row r="520" spans="1:65" s="14" customFormat="1" ht="11.25">
      <c r="B520" s="181"/>
      <c r="D520" s="174" t="s">
        <v>284</v>
      </c>
      <c r="E520" s="182" t="s">
        <v>1</v>
      </c>
      <c r="F520" s="183" t="s">
        <v>889</v>
      </c>
      <c r="H520" s="184">
        <v>2.016</v>
      </c>
      <c r="I520" s="185"/>
      <c r="L520" s="181"/>
      <c r="M520" s="186"/>
      <c r="N520" s="187"/>
      <c r="O520" s="187"/>
      <c r="P520" s="187"/>
      <c r="Q520" s="187"/>
      <c r="R520" s="187"/>
      <c r="S520" s="187"/>
      <c r="T520" s="188"/>
      <c r="AT520" s="182" t="s">
        <v>284</v>
      </c>
      <c r="AU520" s="182" t="s">
        <v>89</v>
      </c>
      <c r="AV520" s="14" t="s">
        <v>89</v>
      </c>
      <c r="AW520" s="14" t="s">
        <v>30</v>
      </c>
      <c r="AX520" s="14" t="s">
        <v>76</v>
      </c>
      <c r="AY520" s="182" t="s">
        <v>276</v>
      </c>
    </row>
    <row r="521" spans="1:65" s="15" customFormat="1" ht="11.25">
      <c r="B521" s="189"/>
      <c r="D521" s="174" t="s">
        <v>284</v>
      </c>
      <c r="E521" s="190" t="s">
        <v>1</v>
      </c>
      <c r="F521" s="191" t="s">
        <v>289</v>
      </c>
      <c r="H521" s="192">
        <v>8.7639999999999993</v>
      </c>
      <c r="I521" s="193"/>
      <c r="L521" s="189"/>
      <c r="M521" s="194"/>
      <c r="N521" s="195"/>
      <c r="O521" s="195"/>
      <c r="P521" s="195"/>
      <c r="Q521" s="195"/>
      <c r="R521" s="195"/>
      <c r="S521" s="195"/>
      <c r="T521" s="196"/>
      <c r="AT521" s="190" t="s">
        <v>284</v>
      </c>
      <c r="AU521" s="190" t="s">
        <v>89</v>
      </c>
      <c r="AV521" s="15" t="s">
        <v>282</v>
      </c>
      <c r="AW521" s="15" t="s">
        <v>30</v>
      </c>
      <c r="AX521" s="15" t="s">
        <v>83</v>
      </c>
      <c r="AY521" s="190" t="s">
        <v>276</v>
      </c>
    </row>
    <row r="522" spans="1:65" s="2" customFormat="1" ht="24.2" customHeight="1">
      <c r="A522" s="33"/>
      <c r="B522" s="158"/>
      <c r="C522" s="159" t="s">
        <v>890</v>
      </c>
      <c r="D522" s="159" t="s">
        <v>278</v>
      </c>
      <c r="E522" s="160" t="s">
        <v>891</v>
      </c>
      <c r="F522" s="161" t="s">
        <v>892</v>
      </c>
      <c r="G522" s="162" t="s">
        <v>371</v>
      </c>
      <c r="H522" s="163">
        <v>26</v>
      </c>
      <c r="I522" s="164"/>
      <c r="J522" s="163">
        <f>ROUND(I522*H522,3)</f>
        <v>0</v>
      </c>
      <c r="K522" s="165"/>
      <c r="L522" s="34"/>
      <c r="M522" s="166" t="s">
        <v>1</v>
      </c>
      <c r="N522" s="167" t="s">
        <v>42</v>
      </c>
      <c r="O522" s="62"/>
      <c r="P522" s="168">
        <f>O522*H522</f>
        <v>0</v>
      </c>
      <c r="Q522" s="168">
        <v>0</v>
      </c>
      <c r="R522" s="168">
        <f>Q522*H522</f>
        <v>0</v>
      </c>
      <c r="S522" s="168">
        <v>2.4E-2</v>
      </c>
      <c r="T522" s="169">
        <f>S522*H522</f>
        <v>0.624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70" t="s">
        <v>282</v>
      </c>
      <c r="AT522" s="170" t="s">
        <v>278</v>
      </c>
      <c r="AU522" s="170" t="s">
        <v>89</v>
      </c>
      <c r="AY522" s="18" t="s">
        <v>276</v>
      </c>
      <c r="BE522" s="171">
        <f>IF(N522="základná",J522,0)</f>
        <v>0</v>
      </c>
      <c r="BF522" s="171">
        <f>IF(N522="znížená",J522,0)</f>
        <v>0</v>
      </c>
      <c r="BG522" s="171">
        <f>IF(N522="zákl. prenesená",J522,0)</f>
        <v>0</v>
      </c>
      <c r="BH522" s="171">
        <f>IF(N522="zníž. prenesená",J522,0)</f>
        <v>0</v>
      </c>
      <c r="BI522" s="171">
        <f>IF(N522="nulová",J522,0)</f>
        <v>0</v>
      </c>
      <c r="BJ522" s="18" t="s">
        <v>89</v>
      </c>
      <c r="BK522" s="172">
        <f>ROUND(I522*H522,3)</f>
        <v>0</v>
      </c>
      <c r="BL522" s="18" t="s">
        <v>282</v>
      </c>
      <c r="BM522" s="170" t="s">
        <v>893</v>
      </c>
    </row>
    <row r="523" spans="1:65" s="13" customFormat="1" ht="11.25">
      <c r="B523" s="173"/>
      <c r="D523" s="174" t="s">
        <v>284</v>
      </c>
      <c r="E523" s="175" t="s">
        <v>1</v>
      </c>
      <c r="F523" s="176" t="s">
        <v>894</v>
      </c>
      <c r="H523" s="175" t="s">
        <v>1</v>
      </c>
      <c r="I523" s="177"/>
      <c r="L523" s="173"/>
      <c r="M523" s="178"/>
      <c r="N523" s="179"/>
      <c r="O523" s="179"/>
      <c r="P523" s="179"/>
      <c r="Q523" s="179"/>
      <c r="R523" s="179"/>
      <c r="S523" s="179"/>
      <c r="T523" s="180"/>
      <c r="AT523" s="175" t="s">
        <v>284</v>
      </c>
      <c r="AU523" s="175" t="s">
        <v>89</v>
      </c>
      <c r="AV523" s="13" t="s">
        <v>83</v>
      </c>
      <c r="AW523" s="13" t="s">
        <v>30</v>
      </c>
      <c r="AX523" s="13" t="s">
        <v>76</v>
      </c>
      <c r="AY523" s="175" t="s">
        <v>276</v>
      </c>
    </row>
    <row r="524" spans="1:65" s="14" customFormat="1" ht="11.25">
      <c r="B524" s="181"/>
      <c r="D524" s="174" t="s">
        <v>284</v>
      </c>
      <c r="E524" s="182" t="s">
        <v>1</v>
      </c>
      <c r="F524" s="183" t="s">
        <v>895</v>
      </c>
      <c r="H524" s="184">
        <v>2</v>
      </c>
      <c r="I524" s="185"/>
      <c r="L524" s="181"/>
      <c r="M524" s="186"/>
      <c r="N524" s="187"/>
      <c r="O524" s="187"/>
      <c r="P524" s="187"/>
      <c r="Q524" s="187"/>
      <c r="R524" s="187"/>
      <c r="S524" s="187"/>
      <c r="T524" s="188"/>
      <c r="AT524" s="182" t="s">
        <v>284</v>
      </c>
      <c r="AU524" s="182" t="s">
        <v>89</v>
      </c>
      <c r="AV524" s="14" t="s">
        <v>89</v>
      </c>
      <c r="AW524" s="14" t="s">
        <v>30</v>
      </c>
      <c r="AX524" s="14" t="s">
        <v>76</v>
      </c>
      <c r="AY524" s="182" t="s">
        <v>276</v>
      </c>
    </row>
    <row r="525" spans="1:65" s="14" customFormat="1" ht="11.25">
      <c r="B525" s="181"/>
      <c r="D525" s="174" t="s">
        <v>284</v>
      </c>
      <c r="E525" s="182" t="s">
        <v>1</v>
      </c>
      <c r="F525" s="183" t="s">
        <v>896</v>
      </c>
      <c r="H525" s="184">
        <v>3</v>
      </c>
      <c r="I525" s="185"/>
      <c r="L525" s="181"/>
      <c r="M525" s="186"/>
      <c r="N525" s="187"/>
      <c r="O525" s="187"/>
      <c r="P525" s="187"/>
      <c r="Q525" s="187"/>
      <c r="R525" s="187"/>
      <c r="S525" s="187"/>
      <c r="T525" s="188"/>
      <c r="AT525" s="182" t="s">
        <v>284</v>
      </c>
      <c r="AU525" s="182" t="s">
        <v>89</v>
      </c>
      <c r="AV525" s="14" t="s">
        <v>89</v>
      </c>
      <c r="AW525" s="14" t="s">
        <v>30</v>
      </c>
      <c r="AX525" s="14" t="s">
        <v>76</v>
      </c>
      <c r="AY525" s="182" t="s">
        <v>276</v>
      </c>
    </row>
    <row r="526" spans="1:65" s="14" customFormat="1" ht="11.25">
      <c r="B526" s="181"/>
      <c r="D526" s="174" t="s">
        <v>284</v>
      </c>
      <c r="E526" s="182" t="s">
        <v>1</v>
      </c>
      <c r="F526" s="183" t="s">
        <v>897</v>
      </c>
      <c r="H526" s="184">
        <v>2</v>
      </c>
      <c r="I526" s="185"/>
      <c r="L526" s="181"/>
      <c r="M526" s="186"/>
      <c r="N526" s="187"/>
      <c r="O526" s="187"/>
      <c r="P526" s="187"/>
      <c r="Q526" s="187"/>
      <c r="R526" s="187"/>
      <c r="S526" s="187"/>
      <c r="T526" s="188"/>
      <c r="AT526" s="182" t="s">
        <v>284</v>
      </c>
      <c r="AU526" s="182" t="s">
        <v>89</v>
      </c>
      <c r="AV526" s="14" t="s">
        <v>89</v>
      </c>
      <c r="AW526" s="14" t="s">
        <v>30</v>
      </c>
      <c r="AX526" s="14" t="s">
        <v>76</v>
      </c>
      <c r="AY526" s="182" t="s">
        <v>276</v>
      </c>
    </row>
    <row r="527" spans="1:65" s="14" customFormat="1" ht="11.25">
      <c r="B527" s="181"/>
      <c r="D527" s="174" t="s">
        <v>284</v>
      </c>
      <c r="E527" s="182" t="s">
        <v>1</v>
      </c>
      <c r="F527" s="183" t="s">
        <v>898</v>
      </c>
      <c r="H527" s="184">
        <v>2</v>
      </c>
      <c r="I527" s="185"/>
      <c r="L527" s="181"/>
      <c r="M527" s="186"/>
      <c r="N527" s="187"/>
      <c r="O527" s="187"/>
      <c r="P527" s="187"/>
      <c r="Q527" s="187"/>
      <c r="R527" s="187"/>
      <c r="S527" s="187"/>
      <c r="T527" s="188"/>
      <c r="AT527" s="182" t="s">
        <v>284</v>
      </c>
      <c r="AU527" s="182" t="s">
        <v>89</v>
      </c>
      <c r="AV527" s="14" t="s">
        <v>89</v>
      </c>
      <c r="AW527" s="14" t="s">
        <v>30</v>
      </c>
      <c r="AX527" s="14" t="s">
        <v>76</v>
      </c>
      <c r="AY527" s="182" t="s">
        <v>276</v>
      </c>
    </row>
    <row r="528" spans="1:65" s="14" customFormat="1" ht="11.25">
      <c r="B528" s="181"/>
      <c r="D528" s="174" t="s">
        <v>284</v>
      </c>
      <c r="E528" s="182" t="s">
        <v>1</v>
      </c>
      <c r="F528" s="183" t="s">
        <v>899</v>
      </c>
      <c r="H528" s="184">
        <v>6</v>
      </c>
      <c r="I528" s="185"/>
      <c r="L528" s="181"/>
      <c r="M528" s="186"/>
      <c r="N528" s="187"/>
      <c r="O528" s="187"/>
      <c r="P528" s="187"/>
      <c r="Q528" s="187"/>
      <c r="R528" s="187"/>
      <c r="S528" s="187"/>
      <c r="T528" s="188"/>
      <c r="AT528" s="182" t="s">
        <v>284</v>
      </c>
      <c r="AU528" s="182" t="s">
        <v>89</v>
      </c>
      <c r="AV528" s="14" t="s">
        <v>89</v>
      </c>
      <c r="AW528" s="14" t="s">
        <v>30</v>
      </c>
      <c r="AX528" s="14" t="s">
        <v>76</v>
      </c>
      <c r="AY528" s="182" t="s">
        <v>276</v>
      </c>
    </row>
    <row r="529" spans="1:65" s="14" customFormat="1" ht="11.25">
      <c r="B529" s="181"/>
      <c r="D529" s="174" t="s">
        <v>284</v>
      </c>
      <c r="E529" s="182" t="s">
        <v>1</v>
      </c>
      <c r="F529" s="183" t="s">
        <v>900</v>
      </c>
      <c r="H529" s="184">
        <v>1</v>
      </c>
      <c r="I529" s="185"/>
      <c r="L529" s="181"/>
      <c r="M529" s="186"/>
      <c r="N529" s="187"/>
      <c r="O529" s="187"/>
      <c r="P529" s="187"/>
      <c r="Q529" s="187"/>
      <c r="R529" s="187"/>
      <c r="S529" s="187"/>
      <c r="T529" s="188"/>
      <c r="AT529" s="182" t="s">
        <v>284</v>
      </c>
      <c r="AU529" s="182" t="s">
        <v>89</v>
      </c>
      <c r="AV529" s="14" t="s">
        <v>89</v>
      </c>
      <c r="AW529" s="14" t="s">
        <v>30</v>
      </c>
      <c r="AX529" s="14" t="s">
        <v>76</v>
      </c>
      <c r="AY529" s="182" t="s">
        <v>276</v>
      </c>
    </row>
    <row r="530" spans="1:65" s="14" customFormat="1" ht="11.25">
      <c r="B530" s="181"/>
      <c r="D530" s="174" t="s">
        <v>284</v>
      </c>
      <c r="E530" s="182" t="s">
        <v>1</v>
      </c>
      <c r="F530" s="183" t="s">
        <v>901</v>
      </c>
      <c r="H530" s="184">
        <v>1</v>
      </c>
      <c r="I530" s="185"/>
      <c r="L530" s="181"/>
      <c r="M530" s="186"/>
      <c r="N530" s="187"/>
      <c r="O530" s="187"/>
      <c r="P530" s="187"/>
      <c r="Q530" s="187"/>
      <c r="R530" s="187"/>
      <c r="S530" s="187"/>
      <c r="T530" s="188"/>
      <c r="AT530" s="182" t="s">
        <v>284</v>
      </c>
      <c r="AU530" s="182" t="s">
        <v>89</v>
      </c>
      <c r="AV530" s="14" t="s">
        <v>89</v>
      </c>
      <c r="AW530" s="14" t="s">
        <v>30</v>
      </c>
      <c r="AX530" s="14" t="s">
        <v>76</v>
      </c>
      <c r="AY530" s="182" t="s">
        <v>276</v>
      </c>
    </row>
    <row r="531" spans="1:65" s="14" customFormat="1" ht="11.25">
      <c r="B531" s="181"/>
      <c r="D531" s="174" t="s">
        <v>284</v>
      </c>
      <c r="E531" s="182" t="s">
        <v>1</v>
      </c>
      <c r="F531" s="183" t="s">
        <v>902</v>
      </c>
      <c r="H531" s="184">
        <v>1</v>
      </c>
      <c r="I531" s="185"/>
      <c r="L531" s="181"/>
      <c r="M531" s="186"/>
      <c r="N531" s="187"/>
      <c r="O531" s="187"/>
      <c r="P531" s="187"/>
      <c r="Q531" s="187"/>
      <c r="R531" s="187"/>
      <c r="S531" s="187"/>
      <c r="T531" s="188"/>
      <c r="AT531" s="182" t="s">
        <v>284</v>
      </c>
      <c r="AU531" s="182" t="s">
        <v>89</v>
      </c>
      <c r="AV531" s="14" t="s">
        <v>89</v>
      </c>
      <c r="AW531" s="14" t="s">
        <v>30</v>
      </c>
      <c r="AX531" s="14" t="s">
        <v>76</v>
      </c>
      <c r="AY531" s="182" t="s">
        <v>276</v>
      </c>
    </row>
    <row r="532" spans="1:65" s="13" customFormat="1" ht="11.25">
      <c r="B532" s="173"/>
      <c r="D532" s="174" t="s">
        <v>284</v>
      </c>
      <c r="E532" s="175" t="s">
        <v>1</v>
      </c>
      <c r="F532" s="176" t="s">
        <v>903</v>
      </c>
      <c r="H532" s="175" t="s">
        <v>1</v>
      </c>
      <c r="I532" s="177"/>
      <c r="L532" s="173"/>
      <c r="M532" s="178"/>
      <c r="N532" s="179"/>
      <c r="O532" s="179"/>
      <c r="P532" s="179"/>
      <c r="Q532" s="179"/>
      <c r="R532" s="179"/>
      <c r="S532" s="179"/>
      <c r="T532" s="180"/>
      <c r="AT532" s="175" t="s">
        <v>284</v>
      </c>
      <c r="AU532" s="175" t="s">
        <v>89</v>
      </c>
      <c r="AV532" s="13" t="s">
        <v>83</v>
      </c>
      <c r="AW532" s="13" t="s">
        <v>30</v>
      </c>
      <c r="AX532" s="13" t="s">
        <v>76</v>
      </c>
      <c r="AY532" s="175" t="s">
        <v>276</v>
      </c>
    </row>
    <row r="533" spans="1:65" s="14" customFormat="1" ht="11.25">
      <c r="B533" s="181"/>
      <c r="D533" s="174" t="s">
        <v>284</v>
      </c>
      <c r="E533" s="182" t="s">
        <v>1</v>
      </c>
      <c r="F533" s="183" t="s">
        <v>904</v>
      </c>
      <c r="H533" s="184">
        <v>5</v>
      </c>
      <c r="I533" s="185"/>
      <c r="L533" s="181"/>
      <c r="M533" s="186"/>
      <c r="N533" s="187"/>
      <c r="O533" s="187"/>
      <c r="P533" s="187"/>
      <c r="Q533" s="187"/>
      <c r="R533" s="187"/>
      <c r="S533" s="187"/>
      <c r="T533" s="188"/>
      <c r="AT533" s="182" t="s">
        <v>284</v>
      </c>
      <c r="AU533" s="182" t="s">
        <v>89</v>
      </c>
      <c r="AV533" s="14" t="s">
        <v>89</v>
      </c>
      <c r="AW533" s="14" t="s">
        <v>30</v>
      </c>
      <c r="AX533" s="14" t="s">
        <v>76</v>
      </c>
      <c r="AY533" s="182" t="s">
        <v>276</v>
      </c>
    </row>
    <row r="534" spans="1:65" s="14" customFormat="1" ht="11.25">
      <c r="B534" s="181"/>
      <c r="D534" s="174" t="s">
        <v>284</v>
      </c>
      <c r="E534" s="182" t="s">
        <v>1</v>
      </c>
      <c r="F534" s="183" t="s">
        <v>905</v>
      </c>
      <c r="H534" s="184">
        <v>3</v>
      </c>
      <c r="I534" s="185"/>
      <c r="L534" s="181"/>
      <c r="M534" s="186"/>
      <c r="N534" s="187"/>
      <c r="O534" s="187"/>
      <c r="P534" s="187"/>
      <c r="Q534" s="187"/>
      <c r="R534" s="187"/>
      <c r="S534" s="187"/>
      <c r="T534" s="188"/>
      <c r="AT534" s="182" t="s">
        <v>284</v>
      </c>
      <c r="AU534" s="182" t="s">
        <v>89</v>
      </c>
      <c r="AV534" s="14" t="s">
        <v>89</v>
      </c>
      <c r="AW534" s="14" t="s">
        <v>30</v>
      </c>
      <c r="AX534" s="14" t="s">
        <v>76</v>
      </c>
      <c r="AY534" s="182" t="s">
        <v>276</v>
      </c>
    </row>
    <row r="535" spans="1:65" s="15" customFormat="1" ht="11.25">
      <c r="B535" s="189"/>
      <c r="D535" s="174" t="s">
        <v>284</v>
      </c>
      <c r="E535" s="190" t="s">
        <v>1</v>
      </c>
      <c r="F535" s="191" t="s">
        <v>289</v>
      </c>
      <c r="H535" s="192">
        <v>26</v>
      </c>
      <c r="I535" s="193"/>
      <c r="L535" s="189"/>
      <c r="M535" s="194"/>
      <c r="N535" s="195"/>
      <c r="O535" s="195"/>
      <c r="P535" s="195"/>
      <c r="Q535" s="195"/>
      <c r="R535" s="195"/>
      <c r="S535" s="195"/>
      <c r="T535" s="196"/>
      <c r="AT535" s="190" t="s">
        <v>284</v>
      </c>
      <c r="AU535" s="190" t="s">
        <v>89</v>
      </c>
      <c r="AV535" s="15" t="s">
        <v>282</v>
      </c>
      <c r="AW535" s="15" t="s">
        <v>30</v>
      </c>
      <c r="AX535" s="15" t="s">
        <v>83</v>
      </c>
      <c r="AY535" s="190" t="s">
        <v>276</v>
      </c>
    </row>
    <row r="536" spans="1:65" s="2" customFormat="1" ht="24.2" customHeight="1">
      <c r="A536" s="33"/>
      <c r="B536" s="158"/>
      <c r="C536" s="159" t="s">
        <v>906</v>
      </c>
      <c r="D536" s="159" t="s">
        <v>278</v>
      </c>
      <c r="E536" s="160" t="s">
        <v>907</v>
      </c>
      <c r="F536" s="161" t="s">
        <v>908</v>
      </c>
      <c r="G536" s="162" t="s">
        <v>281</v>
      </c>
      <c r="H536" s="163">
        <v>31.323</v>
      </c>
      <c r="I536" s="164"/>
      <c r="J536" s="163">
        <f>ROUND(I536*H536,3)</f>
        <v>0</v>
      </c>
      <c r="K536" s="165"/>
      <c r="L536" s="34"/>
      <c r="M536" s="166" t="s">
        <v>1</v>
      </c>
      <c r="N536" s="167" t="s">
        <v>42</v>
      </c>
      <c r="O536" s="62"/>
      <c r="P536" s="168">
        <f>O536*H536</f>
        <v>0</v>
      </c>
      <c r="Q536" s="168">
        <v>0</v>
      </c>
      <c r="R536" s="168">
        <f>Q536*H536</f>
        <v>0</v>
      </c>
      <c r="S536" s="168">
        <v>7.5999999999999998E-2</v>
      </c>
      <c r="T536" s="169">
        <f>S536*H536</f>
        <v>2.3805480000000001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70" t="s">
        <v>282</v>
      </c>
      <c r="AT536" s="170" t="s">
        <v>278</v>
      </c>
      <c r="AU536" s="170" t="s">
        <v>89</v>
      </c>
      <c r="AY536" s="18" t="s">
        <v>276</v>
      </c>
      <c r="BE536" s="171">
        <f>IF(N536="základná",J536,0)</f>
        <v>0</v>
      </c>
      <c r="BF536" s="171">
        <f>IF(N536="znížená",J536,0)</f>
        <v>0</v>
      </c>
      <c r="BG536" s="171">
        <f>IF(N536="zákl. prenesená",J536,0)</f>
        <v>0</v>
      </c>
      <c r="BH536" s="171">
        <f>IF(N536="zníž. prenesená",J536,0)</f>
        <v>0</v>
      </c>
      <c r="BI536" s="171">
        <f>IF(N536="nulová",J536,0)</f>
        <v>0</v>
      </c>
      <c r="BJ536" s="18" t="s">
        <v>89</v>
      </c>
      <c r="BK536" s="172">
        <f>ROUND(I536*H536,3)</f>
        <v>0</v>
      </c>
      <c r="BL536" s="18" t="s">
        <v>282</v>
      </c>
      <c r="BM536" s="170" t="s">
        <v>909</v>
      </c>
    </row>
    <row r="537" spans="1:65" s="13" customFormat="1" ht="11.25">
      <c r="B537" s="173"/>
      <c r="D537" s="174" t="s">
        <v>284</v>
      </c>
      <c r="E537" s="175" t="s">
        <v>1</v>
      </c>
      <c r="F537" s="176" t="s">
        <v>894</v>
      </c>
      <c r="H537" s="175" t="s">
        <v>1</v>
      </c>
      <c r="I537" s="177"/>
      <c r="L537" s="173"/>
      <c r="M537" s="178"/>
      <c r="N537" s="179"/>
      <c r="O537" s="179"/>
      <c r="P537" s="179"/>
      <c r="Q537" s="179"/>
      <c r="R537" s="179"/>
      <c r="S537" s="179"/>
      <c r="T537" s="180"/>
      <c r="AT537" s="175" t="s">
        <v>284</v>
      </c>
      <c r="AU537" s="175" t="s">
        <v>89</v>
      </c>
      <c r="AV537" s="13" t="s">
        <v>83</v>
      </c>
      <c r="AW537" s="13" t="s">
        <v>30</v>
      </c>
      <c r="AX537" s="13" t="s">
        <v>76</v>
      </c>
      <c r="AY537" s="175" t="s">
        <v>276</v>
      </c>
    </row>
    <row r="538" spans="1:65" s="14" customFormat="1" ht="11.25">
      <c r="B538" s="181"/>
      <c r="D538" s="174" t="s">
        <v>284</v>
      </c>
      <c r="E538" s="182" t="s">
        <v>1</v>
      </c>
      <c r="F538" s="183" t="s">
        <v>910</v>
      </c>
      <c r="H538" s="184">
        <v>3.3490000000000002</v>
      </c>
      <c r="I538" s="185"/>
      <c r="L538" s="181"/>
      <c r="M538" s="186"/>
      <c r="N538" s="187"/>
      <c r="O538" s="187"/>
      <c r="P538" s="187"/>
      <c r="Q538" s="187"/>
      <c r="R538" s="187"/>
      <c r="S538" s="187"/>
      <c r="T538" s="188"/>
      <c r="AT538" s="182" t="s">
        <v>284</v>
      </c>
      <c r="AU538" s="182" t="s">
        <v>89</v>
      </c>
      <c r="AV538" s="14" t="s">
        <v>89</v>
      </c>
      <c r="AW538" s="14" t="s">
        <v>30</v>
      </c>
      <c r="AX538" s="14" t="s">
        <v>76</v>
      </c>
      <c r="AY538" s="182" t="s">
        <v>276</v>
      </c>
    </row>
    <row r="539" spans="1:65" s="14" customFormat="1" ht="11.25">
      <c r="B539" s="181"/>
      <c r="D539" s="174" t="s">
        <v>284</v>
      </c>
      <c r="E539" s="182" t="s">
        <v>1</v>
      </c>
      <c r="F539" s="183" t="s">
        <v>911</v>
      </c>
      <c r="H539" s="184">
        <v>5.319</v>
      </c>
      <c r="I539" s="185"/>
      <c r="L539" s="181"/>
      <c r="M539" s="186"/>
      <c r="N539" s="187"/>
      <c r="O539" s="187"/>
      <c r="P539" s="187"/>
      <c r="Q539" s="187"/>
      <c r="R539" s="187"/>
      <c r="S539" s="187"/>
      <c r="T539" s="188"/>
      <c r="AT539" s="182" t="s">
        <v>284</v>
      </c>
      <c r="AU539" s="182" t="s">
        <v>89</v>
      </c>
      <c r="AV539" s="14" t="s">
        <v>89</v>
      </c>
      <c r="AW539" s="14" t="s">
        <v>30</v>
      </c>
      <c r="AX539" s="14" t="s">
        <v>76</v>
      </c>
      <c r="AY539" s="182" t="s">
        <v>276</v>
      </c>
    </row>
    <row r="540" spans="1:65" s="14" customFormat="1" ht="11.25">
      <c r="B540" s="181"/>
      <c r="D540" s="174" t="s">
        <v>284</v>
      </c>
      <c r="E540" s="182" t="s">
        <v>1</v>
      </c>
      <c r="F540" s="183" t="s">
        <v>912</v>
      </c>
      <c r="H540" s="184">
        <v>3.5459999999999998</v>
      </c>
      <c r="I540" s="185"/>
      <c r="L540" s="181"/>
      <c r="M540" s="186"/>
      <c r="N540" s="187"/>
      <c r="O540" s="187"/>
      <c r="P540" s="187"/>
      <c r="Q540" s="187"/>
      <c r="R540" s="187"/>
      <c r="S540" s="187"/>
      <c r="T540" s="188"/>
      <c r="AT540" s="182" t="s">
        <v>284</v>
      </c>
      <c r="AU540" s="182" t="s">
        <v>89</v>
      </c>
      <c r="AV540" s="14" t="s">
        <v>89</v>
      </c>
      <c r="AW540" s="14" t="s">
        <v>30</v>
      </c>
      <c r="AX540" s="14" t="s">
        <v>76</v>
      </c>
      <c r="AY540" s="182" t="s">
        <v>276</v>
      </c>
    </row>
    <row r="541" spans="1:65" s="14" customFormat="1" ht="11.25">
      <c r="B541" s="181"/>
      <c r="D541" s="174" t="s">
        <v>284</v>
      </c>
      <c r="E541" s="182" t="s">
        <v>1</v>
      </c>
      <c r="F541" s="183" t="s">
        <v>913</v>
      </c>
      <c r="H541" s="184">
        <v>3.3490000000000002</v>
      </c>
      <c r="I541" s="185"/>
      <c r="L541" s="181"/>
      <c r="M541" s="186"/>
      <c r="N541" s="187"/>
      <c r="O541" s="187"/>
      <c r="P541" s="187"/>
      <c r="Q541" s="187"/>
      <c r="R541" s="187"/>
      <c r="S541" s="187"/>
      <c r="T541" s="188"/>
      <c r="AT541" s="182" t="s">
        <v>284</v>
      </c>
      <c r="AU541" s="182" t="s">
        <v>89</v>
      </c>
      <c r="AV541" s="14" t="s">
        <v>89</v>
      </c>
      <c r="AW541" s="14" t="s">
        <v>30</v>
      </c>
      <c r="AX541" s="14" t="s">
        <v>76</v>
      </c>
      <c r="AY541" s="182" t="s">
        <v>276</v>
      </c>
    </row>
    <row r="542" spans="1:65" s="14" customFormat="1" ht="11.25">
      <c r="B542" s="181"/>
      <c r="D542" s="174" t="s">
        <v>284</v>
      </c>
      <c r="E542" s="182" t="s">
        <v>1</v>
      </c>
      <c r="F542" s="183" t="s">
        <v>914</v>
      </c>
      <c r="H542" s="184">
        <v>10.441000000000001</v>
      </c>
      <c r="I542" s="185"/>
      <c r="L542" s="181"/>
      <c r="M542" s="186"/>
      <c r="N542" s="187"/>
      <c r="O542" s="187"/>
      <c r="P542" s="187"/>
      <c r="Q542" s="187"/>
      <c r="R542" s="187"/>
      <c r="S542" s="187"/>
      <c r="T542" s="188"/>
      <c r="AT542" s="182" t="s">
        <v>284</v>
      </c>
      <c r="AU542" s="182" t="s">
        <v>89</v>
      </c>
      <c r="AV542" s="14" t="s">
        <v>89</v>
      </c>
      <c r="AW542" s="14" t="s">
        <v>30</v>
      </c>
      <c r="AX542" s="14" t="s">
        <v>76</v>
      </c>
      <c r="AY542" s="182" t="s">
        <v>276</v>
      </c>
    </row>
    <row r="543" spans="1:65" s="14" customFormat="1" ht="11.25">
      <c r="B543" s="181"/>
      <c r="D543" s="174" t="s">
        <v>284</v>
      </c>
      <c r="E543" s="182" t="s">
        <v>1</v>
      </c>
      <c r="F543" s="183" t="s">
        <v>915</v>
      </c>
      <c r="H543" s="184">
        <v>1.7729999999999999</v>
      </c>
      <c r="I543" s="185"/>
      <c r="L543" s="181"/>
      <c r="M543" s="186"/>
      <c r="N543" s="187"/>
      <c r="O543" s="187"/>
      <c r="P543" s="187"/>
      <c r="Q543" s="187"/>
      <c r="R543" s="187"/>
      <c r="S543" s="187"/>
      <c r="T543" s="188"/>
      <c r="AT543" s="182" t="s">
        <v>284</v>
      </c>
      <c r="AU543" s="182" t="s">
        <v>89</v>
      </c>
      <c r="AV543" s="14" t="s">
        <v>89</v>
      </c>
      <c r="AW543" s="14" t="s">
        <v>30</v>
      </c>
      <c r="AX543" s="14" t="s">
        <v>76</v>
      </c>
      <c r="AY543" s="182" t="s">
        <v>276</v>
      </c>
    </row>
    <row r="544" spans="1:65" s="14" customFormat="1" ht="11.25">
      <c r="B544" s="181"/>
      <c r="D544" s="174" t="s">
        <v>284</v>
      </c>
      <c r="E544" s="182" t="s">
        <v>1</v>
      </c>
      <c r="F544" s="183" t="s">
        <v>916</v>
      </c>
      <c r="H544" s="184">
        <v>1.7729999999999999</v>
      </c>
      <c r="I544" s="185"/>
      <c r="L544" s="181"/>
      <c r="M544" s="186"/>
      <c r="N544" s="187"/>
      <c r="O544" s="187"/>
      <c r="P544" s="187"/>
      <c r="Q544" s="187"/>
      <c r="R544" s="187"/>
      <c r="S544" s="187"/>
      <c r="T544" s="188"/>
      <c r="AT544" s="182" t="s">
        <v>284</v>
      </c>
      <c r="AU544" s="182" t="s">
        <v>89</v>
      </c>
      <c r="AV544" s="14" t="s">
        <v>89</v>
      </c>
      <c r="AW544" s="14" t="s">
        <v>30</v>
      </c>
      <c r="AX544" s="14" t="s">
        <v>76</v>
      </c>
      <c r="AY544" s="182" t="s">
        <v>276</v>
      </c>
    </row>
    <row r="545" spans="1:65" s="14" customFormat="1" ht="11.25">
      <c r="B545" s="181"/>
      <c r="D545" s="174" t="s">
        <v>284</v>
      </c>
      <c r="E545" s="182" t="s">
        <v>1</v>
      </c>
      <c r="F545" s="183" t="s">
        <v>917</v>
      </c>
      <c r="H545" s="184">
        <v>1.7729999999999999</v>
      </c>
      <c r="I545" s="185"/>
      <c r="L545" s="181"/>
      <c r="M545" s="186"/>
      <c r="N545" s="187"/>
      <c r="O545" s="187"/>
      <c r="P545" s="187"/>
      <c r="Q545" s="187"/>
      <c r="R545" s="187"/>
      <c r="S545" s="187"/>
      <c r="T545" s="188"/>
      <c r="AT545" s="182" t="s">
        <v>284</v>
      </c>
      <c r="AU545" s="182" t="s">
        <v>89</v>
      </c>
      <c r="AV545" s="14" t="s">
        <v>89</v>
      </c>
      <c r="AW545" s="14" t="s">
        <v>30</v>
      </c>
      <c r="AX545" s="14" t="s">
        <v>76</v>
      </c>
      <c r="AY545" s="182" t="s">
        <v>276</v>
      </c>
    </row>
    <row r="546" spans="1:65" s="15" customFormat="1" ht="11.25">
      <c r="B546" s="189"/>
      <c r="D546" s="174" t="s">
        <v>284</v>
      </c>
      <c r="E546" s="190" t="s">
        <v>1</v>
      </c>
      <c r="F546" s="191" t="s">
        <v>289</v>
      </c>
      <c r="H546" s="192">
        <v>31.323</v>
      </c>
      <c r="I546" s="193"/>
      <c r="L546" s="189"/>
      <c r="M546" s="194"/>
      <c r="N546" s="195"/>
      <c r="O546" s="195"/>
      <c r="P546" s="195"/>
      <c r="Q546" s="195"/>
      <c r="R546" s="195"/>
      <c r="S546" s="195"/>
      <c r="T546" s="196"/>
      <c r="AT546" s="190" t="s">
        <v>284</v>
      </c>
      <c r="AU546" s="190" t="s">
        <v>89</v>
      </c>
      <c r="AV546" s="15" t="s">
        <v>282</v>
      </c>
      <c r="AW546" s="15" t="s">
        <v>30</v>
      </c>
      <c r="AX546" s="15" t="s">
        <v>83</v>
      </c>
      <c r="AY546" s="190" t="s">
        <v>276</v>
      </c>
    </row>
    <row r="547" spans="1:65" s="2" customFormat="1" ht="24.2" customHeight="1">
      <c r="A547" s="33"/>
      <c r="B547" s="158"/>
      <c r="C547" s="159" t="s">
        <v>918</v>
      </c>
      <c r="D547" s="159" t="s">
        <v>278</v>
      </c>
      <c r="E547" s="160" t="s">
        <v>919</v>
      </c>
      <c r="F547" s="161" t="s">
        <v>920</v>
      </c>
      <c r="G547" s="162" t="s">
        <v>308</v>
      </c>
      <c r="H547" s="163">
        <v>1.506</v>
      </c>
      <c r="I547" s="164"/>
      <c r="J547" s="163">
        <f>ROUND(I547*H547,3)</f>
        <v>0</v>
      </c>
      <c r="K547" s="165"/>
      <c r="L547" s="34"/>
      <c r="M547" s="166" t="s">
        <v>1</v>
      </c>
      <c r="N547" s="167" t="s">
        <v>42</v>
      </c>
      <c r="O547" s="62"/>
      <c r="P547" s="168">
        <f>O547*H547</f>
        <v>0</v>
      </c>
      <c r="Q547" s="168">
        <v>0</v>
      </c>
      <c r="R547" s="168">
        <f>Q547*H547</f>
        <v>0</v>
      </c>
      <c r="S547" s="168">
        <v>1.875</v>
      </c>
      <c r="T547" s="169">
        <f>S547*H547</f>
        <v>2.82375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70" t="s">
        <v>282</v>
      </c>
      <c r="AT547" s="170" t="s">
        <v>278</v>
      </c>
      <c r="AU547" s="170" t="s">
        <v>89</v>
      </c>
      <c r="AY547" s="18" t="s">
        <v>276</v>
      </c>
      <c r="BE547" s="171">
        <f>IF(N547="základná",J547,0)</f>
        <v>0</v>
      </c>
      <c r="BF547" s="171">
        <f>IF(N547="znížená",J547,0)</f>
        <v>0</v>
      </c>
      <c r="BG547" s="171">
        <f>IF(N547="zákl. prenesená",J547,0)</f>
        <v>0</v>
      </c>
      <c r="BH547" s="171">
        <f>IF(N547="zníž. prenesená",J547,0)</f>
        <v>0</v>
      </c>
      <c r="BI547" s="171">
        <f>IF(N547="nulová",J547,0)</f>
        <v>0</v>
      </c>
      <c r="BJ547" s="18" t="s">
        <v>89</v>
      </c>
      <c r="BK547" s="172">
        <f>ROUND(I547*H547,3)</f>
        <v>0</v>
      </c>
      <c r="BL547" s="18" t="s">
        <v>282</v>
      </c>
      <c r="BM547" s="170" t="s">
        <v>921</v>
      </c>
    </row>
    <row r="548" spans="1:65" s="13" customFormat="1" ht="11.25">
      <c r="B548" s="173"/>
      <c r="D548" s="174" t="s">
        <v>284</v>
      </c>
      <c r="E548" s="175" t="s">
        <v>1</v>
      </c>
      <c r="F548" s="176" t="s">
        <v>881</v>
      </c>
      <c r="H548" s="175" t="s">
        <v>1</v>
      </c>
      <c r="I548" s="177"/>
      <c r="L548" s="173"/>
      <c r="M548" s="178"/>
      <c r="N548" s="179"/>
      <c r="O548" s="179"/>
      <c r="P548" s="179"/>
      <c r="Q548" s="179"/>
      <c r="R548" s="179"/>
      <c r="S548" s="179"/>
      <c r="T548" s="180"/>
      <c r="AT548" s="175" t="s">
        <v>284</v>
      </c>
      <c r="AU548" s="175" t="s">
        <v>89</v>
      </c>
      <c r="AV548" s="13" t="s">
        <v>83</v>
      </c>
      <c r="AW548" s="13" t="s">
        <v>30</v>
      </c>
      <c r="AX548" s="13" t="s">
        <v>76</v>
      </c>
      <c r="AY548" s="175" t="s">
        <v>276</v>
      </c>
    </row>
    <row r="549" spans="1:65" s="14" customFormat="1" ht="11.25">
      <c r="B549" s="181"/>
      <c r="D549" s="174" t="s">
        <v>284</v>
      </c>
      <c r="E549" s="182" t="s">
        <v>1</v>
      </c>
      <c r="F549" s="183" t="s">
        <v>922</v>
      </c>
      <c r="H549" s="184">
        <v>0.35299999999999998</v>
      </c>
      <c r="I549" s="185"/>
      <c r="L549" s="181"/>
      <c r="M549" s="186"/>
      <c r="N549" s="187"/>
      <c r="O549" s="187"/>
      <c r="P549" s="187"/>
      <c r="Q549" s="187"/>
      <c r="R549" s="187"/>
      <c r="S549" s="187"/>
      <c r="T549" s="188"/>
      <c r="AT549" s="182" t="s">
        <v>284</v>
      </c>
      <c r="AU549" s="182" t="s">
        <v>89</v>
      </c>
      <c r="AV549" s="14" t="s">
        <v>89</v>
      </c>
      <c r="AW549" s="14" t="s">
        <v>30</v>
      </c>
      <c r="AX549" s="14" t="s">
        <v>76</v>
      </c>
      <c r="AY549" s="182" t="s">
        <v>276</v>
      </c>
    </row>
    <row r="550" spans="1:65" s="14" customFormat="1" ht="11.25">
      <c r="B550" s="181"/>
      <c r="D550" s="174" t="s">
        <v>284</v>
      </c>
      <c r="E550" s="182" t="s">
        <v>1</v>
      </c>
      <c r="F550" s="183" t="s">
        <v>923</v>
      </c>
      <c r="H550" s="184">
        <v>0.81499999999999995</v>
      </c>
      <c r="I550" s="185"/>
      <c r="L550" s="181"/>
      <c r="M550" s="186"/>
      <c r="N550" s="187"/>
      <c r="O550" s="187"/>
      <c r="P550" s="187"/>
      <c r="Q550" s="187"/>
      <c r="R550" s="187"/>
      <c r="S550" s="187"/>
      <c r="T550" s="188"/>
      <c r="AT550" s="182" t="s">
        <v>284</v>
      </c>
      <c r="AU550" s="182" t="s">
        <v>89</v>
      </c>
      <c r="AV550" s="14" t="s">
        <v>89</v>
      </c>
      <c r="AW550" s="14" t="s">
        <v>30</v>
      </c>
      <c r="AX550" s="14" t="s">
        <v>76</v>
      </c>
      <c r="AY550" s="182" t="s">
        <v>276</v>
      </c>
    </row>
    <row r="551" spans="1:65" s="14" customFormat="1" ht="11.25">
      <c r="B551" s="181"/>
      <c r="D551" s="174" t="s">
        <v>284</v>
      </c>
      <c r="E551" s="182" t="s">
        <v>1</v>
      </c>
      <c r="F551" s="183" t="s">
        <v>924</v>
      </c>
      <c r="H551" s="184">
        <v>0.33800000000000002</v>
      </c>
      <c r="I551" s="185"/>
      <c r="L551" s="181"/>
      <c r="M551" s="186"/>
      <c r="N551" s="187"/>
      <c r="O551" s="187"/>
      <c r="P551" s="187"/>
      <c r="Q551" s="187"/>
      <c r="R551" s="187"/>
      <c r="S551" s="187"/>
      <c r="T551" s="188"/>
      <c r="AT551" s="182" t="s">
        <v>284</v>
      </c>
      <c r="AU551" s="182" t="s">
        <v>89</v>
      </c>
      <c r="AV551" s="14" t="s">
        <v>89</v>
      </c>
      <c r="AW551" s="14" t="s">
        <v>30</v>
      </c>
      <c r="AX551" s="14" t="s">
        <v>76</v>
      </c>
      <c r="AY551" s="182" t="s">
        <v>276</v>
      </c>
    </row>
    <row r="552" spans="1:65" s="15" customFormat="1" ht="11.25">
      <c r="B552" s="189"/>
      <c r="D552" s="174" t="s">
        <v>284</v>
      </c>
      <c r="E552" s="190" t="s">
        <v>1</v>
      </c>
      <c r="F552" s="191" t="s">
        <v>289</v>
      </c>
      <c r="H552" s="192">
        <v>1.506</v>
      </c>
      <c r="I552" s="193"/>
      <c r="L552" s="189"/>
      <c r="M552" s="194"/>
      <c r="N552" s="195"/>
      <c r="O552" s="195"/>
      <c r="P552" s="195"/>
      <c r="Q552" s="195"/>
      <c r="R552" s="195"/>
      <c r="S552" s="195"/>
      <c r="T552" s="196"/>
      <c r="AT552" s="190" t="s">
        <v>284</v>
      </c>
      <c r="AU552" s="190" t="s">
        <v>89</v>
      </c>
      <c r="AV552" s="15" t="s">
        <v>282</v>
      </c>
      <c r="AW552" s="15" t="s">
        <v>30</v>
      </c>
      <c r="AX552" s="15" t="s">
        <v>83</v>
      </c>
      <c r="AY552" s="190" t="s">
        <v>276</v>
      </c>
    </row>
    <row r="553" spans="1:65" s="2" customFormat="1" ht="24.2" customHeight="1">
      <c r="A553" s="33"/>
      <c r="B553" s="158"/>
      <c r="C553" s="159" t="s">
        <v>925</v>
      </c>
      <c r="D553" s="159" t="s">
        <v>278</v>
      </c>
      <c r="E553" s="160" t="s">
        <v>926</v>
      </c>
      <c r="F553" s="161" t="s">
        <v>927</v>
      </c>
      <c r="G553" s="162" t="s">
        <v>281</v>
      </c>
      <c r="H553" s="163">
        <v>7.2750000000000004</v>
      </c>
      <c r="I553" s="164"/>
      <c r="J553" s="163">
        <f>ROUND(I553*H553,3)</f>
        <v>0</v>
      </c>
      <c r="K553" s="165"/>
      <c r="L553" s="34"/>
      <c r="M553" s="166" t="s">
        <v>1</v>
      </c>
      <c r="N553" s="167" t="s">
        <v>42</v>
      </c>
      <c r="O553" s="62"/>
      <c r="P553" s="168">
        <f>O553*H553</f>
        <v>0</v>
      </c>
      <c r="Q553" s="168">
        <v>0</v>
      </c>
      <c r="R553" s="168">
        <f>Q553*H553</f>
        <v>0</v>
      </c>
      <c r="S553" s="168">
        <v>0.27</v>
      </c>
      <c r="T553" s="169">
        <f>S553*H553</f>
        <v>1.9642500000000003</v>
      </c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R553" s="170" t="s">
        <v>282</v>
      </c>
      <c r="AT553" s="170" t="s">
        <v>278</v>
      </c>
      <c r="AU553" s="170" t="s">
        <v>89</v>
      </c>
      <c r="AY553" s="18" t="s">
        <v>276</v>
      </c>
      <c r="BE553" s="171">
        <f>IF(N553="základná",J553,0)</f>
        <v>0</v>
      </c>
      <c r="BF553" s="171">
        <f>IF(N553="znížená",J553,0)</f>
        <v>0</v>
      </c>
      <c r="BG553" s="171">
        <f>IF(N553="zákl. prenesená",J553,0)</f>
        <v>0</v>
      </c>
      <c r="BH553" s="171">
        <f>IF(N553="zníž. prenesená",J553,0)</f>
        <v>0</v>
      </c>
      <c r="BI553" s="171">
        <f>IF(N553="nulová",J553,0)</f>
        <v>0</v>
      </c>
      <c r="BJ553" s="18" t="s">
        <v>89</v>
      </c>
      <c r="BK553" s="172">
        <f>ROUND(I553*H553,3)</f>
        <v>0</v>
      </c>
      <c r="BL553" s="18" t="s">
        <v>282</v>
      </c>
      <c r="BM553" s="170" t="s">
        <v>928</v>
      </c>
    </row>
    <row r="554" spans="1:65" s="14" customFormat="1" ht="11.25">
      <c r="B554" s="181"/>
      <c r="D554" s="174" t="s">
        <v>284</v>
      </c>
      <c r="E554" s="182" t="s">
        <v>1</v>
      </c>
      <c r="F554" s="183" t="s">
        <v>929</v>
      </c>
      <c r="H554" s="184">
        <v>7.2750000000000004</v>
      </c>
      <c r="I554" s="185"/>
      <c r="L554" s="181"/>
      <c r="M554" s="186"/>
      <c r="N554" s="187"/>
      <c r="O554" s="187"/>
      <c r="P554" s="187"/>
      <c r="Q554" s="187"/>
      <c r="R554" s="187"/>
      <c r="S554" s="187"/>
      <c r="T554" s="188"/>
      <c r="AT554" s="182" t="s">
        <v>284</v>
      </c>
      <c r="AU554" s="182" t="s">
        <v>89</v>
      </c>
      <c r="AV554" s="14" t="s">
        <v>89</v>
      </c>
      <c r="AW554" s="14" t="s">
        <v>30</v>
      </c>
      <c r="AX554" s="14" t="s">
        <v>83</v>
      </c>
      <c r="AY554" s="182" t="s">
        <v>276</v>
      </c>
    </row>
    <row r="555" spans="1:65" s="2" customFormat="1" ht="24.2" customHeight="1">
      <c r="A555" s="33"/>
      <c r="B555" s="158"/>
      <c r="C555" s="159" t="s">
        <v>930</v>
      </c>
      <c r="D555" s="159" t="s">
        <v>278</v>
      </c>
      <c r="E555" s="160" t="s">
        <v>931</v>
      </c>
      <c r="F555" s="161" t="s">
        <v>932</v>
      </c>
      <c r="G555" s="162" t="s">
        <v>308</v>
      </c>
      <c r="H555" s="163">
        <v>2.3330000000000002</v>
      </c>
      <c r="I555" s="164"/>
      <c r="J555" s="163">
        <f>ROUND(I555*H555,3)</f>
        <v>0</v>
      </c>
      <c r="K555" s="165"/>
      <c r="L555" s="34"/>
      <c r="M555" s="166" t="s">
        <v>1</v>
      </c>
      <c r="N555" s="167" t="s">
        <v>42</v>
      </c>
      <c r="O555" s="62"/>
      <c r="P555" s="168">
        <f>O555*H555</f>
        <v>0</v>
      </c>
      <c r="Q555" s="168">
        <v>0</v>
      </c>
      <c r="R555" s="168">
        <f>Q555*H555</f>
        <v>0</v>
      </c>
      <c r="S555" s="168">
        <v>1.875</v>
      </c>
      <c r="T555" s="169">
        <f>S555*H555</f>
        <v>4.3743750000000006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70" t="s">
        <v>282</v>
      </c>
      <c r="AT555" s="170" t="s">
        <v>278</v>
      </c>
      <c r="AU555" s="170" t="s">
        <v>89</v>
      </c>
      <c r="AY555" s="18" t="s">
        <v>276</v>
      </c>
      <c r="BE555" s="171">
        <f>IF(N555="základná",J555,0)</f>
        <v>0</v>
      </c>
      <c r="BF555" s="171">
        <f>IF(N555="znížená",J555,0)</f>
        <v>0</v>
      </c>
      <c r="BG555" s="171">
        <f>IF(N555="zákl. prenesená",J555,0)</f>
        <v>0</v>
      </c>
      <c r="BH555" s="171">
        <f>IF(N555="zníž. prenesená",J555,0)</f>
        <v>0</v>
      </c>
      <c r="BI555" s="171">
        <f>IF(N555="nulová",J555,0)</f>
        <v>0</v>
      </c>
      <c r="BJ555" s="18" t="s">
        <v>89</v>
      </c>
      <c r="BK555" s="172">
        <f>ROUND(I555*H555,3)</f>
        <v>0</v>
      </c>
      <c r="BL555" s="18" t="s">
        <v>282</v>
      </c>
      <c r="BM555" s="170" t="s">
        <v>933</v>
      </c>
    </row>
    <row r="556" spans="1:65" s="13" customFormat="1" ht="11.25">
      <c r="B556" s="173"/>
      <c r="D556" s="174" t="s">
        <v>284</v>
      </c>
      <c r="E556" s="175" t="s">
        <v>1</v>
      </c>
      <c r="F556" s="176" t="s">
        <v>885</v>
      </c>
      <c r="H556" s="175" t="s">
        <v>1</v>
      </c>
      <c r="I556" s="177"/>
      <c r="L556" s="173"/>
      <c r="M556" s="178"/>
      <c r="N556" s="179"/>
      <c r="O556" s="179"/>
      <c r="P556" s="179"/>
      <c r="Q556" s="179"/>
      <c r="R556" s="179"/>
      <c r="S556" s="179"/>
      <c r="T556" s="180"/>
      <c r="AT556" s="175" t="s">
        <v>284</v>
      </c>
      <c r="AU556" s="175" t="s">
        <v>89</v>
      </c>
      <c r="AV556" s="13" t="s">
        <v>83</v>
      </c>
      <c r="AW556" s="13" t="s">
        <v>30</v>
      </c>
      <c r="AX556" s="13" t="s">
        <v>76</v>
      </c>
      <c r="AY556" s="175" t="s">
        <v>276</v>
      </c>
    </row>
    <row r="557" spans="1:65" s="14" customFormat="1" ht="11.25">
      <c r="B557" s="181"/>
      <c r="D557" s="174" t="s">
        <v>284</v>
      </c>
      <c r="E557" s="182" t="s">
        <v>1</v>
      </c>
      <c r="F557" s="183" t="s">
        <v>934</v>
      </c>
      <c r="H557" s="184">
        <v>0.49099999999999999</v>
      </c>
      <c r="I557" s="185"/>
      <c r="L557" s="181"/>
      <c r="M557" s="186"/>
      <c r="N557" s="187"/>
      <c r="O557" s="187"/>
      <c r="P557" s="187"/>
      <c r="Q557" s="187"/>
      <c r="R557" s="187"/>
      <c r="S557" s="187"/>
      <c r="T557" s="188"/>
      <c r="AT557" s="182" t="s">
        <v>284</v>
      </c>
      <c r="AU557" s="182" t="s">
        <v>89</v>
      </c>
      <c r="AV557" s="14" t="s">
        <v>89</v>
      </c>
      <c r="AW557" s="14" t="s">
        <v>30</v>
      </c>
      <c r="AX557" s="14" t="s">
        <v>76</v>
      </c>
      <c r="AY557" s="182" t="s">
        <v>276</v>
      </c>
    </row>
    <row r="558" spans="1:65" s="14" customFormat="1" ht="11.25">
      <c r="B558" s="181"/>
      <c r="D558" s="174" t="s">
        <v>284</v>
      </c>
      <c r="E558" s="182" t="s">
        <v>1</v>
      </c>
      <c r="F558" s="183" t="s">
        <v>935</v>
      </c>
      <c r="H558" s="184">
        <v>1.0980000000000001</v>
      </c>
      <c r="I558" s="185"/>
      <c r="L558" s="181"/>
      <c r="M558" s="186"/>
      <c r="N558" s="187"/>
      <c r="O558" s="187"/>
      <c r="P558" s="187"/>
      <c r="Q558" s="187"/>
      <c r="R558" s="187"/>
      <c r="S558" s="187"/>
      <c r="T558" s="188"/>
      <c r="AT558" s="182" t="s">
        <v>284</v>
      </c>
      <c r="AU558" s="182" t="s">
        <v>89</v>
      </c>
      <c r="AV558" s="14" t="s">
        <v>89</v>
      </c>
      <c r="AW558" s="14" t="s">
        <v>30</v>
      </c>
      <c r="AX558" s="14" t="s">
        <v>76</v>
      </c>
      <c r="AY558" s="182" t="s">
        <v>276</v>
      </c>
    </row>
    <row r="559" spans="1:65" s="14" customFormat="1" ht="11.25">
      <c r="B559" s="181"/>
      <c r="D559" s="174" t="s">
        <v>284</v>
      </c>
      <c r="E559" s="182" t="s">
        <v>1</v>
      </c>
      <c r="F559" s="183" t="s">
        <v>936</v>
      </c>
      <c r="H559" s="184">
        <v>0.74399999999999999</v>
      </c>
      <c r="I559" s="185"/>
      <c r="L559" s="181"/>
      <c r="M559" s="186"/>
      <c r="N559" s="187"/>
      <c r="O559" s="187"/>
      <c r="P559" s="187"/>
      <c r="Q559" s="187"/>
      <c r="R559" s="187"/>
      <c r="S559" s="187"/>
      <c r="T559" s="188"/>
      <c r="AT559" s="182" t="s">
        <v>284</v>
      </c>
      <c r="AU559" s="182" t="s">
        <v>89</v>
      </c>
      <c r="AV559" s="14" t="s">
        <v>89</v>
      </c>
      <c r="AW559" s="14" t="s">
        <v>30</v>
      </c>
      <c r="AX559" s="14" t="s">
        <v>76</v>
      </c>
      <c r="AY559" s="182" t="s">
        <v>276</v>
      </c>
    </row>
    <row r="560" spans="1:65" s="15" customFormat="1" ht="11.25">
      <c r="B560" s="189"/>
      <c r="D560" s="174" t="s">
        <v>284</v>
      </c>
      <c r="E560" s="190" t="s">
        <v>1</v>
      </c>
      <c r="F560" s="191" t="s">
        <v>289</v>
      </c>
      <c r="H560" s="192">
        <v>2.3330000000000002</v>
      </c>
      <c r="I560" s="193"/>
      <c r="L560" s="189"/>
      <c r="M560" s="194"/>
      <c r="N560" s="195"/>
      <c r="O560" s="195"/>
      <c r="P560" s="195"/>
      <c r="Q560" s="195"/>
      <c r="R560" s="195"/>
      <c r="S560" s="195"/>
      <c r="T560" s="196"/>
      <c r="AT560" s="190" t="s">
        <v>284</v>
      </c>
      <c r="AU560" s="190" t="s">
        <v>89</v>
      </c>
      <c r="AV560" s="15" t="s">
        <v>282</v>
      </c>
      <c r="AW560" s="15" t="s">
        <v>30</v>
      </c>
      <c r="AX560" s="15" t="s">
        <v>83</v>
      </c>
      <c r="AY560" s="190" t="s">
        <v>276</v>
      </c>
    </row>
    <row r="561" spans="1:65" s="2" customFormat="1" ht="24.2" customHeight="1">
      <c r="A561" s="33"/>
      <c r="B561" s="158"/>
      <c r="C561" s="159" t="s">
        <v>937</v>
      </c>
      <c r="D561" s="159" t="s">
        <v>278</v>
      </c>
      <c r="E561" s="160" t="s">
        <v>938</v>
      </c>
      <c r="F561" s="161" t="s">
        <v>939</v>
      </c>
      <c r="G561" s="162" t="s">
        <v>308</v>
      </c>
      <c r="H561" s="163">
        <v>2.8889999999999998</v>
      </c>
      <c r="I561" s="164"/>
      <c r="J561" s="163">
        <f>ROUND(I561*H561,3)</f>
        <v>0</v>
      </c>
      <c r="K561" s="165"/>
      <c r="L561" s="34"/>
      <c r="M561" s="166" t="s">
        <v>1</v>
      </c>
      <c r="N561" s="167" t="s">
        <v>42</v>
      </c>
      <c r="O561" s="62"/>
      <c r="P561" s="168">
        <f>O561*H561</f>
        <v>0</v>
      </c>
      <c r="Q561" s="168">
        <v>0</v>
      </c>
      <c r="R561" s="168">
        <f>Q561*H561</f>
        <v>0</v>
      </c>
      <c r="S561" s="168">
        <v>1.875</v>
      </c>
      <c r="T561" s="169">
        <f>S561*H561</f>
        <v>5.4168749999999992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70" t="s">
        <v>282</v>
      </c>
      <c r="AT561" s="170" t="s">
        <v>278</v>
      </c>
      <c r="AU561" s="170" t="s">
        <v>89</v>
      </c>
      <c r="AY561" s="18" t="s">
        <v>276</v>
      </c>
      <c r="BE561" s="171">
        <f>IF(N561="základná",J561,0)</f>
        <v>0</v>
      </c>
      <c r="BF561" s="171">
        <f>IF(N561="znížená",J561,0)</f>
        <v>0</v>
      </c>
      <c r="BG561" s="171">
        <f>IF(N561="zákl. prenesená",J561,0)</f>
        <v>0</v>
      </c>
      <c r="BH561" s="171">
        <f>IF(N561="zníž. prenesená",J561,0)</f>
        <v>0</v>
      </c>
      <c r="BI561" s="171">
        <f>IF(N561="nulová",J561,0)</f>
        <v>0</v>
      </c>
      <c r="BJ561" s="18" t="s">
        <v>89</v>
      </c>
      <c r="BK561" s="172">
        <f>ROUND(I561*H561,3)</f>
        <v>0</v>
      </c>
      <c r="BL561" s="18" t="s">
        <v>282</v>
      </c>
      <c r="BM561" s="170" t="s">
        <v>940</v>
      </c>
    </row>
    <row r="562" spans="1:65" s="13" customFormat="1" ht="11.25">
      <c r="B562" s="173"/>
      <c r="D562" s="174" t="s">
        <v>284</v>
      </c>
      <c r="E562" s="175" t="s">
        <v>1</v>
      </c>
      <c r="F562" s="176" t="s">
        <v>887</v>
      </c>
      <c r="H562" s="175" t="s">
        <v>1</v>
      </c>
      <c r="I562" s="177"/>
      <c r="L562" s="173"/>
      <c r="M562" s="178"/>
      <c r="N562" s="179"/>
      <c r="O562" s="179"/>
      <c r="P562" s="179"/>
      <c r="Q562" s="179"/>
      <c r="R562" s="179"/>
      <c r="S562" s="179"/>
      <c r="T562" s="180"/>
      <c r="AT562" s="175" t="s">
        <v>284</v>
      </c>
      <c r="AU562" s="175" t="s">
        <v>89</v>
      </c>
      <c r="AV562" s="13" t="s">
        <v>83</v>
      </c>
      <c r="AW562" s="13" t="s">
        <v>30</v>
      </c>
      <c r="AX562" s="13" t="s">
        <v>76</v>
      </c>
      <c r="AY562" s="175" t="s">
        <v>276</v>
      </c>
    </row>
    <row r="563" spans="1:65" s="14" customFormat="1" ht="11.25">
      <c r="B563" s="181"/>
      <c r="D563" s="174" t="s">
        <v>284</v>
      </c>
      <c r="E563" s="182" t="s">
        <v>1</v>
      </c>
      <c r="F563" s="183" t="s">
        <v>941</v>
      </c>
      <c r="H563" s="184">
        <v>1.056</v>
      </c>
      <c r="I563" s="185"/>
      <c r="L563" s="181"/>
      <c r="M563" s="186"/>
      <c r="N563" s="187"/>
      <c r="O563" s="187"/>
      <c r="P563" s="187"/>
      <c r="Q563" s="187"/>
      <c r="R563" s="187"/>
      <c r="S563" s="187"/>
      <c r="T563" s="188"/>
      <c r="AT563" s="182" t="s">
        <v>284</v>
      </c>
      <c r="AU563" s="182" t="s">
        <v>89</v>
      </c>
      <c r="AV563" s="14" t="s">
        <v>89</v>
      </c>
      <c r="AW563" s="14" t="s">
        <v>30</v>
      </c>
      <c r="AX563" s="14" t="s">
        <v>76</v>
      </c>
      <c r="AY563" s="182" t="s">
        <v>276</v>
      </c>
    </row>
    <row r="564" spans="1:65" s="14" customFormat="1" ht="11.25">
      <c r="B564" s="181"/>
      <c r="D564" s="174" t="s">
        <v>284</v>
      </c>
      <c r="E564" s="182" t="s">
        <v>1</v>
      </c>
      <c r="F564" s="183" t="s">
        <v>942</v>
      </c>
      <c r="H564" s="184">
        <v>1.833</v>
      </c>
      <c r="I564" s="185"/>
      <c r="L564" s="181"/>
      <c r="M564" s="186"/>
      <c r="N564" s="187"/>
      <c r="O564" s="187"/>
      <c r="P564" s="187"/>
      <c r="Q564" s="187"/>
      <c r="R564" s="187"/>
      <c r="S564" s="187"/>
      <c r="T564" s="188"/>
      <c r="AT564" s="182" t="s">
        <v>284</v>
      </c>
      <c r="AU564" s="182" t="s">
        <v>89</v>
      </c>
      <c r="AV564" s="14" t="s">
        <v>89</v>
      </c>
      <c r="AW564" s="14" t="s">
        <v>30</v>
      </c>
      <c r="AX564" s="14" t="s">
        <v>76</v>
      </c>
      <c r="AY564" s="182" t="s">
        <v>276</v>
      </c>
    </row>
    <row r="565" spans="1:65" s="15" customFormat="1" ht="11.25">
      <c r="B565" s="189"/>
      <c r="D565" s="174" t="s">
        <v>284</v>
      </c>
      <c r="E565" s="190" t="s">
        <v>1</v>
      </c>
      <c r="F565" s="191" t="s">
        <v>289</v>
      </c>
      <c r="H565" s="192">
        <v>2.8889999999999998</v>
      </c>
      <c r="I565" s="193"/>
      <c r="L565" s="189"/>
      <c r="M565" s="194"/>
      <c r="N565" s="195"/>
      <c r="O565" s="195"/>
      <c r="P565" s="195"/>
      <c r="Q565" s="195"/>
      <c r="R565" s="195"/>
      <c r="S565" s="195"/>
      <c r="T565" s="196"/>
      <c r="AT565" s="190" t="s">
        <v>284</v>
      </c>
      <c r="AU565" s="190" t="s">
        <v>89</v>
      </c>
      <c r="AV565" s="15" t="s">
        <v>282</v>
      </c>
      <c r="AW565" s="15" t="s">
        <v>30</v>
      </c>
      <c r="AX565" s="15" t="s">
        <v>83</v>
      </c>
      <c r="AY565" s="190" t="s">
        <v>276</v>
      </c>
    </row>
    <row r="566" spans="1:65" s="2" customFormat="1" ht="16.5" customHeight="1">
      <c r="A566" s="33"/>
      <c r="B566" s="158"/>
      <c r="C566" s="159" t="s">
        <v>943</v>
      </c>
      <c r="D566" s="159" t="s">
        <v>278</v>
      </c>
      <c r="E566" s="160" t="s">
        <v>944</v>
      </c>
      <c r="F566" s="161" t="s">
        <v>945</v>
      </c>
      <c r="G566" s="162" t="s">
        <v>292</v>
      </c>
      <c r="H566" s="163">
        <v>2.75</v>
      </c>
      <c r="I566" s="164"/>
      <c r="J566" s="163">
        <f>ROUND(I566*H566,3)</f>
        <v>0</v>
      </c>
      <c r="K566" s="165"/>
      <c r="L566" s="34"/>
      <c r="M566" s="166" t="s">
        <v>1</v>
      </c>
      <c r="N566" s="167" t="s">
        <v>42</v>
      </c>
      <c r="O566" s="62"/>
      <c r="P566" s="168">
        <f>O566*H566</f>
        <v>0</v>
      </c>
      <c r="Q566" s="168">
        <v>0</v>
      </c>
      <c r="R566" s="168">
        <f>Q566*H566</f>
        <v>0</v>
      </c>
      <c r="S566" s="168">
        <v>3.6999999999999998E-2</v>
      </c>
      <c r="T566" s="169">
        <f>S566*H566</f>
        <v>0.10174999999999999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70" t="s">
        <v>282</v>
      </c>
      <c r="AT566" s="170" t="s">
        <v>278</v>
      </c>
      <c r="AU566" s="170" t="s">
        <v>89</v>
      </c>
      <c r="AY566" s="18" t="s">
        <v>276</v>
      </c>
      <c r="BE566" s="171">
        <f>IF(N566="základná",J566,0)</f>
        <v>0</v>
      </c>
      <c r="BF566" s="171">
        <f>IF(N566="znížená",J566,0)</f>
        <v>0</v>
      </c>
      <c r="BG566" s="171">
        <f>IF(N566="zákl. prenesená",J566,0)</f>
        <v>0</v>
      </c>
      <c r="BH566" s="171">
        <f>IF(N566="zníž. prenesená",J566,0)</f>
        <v>0</v>
      </c>
      <c r="BI566" s="171">
        <f>IF(N566="nulová",J566,0)</f>
        <v>0</v>
      </c>
      <c r="BJ566" s="18" t="s">
        <v>89</v>
      </c>
      <c r="BK566" s="172">
        <f>ROUND(I566*H566,3)</f>
        <v>0</v>
      </c>
      <c r="BL566" s="18" t="s">
        <v>282</v>
      </c>
      <c r="BM566" s="170" t="s">
        <v>946</v>
      </c>
    </row>
    <row r="567" spans="1:65" s="13" customFormat="1" ht="11.25">
      <c r="B567" s="173"/>
      <c r="D567" s="174" t="s">
        <v>284</v>
      </c>
      <c r="E567" s="175" t="s">
        <v>1</v>
      </c>
      <c r="F567" s="176" t="s">
        <v>947</v>
      </c>
      <c r="H567" s="175" t="s">
        <v>1</v>
      </c>
      <c r="I567" s="177"/>
      <c r="L567" s="173"/>
      <c r="M567" s="178"/>
      <c r="N567" s="179"/>
      <c r="O567" s="179"/>
      <c r="P567" s="179"/>
      <c r="Q567" s="179"/>
      <c r="R567" s="179"/>
      <c r="S567" s="179"/>
      <c r="T567" s="180"/>
      <c r="AT567" s="175" t="s">
        <v>284</v>
      </c>
      <c r="AU567" s="175" t="s">
        <v>89</v>
      </c>
      <c r="AV567" s="13" t="s">
        <v>83</v>
      </c>
      <c r="AW567" s="13" t="s">
        <v>30</v>
      </c>
      <c r="AX567" s="13" t="s">
        <v>76</v>
      </c>
      <c r="AY567" s="175" t="s">
        <v>276</v>
      </c>
    </row>
    <row r="568" spans="1:65" s="14" customFormat="1" ht="11.25">
      <c r="B568" s="181"/>
      <c r="D568" s="174" t="s">
        <v>284</v>
      </c>
      <c r="E568" s="182" t="s">
        <v>1</v>
      </c>
      <c r="F568" s="183" t="s">
        <v>948</v>
      </c>
      <c r="H568" s="184">
        <v>2.75</v>
      </c>
      <c r="I568" s="185"/>
      <c r="L568" s="181"/>
      <c r="M568" s="186"/>
      <c r="N568" s="187"/>
      <c r="O568" s="187"/>
      <c r="P568" s="187"/>
      <c r="Q568" s="187"/>
      <c r="R568" s="187"/>
      <c r="S568" s="187"/>
      <c r="T568" s="188"/>
      <c r="AT568" s="182" t="s">
        <v>284</v>
      </c>
      <c r="AU568" s="182" t="s">
        <v>89</v>
      </c>
      <c r="AV568" s="14" t="s">
        <v>89</v>
      </c>
      <c r="AW568" s="14" t="s">
        <v>30</v>
      </c>
      <c r="AX568" s="14" t="s">
        <v>83</v>
      </c>
      <c r="AY568" s="182" t="s">
        <v>276</v>
      </c>
    </row>
    <row r="569" spans="1:65" s="2" customFormat="1" ht="33" customHeight="1">
      <c r="A569" s="33"/>
      <c r="B569" s="158"/>
      <c r="C569" s="159" t="s">
        <v>949</v>
      </c>
      <c r="D569" s="159" t="s">
        <v>278</v>
      </c>
      <c r="E569" s="160" t="s">
        <v>950</v>
      </c>
      <c r="F569" s="161" t="s">
        <v>951</v>
      </c>
      <c r="G569" s="162" t="s">
        <v>281</v>
      </c>
      <c r="H569" s="163">
        <v>559.1</v>
      </c>
      <c r="I569" s="164"/>
      <c r="J569" s="163">
        <f>ROUND(I569*H569,3)</f>
        <v>0</v>
      </c>
      <c r="K569" s="165"/>
      <c r="L569" s="34"/>
      <c r="M569" s="166" t="s">
        <v>1</v>
      </c>
      <c r="N569" s="167" t="s">
        <v>42</v>
      </c>
      <c r="O569" s="62"/>
      <c r="P569" s="168">
        <f>O569*H569</f>
        <v>0</v>
      </c>
      <c r="Q569" s="168">
        <v>0</v>
      </c>
      <c r="R569" s="168">
        <f>Q569*H569</f>
        <v>0</v>
      </c>
      <c r="S569" s="168">
        <v>0.01</v>
      </c>
      <c r="T569" s="169">
        <f>S569*H569</f>
        <v>5.5910000000000002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70" t="s">
        <v>282</v>
      </c>
      <c r="AT569" s="170" t="s">
        <v>278</v>
      </c>
      <c r="AU569" s="170" t="s">
        <v>89</v>
      </c>
      <c r="AY569" s="18" t="s">
        <v>276</v>
      </c>
      <c r="BE569" s="171">
        <f>IF(N569="základná",J569,0)</f>
        <v>0</v>
      </c>
      <c r="BF569" s="171">
        <f>IF(N569="znížená",J569,0)</f>
        <v>0</v>
      </c>
      <c r="BG569" s="171">
        <f>IF(N569="zákl. prenesená",J569,0)</f>
        <v>0</v>
      </c>
      <c r="BH569" s="171">
        <f>IF(N569="zníž. prenesená",J569,0)</f>
        <v>0</v>
      </c>
      <c r="BI569" s="171">
        <f>IF(N569="nulová",J569,0)</f>
        <v>0</v>
      </c>
      <c r="BJ569" s="18" t="s">
        <v>89</v>
      </c>
      <c r="BK569" s="172">
        <f>ROUND(I569*H569,3)</f>
        <v>0</v>
      </c>
      <c r="BL569" s="18" t="s">
        <v>282</v>
      </c>
      <c r="BM569" s="170" t="s">
        <v>952</v>
      </c>
    </row>
    <row r="570" spans="1:65" s="14" customFormat="1" ht="11.25">
      <c r="B570" s="181"/>
      <c r="D570" s="174" t="s">
        <v>284</v>
      </c>
      <c r="E570" s="182" t="s">
        <v>1</v>
      </c>
      <c r="F570" s="183" t="s">
        <v>185</v>
      </c>
      <c r="H570" s="184">
        <v>559.1</v>
      </c>
      <c r="I570" s="185"/>
      <c r="L570" s="181"/>
      <c r="M570" s="186"/>
      <c r="N570" s="187"/>
      <c r="O570" s="187"/>
      <c r="P570" s="187"/>
      <c r="Q570" s="187"/>
      <c r="R570" s="187"/>
      <c r="S570" s="187"/>
      <c r="T570" s="188"/>
      <c r="AT570" s="182" t="s">
        <v>284</v>
      </c>
      <c r="AU570" s="182" t="s">
        <v>89</v>
      </c>
      <c r="AV570" s="14" t="s">
        <v>89</v>
      </c>
      <c r="AW570" s="14" t="s">
        <v>30</v>
      </c>
      <c r="AX570" s="14" t="s">
        <v>83</v>
      </c>
      <c r="AY570" s="182" t="s">
        <v>276</v>
      </c>
    </row>
    <row r="571" spans="1:65" s="2" customFormat="1" ht="33" customHeight="1">
      <c r="A571" s="33"/>
      <c r="B571" s="158"/>
      <c r="C571" s="159" t="s">
        <v>953</v>
      </c>
      <c r="D571" s="159" t="s">
        <v>278</v>
      </c>
      <c r="E571" s="160" t="s">
        <v>954</v>
      </c>
      <c r="F571" s="161" t="s">
        <v>955</v>
      </c>
      <c r="G571" s="162" t="s">
        <v>281</v>
      </c>
      <c r="H571" s="163">
        <v>1037.049</v>
      </c>
      <c r="I571" s="164"/>
      <c r="J571" s="163">
        <f>ROUND(I571*H571,3)</f>
        <v>0</v>
      </c>
      <c r="K571" s="165"/>
      <c r="L571" s="34"/>
      <c r="M571" s="166" t="s">
        <v>1</v>
      </c>
      <c r="N571" s="167" t="s">
        <v>42</v>
      </c>
      <c r="O571" s="62"/>
      <c r="P571" s="168">
        <f>O571*H571</f>
        <v>0</v>
      </c>
      <c r="Q571" s="168">
        <v>0</v>
      </c>
      <c r="R571" s="168">
        <f>Q571*H571</f>
        <v>0</v>
      </c>
      <c r="S571" s="168">
        <v>0.01</v>
      </c>
      <c r="T571" s="169">
        <f>S571*H571</f>
        <v>10.37049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70" t="s">
        <v>282</v>
      </c>
      <c r="AT571" s="170" t="s">
        <v>278</v>
      </c>
      <c r="AU571" s="170" t="s">
        <v>89</v>
      </c>
      <c r="AY571" s="18" t="s">
        <v>276</v>
      </c>
      <c r="BE571" s="171">
        <f>IF(N571="základná",J571,0)</f>
        <v>0</v>
      </c>
      <c r="BF571" s="171">
        <f>IF(N571="znížená",J571,0)</f>
        <v>0</v>
      </c>
      <c r="BG571" s="171">
        <f>IF(N571="zákl. prenesená",J571,0)</f>
        <v>0</v>
      </c>
      <c r="BH571" s="171">
        <f>IF(N571="zníž. prenesená",J571,0)</f>
        <v>0</v>
      </c>
      <c r="BI571" s="171">
        <f>IF(N571="nulová",J571,0)</f>
        <v>0</v>
      </c>
      <c r="BJ571" s="18" t="s">
        <v>89</v>
      </c>
      <c r="BK571" s="172">
        <f>ROUND(I571*H571,3)</f>
        <v>0</v>
      </c>
      <c r="BL571" s="18" t="s">
        <v>282</v>
      </c>
      <c r="BM571" s="170" t="s">
        <v>956</v>
      </c>
    </row>
    <row r="572" spans="1:65" s="13" customFormat="1" ht="11.25">
      <c r="B572" s="173"/>
      <c r="D572" s="174" t="s">
        <v>284</v>
      </c>
      <c r="E572" s="175" t="s">
        <v>1</v>
      </c>
      <c r="F572" s="176" t="s">
        <v>957</v>
      </c>
      <c r="H572" s="175" t="s">
        <v>1</v>
      </c>
      <c r="I572" s="177"/>
      <c r="L572" s="173"/>
      <c r="M572" s="178"/>
      <c r="N572" s="179"/>
      <c r="O572" s="179"/>
      <c r="P572" s="179"/>
      <c r="Q572" s="179"/>
      <c r="R572" s="179"/>
      <c r="S572" s="179"/>
      <c r="T572" s="180"/>
      <c r="AT572" s="175" t="s">
        <v>284</v>
      </c>
      <c r="AU572" s="175" t="s">
        <v>89</v>
      </c>
      <c r="AV572" s="13" t="s">
        <v>83</v>
      </c>
      <c r="AW572" s="13" t="s">
        <v>30</v>
      </c>
      <c r="AX572" s="13" t="s">
        <v>76</v>
      </c>
      <c r="AY572" s="175" t="s">
        <v>276</v>
      </c>
    </row>
    <row r="573" spans="1:65" s="14" customFormat="1" ht="11.25">
      <c r="B573" s="181"/>
      <c r="D573" s="174" t="s">
        <v>284</v>
      </c>
      <c r="E573" s="182" t="s">
        <v>1</v>
      </c>
      <c r="F573" s="183" t="s">
        <v>187</v>
      </c>
      <c r="H573" s="184">
        <v>1037.049</v>
      </c>
      <c r="I573" s="185"/>
      <c r="L573" s="181"/>
      <c r="M573" s="186"/>
      <c r="N573" s="187"/>
      <c r="O573" s="187"/>
      <c r="P573" s="187"/>
      <c r="Q573" s="187"/>
      <c r="R573" s="187"/>
      <c r="S573" s="187"/>
      <c r="T573" s="188"/>
      <c r="AT573" s="182" t="s">
        <v>284</v>
      </c>
      <c r="AU573" s="182" t="s">
        <v>89</v>
      </c>
      <c r="AV573" s="14" t="s">
        <v>89</v>
      </c>
      <c r="AW573" s="14" t="s">
        <v>30</v>
      </c>
      <c r="AX573" s="14" t="s">
        <v>83</v>
      </c>
      <c r="AY573" s="182" t="s">
        <v>276</v>
      </c>
    </row>
    <row r="574" spans="1:65" s="2" customFormat="1" ht="33" customHeight="1">
      <c r="A574" s="33"/>
      <c r="B574" s="158"/>
      <c r="C574" s="159" t="s">
        <v>958</v>
      </c>
      <c r="D574" s="159" t="s">
        <v>278</v>
      </c>
      <c r="E574" s="160" t="s">
        <v>959</v>
      </c>
      <c r="F574" s="161" t="s">
        <v>960</v>
      </c>
      <c r="G574" s="162" t="s">
        <v>281</v>
      </c>
      <c r="H574" s="163">
        <v>66.218000000000004</v>
      </c>
      <c r="I574" s="164"/>
      <c r="J574" s="163">
        <f>ROUND(I574*H574,3)</f>
        <v>0</v>
      </c>
      <c r="K574" s="165"/>
      <c r="L574" s="34"/>
      <c r="M574" s="166" t="s">
        <v>1</v>
      </c>
      <c r="N574" s="167" t="s">
        <v>42</v>
      </c>
      <c r="O574" s="62"/>
      <c r="P574" s="168">
        <f>O574*H574</f>
        <v>0</v>
      </c>
      <c r="Q574" s="168">
        <v>0</v>
      </c>
      <c r="R574" s="168">
        <f>Q574*H574</f>
        <v>0</v>
      </c>
      <c r="S574" s="168">
        <v>4.5999999999999999E-2</v>
      </c>
      <c r="T574" s="169">
        <f>S574*H574</f>
        <v>3.0460280000000002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70" t="s">
        <v>282</v>
      </c>
      <c r="AT574" s="170" t="s">
        <v>278</v>
      </c>
      <c r="AU574" s="170" t="s">
        <v>89</v>
      </c>
      <c r="AY574" s="18" t="s">
        <v>276</v>
      </c>
      <c r="BE574" s="171">
        <f>IF(N574="základná",J574,0)</f>
        <v>0</v>
      </c>
      <c r="BF574" s="171">
        <f>IF(N574="znížená",J574,0)</f>
        <v>0</v>
      </c>
      <c r="BG574" s="171">
        <f>IF(N574="zákl. prenesená",J574,0)</f>
        <v>0</v>
      </c>
      <c r="BH574" s="171">
        <f>IF(N574="zníž. prenesená",J574,0)</f>
        <v>0</v>
      </c>
      <c r="BI574" s="171">
        <f>IF(N574="nulová",J574,0)</f>
        <v>0</v>
      </c>
      <c r="BJ574" s="18" t="s">
        <v>89</v>
      </c>
      <c r="BK574" s="172">
        <f>ROUND(I574*H574,3)</f>
        <v>0</v>
      </c>
      <c r="BL574" s="18" t="s">
        <v>282</v>
      </c>
      <c r="BM574" s="170" t="s">
        <v>961</v>
      </c>
    </row>
    <row r="575" spans="1:65" s="13" customFormat="1" ht="11.25">
      <c r="B575" s="173"/>
      <c r="D575" s="174" t="s">
        <v>284</v>
      </c>
      <c r="E575" s="175" t="s">
        <v>1</v>
      </c>
      <c r="F575" s="176" t="s">
        <v>962</v>
      </c>
      <c r="H575" s="175" t="s">
        <v>1</v>
      </c>
      <c r="I575" s="177"/>
      <c r="L575" s="173"/>
      <c r="M575" s="178"/>
      <c r="N575" s="179"/>
      <c r="O575" s="179"/>
      <c r="P575" s="179"/>
      <c r="Q575" s="179"/>
      <c r="R575" s="179"/>
      <c r="S575" s="179"/>
      <c r="T575" s="180"/>
      <c r="AT575" s="175" t="s">
        <v>284</v>
      </c>
      <c r="AU575" s="175" t="s">
        <v>89</v>
      </c>
      <c r="AV575" s="13" t="s">
        <v>83</v>
      </c>
      <c r="AW575" s="13" t="s">
        <v>30</v>
      </c>
      <c r="AX575" s="13" t="s">
        <v>76</v>
      </c>
      <c r="AY575" s="175" t="s">
        <v>276</v>
      </c>
    </row>
    <row r="576" spans="1:65" s="13" customFormat="1" ht="11.25">
      <c r="B576" s="173"/>
      <c r="D576" s="174" t="s">
        <v>284</v>
      </c>
      <c r="E576" s="175" t="s">
        <v>1</v>
      </c>
      <c r="F576" s="176" t="s">
        <v>963</v>
      </c>
      <c r="H576" s="175" t="s">
        <v>1</v>
      </c>
      <c r="I576" s="177"/>
      <c r="L576" s="173"/>
      <c r="M576" s="178"/>
      <c r="N576" s="179"/>
      <c r="O576" s="179"/>
      <c r="P576" s="179"/>
      <c r="Q576" s="179"/>
      <c r="R576" s="179"/>
      <c r="S576" s="179"/>
      <c r="T576" s="180"/>
      <c r="AT576" s="175" t="s">
        <v>284</v>
      </c>
      <c r="AU576" s="175" t="s">
        <v>89</v>
      </c>
      <c r="AV576" s="13" t="s">
        <v>83</v>
      </c>
      <c r="AW576" s="13" t="s">
        <v>30</v>
      </c>
      <c r="AX576" s="13" t="s">
        <v>76</v>
      </c>
      <c r="AY576" s="175" t="s">
        <v>276</v>
      </c>
    </row>
    <row r="577" spans="1:65" s="14" customFormat="1" ht="11.25">
      <c r="B577" s="181"/>
      <c r="D577" s="174" t="s">
        <v>284</v>
      </c>
      <c r="E577" s="182" t="s">
        <v>1</v>
      </c>
      <c r="F577" s="183" t="s">
        <v>964</v>
      </c>
      <c r="H577" s="184">
        <v>38.521999999999998</v>
      </c>
      <c r="I577" s="185"/>
      <c r="L577" s="181"/>
      <c r="M577" s="186"/>
      <c r="N577" s="187"/>
      <c r="O577" s="187"/>
      <c r="P577" s="187"/>
      <c r="Q577" s="187"/>
      <c r="R577" s="187"/>
      <c r="S577" s="187"/>
      <c r="T577" s="188"/>
      <c r="AT577" s="182" t="s">
        <v>284</v>
      </c>
      <c r="AU577" s="182" t="s">
        <v>89</v>
      </c>
      <c r="AV577" s="14" t="s">
        <v>89</v>
      </c>
      <c r="AW577" s="14" t="s">
        <v>30</v>
      </c>
      <c r="AX577" s="14" t="s">
        <v>76</v>
      </c>
      <c r="AY577" s="182" t="s">
        <v>276</v>
      </c>
    </row>
    <row r="578" spans="1:65" s="14" customFormat="1" ht="11.25">
      <c r="B578" s="181"/>
      <c r="D578" s="174" t="s">
        <v>284</v>
      </c>
      <c r="E578" s="182" t="s">
        <v>1</v>
      </c>
      <c r="F578" s="183" t="s">
        <v>965</v>
      </c>
      <c r="H578" s="184">
        <v>2.5499999999999998</v>
      </c>
      <c r="I578" s="185"/>
      <c r="L578" s="181"/>
      <c r="M578" s="186"/>
      <c r="N578" s="187"/>
      <c r="O578" s="187"/>
      <c r="P578" s="187"/>
      <c r="Q578" s="187"/>
      <c r="R578" s="187"/>
      <c r="S578" s="187"/>
      <c r="T578" s="188"/>
      <c r="AT578" s="182" t="s">
        <v>284</v>
      </c>
      <c r="AU578" s="182" t="s">
        <v>89</v>
      </c>
      <c r="AV578" s="14" t="s">
        <v>89</v>
      </c>
      <c r="AW578" s="14" t="s">
        <v>30</v>
      </c>
      <c r="AX578" s="14" t="s">
        <v>76</v>
      </c>
      <c r="AY578" s="182" t="s">
        <v>276</v>
      </c>
    </row>
    <row r="579" spans="1:65" s="14" customFormat="1" ht="11.25">
      <c r="B579" s="181"/>
      <c r="D579" s="174" t="s">
        <v>284</v>
      </c>
      <c r="E579" s="182" t="s">
        <v>1</v>
      </c>
      <c r="F579" s="183" t="s">
        <v>966</v>
      </c>
      <c r="H579" s="184">
        <v>5.0999999999999996</v>
      </c>
      <c r="I579" s="185"/>
      <c r="L579" s="181"/>
      <c r="M579" s="186"/>
      <c r="N579" s="187"/>
      <c r="O579" s="187"/>
      <c r="P579" s="187"/>
      <c r="Q579" s="187"/>
      <c r="R579" s="187"/>
      <c r="S579" s="187"/>
      <c r="T579" s="188"/>
      <c r="AT579" s="182" t="s">
        <v>284</v>
      </c>
      <c r="AU579" s="182" t="s">
        <v>89</v>
      </c>
      <c r="AV579" s="14" t="s">
        <v>89</v>
      </c>
      <c r="AW579" s="14" t="s">
        <v>30</v>
      </c>
      <c r="AX579" s="14" t="s">
        <v>76</v>
      </c>
      <c r="AY579" s="182" t="s">
        <v>276</v>
      </c>
    </row>
    <row r="580" spans="1:65" s="14" customFormat="1" ht="11.25">
      <c r="B580" s="181"/>
      <c r="D580" s="174" t="s">
        <v>284</v>
      </c>
      <c r="E580" s="182" t="s">
        <v>1</v>
      </c>
      <c r="F580" s="183" t="s">
        <v>967</v>
      </c>
      <c r="H580" s="184">
        <v>18.096</v>
      </c>
      <c r="I580" s="185"/>
      <c r="L580" s="181"/>
      <c r="M580" s="186"/>
      <c r="N580" s="187"/>
      <c r="O580" s="187"/>
      <c r="P580" s="187"/>
      <c r="Q580" s="187"/>
      <c r="R580" s="187"/>
      <c r="S580" s="187"/>
      <c r="T580" s="188"/>
      <c r="AT580" s="182" t="s">
        <v>284</v>
      </c>
      <c r="AU580" s="182" t="s">
        <v>89</v>
      </c>
      <c r="AV580" s="14" t="s">
        <v>89</v>
      </c>
      <c r="AW580" s="14" t="s">
        <v>30</v>
      </c>
      <c r="AX580" s="14" t="s">
        <v>76</v>
      </c>
      <c r="AY580" s="182" t="s">
        <v>276</v>
      </c>
    </row>
    <row r="581" spans="1:65" s="14" customFormat="1" ht="11.25">
      <c r="B581" s="181"/>
      <c r="D581" s="174" t="s">
        <v>284</v>
      </c>
      <c r="E581" s="182" t="s">
        <v>1</v>
      </c>
      <c r="F581" s="183" t="s">
        <v>968</v>
      </c>
      <c r="H581" s="184">
        <v>1.95</v>
      </c>
      <c r="I581" s="185"/>
      <c r="L581" s="181"/>
      <c r="M581" s="186"/>
      <c r="N581" s="187"/>
      <c r="O581" s="187"/>
      <c r="P581" s="187"/>
      <c r="Q581" s="187"/>
      <c r="R581" s="187"/>
      <c r="S581" s="187"/>
      <c r="T581" s="188"/>
      <c r="AT581" s="182" t="s">
        <v>284</v>
      </c>
      <c r="AU581" s="182" t="s">
        <v>89</v>
      </c>
      <c r="AV581" s="14" t="s">
        <v>89</v>
      </c>
      <c r="AW581" s="14" t="s">
        <v>30</v>
      </c>
      <c r="AX581" s="14" t="s">
        <v>76</v>
      </c>
      <c r="AY581" s="182" t="s">
        <v>276</v>
      </c>
    </row>
    <row r="582" spans="1:65" s="15" customFormat="1" ht="11.25">
      <c r="B582" s="189"/>
      <c r="D582" s="174" t="s">
        <v>284</v>
      </c>
      <c r="E582" s="190" t="s">
        <v>1</v>
      </c>
      <c r="F582" s="191" t="s">
        <v>289</v>
      </c>
      <c r="H582" s="192">
        <v>66.218000000000004</v>
      </c>
      <c r="I582" s="193"/>
      <c r="L582" s="189"/>
      <c r="M582" s="194"/>
      <c r="N582" s="195"/>
      <c r="O582" s="195"/>
      <c r="P582" s="195"/>
      <c r="Q582" s="195"/>
      <c r="R582" s="195"/>
      <c r="S582" s="195"/>
      <c r="T582" s="196"/>
      <c r="AT582" s="190" t="s">
        <v>284</v>
      </c>
      <c r="AU582" s="190" t="s">
        <v>89</v>
      </c>
      <c r="AV582" s="15" t="s">
        <v>282</v>
      </c>
      <c r="AW582" s="15" t="s">
        <v>30</v>
      </c>
      <c r="AX582" s="15" t="s">
        <v>83</v>
      </c>
      <c r="AY582" s="190" t="s">
        <v>276</v>
      </c>
    </row>
    <row r="583" spans="1:65" s="2" customFormat="1" ht="37.9" customHeight="1">
      <c r="A583" s="33"/>
      <c r="B583" s="158"/>
      <c r="C583" s="159" t="s">
        <v>969</v>
      </c>
      <c r="D583" s="159" t="s">
        <v>278</v>
      </c>
      <c r="E583" s="160" t="s">
        <v>970</v>
      </c>
      <c r="F583" s="161" t="s">
        <v>971</v>
      </c>
      <c r="G583" s="162" t="s">
        <v>281</v>
      </c>
      <c r="H583" s="163">
        <v>27.510999999999999</v>
      </c>
      <c r="I583" s="164"/>
      <c r="J583" s="163">
        <f>ROUND(I583*H583,3)</f>
        <v>0</v>
      </c>
      <c r="K583" s="165"/>
      <c r="L583" s="34"/>
      <c r="M583" s="166" t="s">
        <v>1</v>
      </c>
      <c r="N583" s="167" t="s">
        <v>42</v>
      </c>
      <c r="O583" s="62"/>
      <c r="P583" s="168">
        <f>O583*H583</f>
        <v>0</v>
      </c>
      <c r="Q583" s="168">
        <v>0</v>
      </c>
      <c r="R583" s="168">
        <f>Q583*H583</f>
        <v>0</v>
      </c>
      <c r="S583" s="168">
        <v>0.01</v>
      </c>
      <c r="T583" s="169">
        <f>S583*H583</f>
        <v>0.27511000000000002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70" t="s">
        <v>282</v>
      </c>
      <c r="AT583" s="170" t="s">
        <v>278</v>
      </c>
      <c r="AU583" s="170" t="s">
        <v>89</v>
      </c>
      <c r="AY583" s="18" t="s">
        <v>276</v>
      </c>
      <c r="BE583" s="171">
        <f>IF(N583="základná",J583,0)</f>
        <v>0</v>
      </c>
      <c r="BF583" s="171">
        <f>IF(N583="znížená",J583,0)</f>
        <v>0</v>
      </c>
      <c r="BG583" s="171">
        <f>IF(N583="zákl. prenesená",J583,0)</f>
        <v>0</v>
      </c>
      <c r="BH583" s="171">
        <f>IF(N583="zníž. prenesená",J583,0)</f>
        <v>0</v>
      </c>
      <c r="BI583" s="171">
        <f>IF(N583="nulová",J583,0)</f>
        <v>0</v>
      </c>
      <c r="BJ583" s="18" t="s">
        <v>89</v>
      </c>
      <c r="BK583" s="172">
        <f>ROUND(I583*H583,3)</f>
        <v>0</v>
      </c>
      <c r="BL583" s="18" t="s">
        <v>282</v>
      </c>
      <c r="BM583" s="170" t="s">
        <v>972</v>
      </c>
    </row>
    <row r="584" spans="1:65" s="14" customFormat="1" ht="11.25">
      <c r="B584" s="181"/>
      <c r="D584" s="174" t="s">
        <v>284</v>
      </c>
      <c r="E584" s="182" t="s">
        <v>1</v>
      </c>
      <c r="F584" s="183" t="s">
        <v>558</v>
      </c>
      <c r="H584" s="184">
        <v>27.510999999999999</v>
      </c>
      <c r="I584" s="185"/>
      <c r="L584" s="181"/>
      <c r="M584" s="186"/>
      <c r="N584" s="187"/>
      <c r="O584" s="187"/>
      <c r="P584" s="187"/>
      <c r="Q584" s="187"/>
      <c r="R584" s="187"/>
      <c r="S584" s="187"/>
      <c r="T584" s="188"/>
      <c r="AT584" s="182" t="s">
        <v>284</v>
      </c>
      <c r="AU584" s="182" t="s">
        <v>89</v>
      </c>
      <c r="AV584" s="14" t="s">
        <v>89</v>
      </c>
      <c r="AW584" s="14" t="s">
        <v>30</v>
      </c>
      <c r="AX584" s="14" t="s">
        <v>83</v>
      </c>
      <c r="AY584" s="182" t="s">
        <v>276</v>
      </c>
    </row>
    <row r="585" spans="1:65" s="2" customFormat="1" ht="37.9" customHeight="1">
      <c r="A585" s="33"/>
      <c r="B585" s="158"/>
      <c r="C585" s="159" t="s">
        <v>973</v>
      </c>
      <c r="D585" s="159" t="s">
        <v>278</v>
      </c>
      <c r="E585" s="160" t="s">
        <v>974</v>
      </c>
      <c r="F585" s="161" t="s">
        <v>975</v>
      </c>
      <c r="G585" s="162" t="s">
        <v>281</v>
      </c>
      <c r="H585" s="163">
        <v>75.843999999999994</v>
      </c>
      <c r="I585" s="164"/>
      <c r="J585" s="163">
        <f>ROUND(I585*H585,3)</f>
        <v>0</v>
      </c>
      <c r="K585" s="165"/>
      <c r="L585" s="34"/>
      <c r="M585" s="166" t="s">
        <v>1</v>
      </c>
      <c r="N585" s="167" t="s">
        <v>42</v>
      </c>
      <c r="O585" s="62"/>
      <c r="P585" s="168">
        <f>O585*H585</f>
        <v>0</v>
      </c>
      <c r="Q585" s="168">
        <v>0</v>
      </c>
      <c r="R585" s="168">
        <f>Q585*H585</f>
        <v>0</v>
      </c>
      <c r="S585" s="168">
        <v>6.8000000000000005E-2</v>
      </c>
      <c r="T585" s="169">
        <f>S585*H585</f>
        <v>5.1573919999999998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70" t="s">
        <v>282</v>
      </c>
      <c r="AT585" s="170" t="s">
        <v>278</v>
      </c>
      <c r="AU585" s="170" t="s">
        <v>89</v>
      </c>
      <c r="AY585" s="18" t="s">
        <v>276</v>
      </c>
      <c r="BE585" s="171">
        <f>IF(N585="základná",J585,0)</f>
        <v>0</v>
      </c>
      <c r="BF585" s="171">
        <f>IF(N585="znížená",J585,0)</f>
        <v>0</v>
      </c>
      <c r="BG585" s="171">
        <f>IF(N585="zákl. prenesená",J585,0)</f>
        <v>0</v>
      </c>
      <c r="BH585" s="171">
        <f>IF(N585="zníž. prenesená",J585,0)</f>
        <v>0</v>
      </c>
      <c r="BI585" s="171">
        <f>IF(N585="nulová",J585,0)</f>
        <v>0</v>
      </c>
      <c r="BJ585" s="18" t="s">
        <v>89</v>
      </c>
      <c r="BK585" s="172">
        <f>ROUND(I585*H585,3)</f>
        <v>0</v>
      </c>
      <c r="BL585" s="18" t="s">
        <v>282</v>
      </c>
      <c r="BM585" s="170" t="s">
        <v>976</v>
      </c>
    </row>
    <row r="586" spans="1:65" s="13" customFormat="1" ht="11.25">
      <c r="B586" s="173"/>
      <c r="D586" s="174" t="s">
        <v>284</v>
      </c>
      <c r="E586" s="175" t="s">
        <v>1</v>
      </c>
      <c r="F586" s="176" t="s">
        <v>977</v>
      </c>
      <c r="H586" s="175" t="s">
        <v>1</v>
      </c>
      <c r="I586" s="177"/>
      <c r="L586" s="173"/>
      <c r="M586" s="178"/>
      <c r="N586" s="179"/>
      <c r="O586" s="179"/>
      <c r="P586" s="179"/>
      <c r="Q586" s="179"/>
      <c r="R586" s="179"/>
      <c r="S586" s="179"/>
      <c r="T586" s="180"/>
      <c r="AT586" s="175" t="s">
        <v>284</v>
      </c>
      <c r="AU586" s="175" t="s">
        <v>89</v>
      </c>
      <c r="AV586" s="13" t="s">
        <v>83</v>
      </c>
      <c r="AW586" s="13" t="s">
        <v>30</v>
      </c>
      <c r="AX586" s="13" t="s">
        <v>76</v>
      </c>
      <c r="AY586" s="175" t="s">
        <v>276</v>
      </c>
    </row>
    <row r="587" spans="1:65" s="14" customFormat="1" ht="11.25">
      <c r="B587" s="181"/>
      <c r="D587" s="174" t="s">
        <v>284</v>
      </c>
      <c r="E587" s="182" t="s">
        <v>1</v>
      </c>
      <c r="F587" s="183" t="s">
        <v>978</v>
      </c>
      <c r="H587" s="184">
        <v>1.62</v>
      </c>
      <c r="I587" s="185"/>
      <c r="L587" s="181"/>
      <c r="M587" s="186"/>
      <c r="N587" s="187"/>
      <c r="O587" s="187"/>
      <c r="P587" s="187"/>
      <c r="Q587" s="187"/>
      <c r="R587" s="187"/>
      <c r="S587" s="187"/>
      <c r="T587" s="188"/>
      <c r="AT587" s="182" t="s">
        <v>284</v>
      </c>
      <c r="AU587" s="182" t="s">
        <v>89</v>
      </c>
      <c r="AV587" s="14" t="s">
        <v>89</v>
      </c>
      <c r="AW587" s="14" t="s">
        <v>30</v>
      </c>
      <c r="AX587" s="14" t="s">
        <v>76</v>
      </c>
      <c r="AY587" s="182" t="s">
        <v>276</v>
      </c>
    </row>
    <row r="588" spans="1:65" s="14" customFormat="1" ht="11.25">
      <c r="B588" s="181"/>
      <c r="D588" s="174" t="s">
        <v>284</v>
      </c>
      <c r="E588" s="182" t="s">
        <v>1</v>
      </c>
      <c r="F588" s="183" t="s">
        <v>979</v>
      </c>
      <c r="H588" s="184">
        <v>1.62</v>
      </c>
      <c r="I588" s="185"/>
      <c r="L588" s="181"/>
      <c r="M588" s="186"/>
      <c r="N588" s="187"/>
      <c r="O588" s="187"/>
      <c r="P588" s="187"/>
      <c r="Q588" s="187"/>
      <c r="R588" s="187"/>
      <c r="S588" s="187"/>
      <c r="T588" s="188"/>
      <c r="AT588" s="182" t="s">
        <v>284</v>
      </c>
      <c r="AU588" s="182" t="s">
        <v>89</v>
      </c>
      <c r="AV588" s="14" t="s">
        <v>89</v>
      </c>
      <c r="AW588" s="14" t="s">
        <v>30</v>
      </c>
      <c r="AX588" s="14" t="s">
        <v>76</v>
      </c>
      <c r="AY588" s="182" t="s">
        <v>276</v>
      </c>
    </row>
    <row r="589" spans="1:65" s="14" customFormat="1" ht="11.25">
      <c r="B589" s="181"/>
      <c r="D589" s="174" t="s">
        <v>284</v>
      </c>
      <c r="E589" s="182" t="s">
        <v>1</v>
      </c>
      <c r="F589" s="183" t="s">
        <v>980</v>
      </c>
      <c r="H589" s="184">
        <v>8.3970000000000002</v>
      </c>
      <c r="I589" s="185"/>
      <c r="L589" s="181"/>
      <c r="M589" s="186"/>
      <c r="N589" s="187"/>
      <c r="O589" s="187"/>
      <c r="P589" s="187"/>
      <c r="Q589" s="187"/>
      <c r="R589" s="187"/>
      <c r="S589" s="187"/>
      <c r="T589" s="188"/>
      <c r="AT589" s="182" t="s">
        <v>284</v>
      </c>
      <c r="AU589" s="182" t="s">
        <v>89</v>
      </c>
      <c r="AV589" s="14" t="s">
        <v>89</v>
      </c>
      <c r="AW589" s="14" t="s">
        <v>30</v>
      </c>
      <c r="AX589" s="14" t="s">
        <v>76</v>
      </c>
      <c r="AY589" s="182" t="s">
        <v>276</v>
      </c>
    </row>
    <row r="590" spans="1:65" s="14" customFormat="1" ht="11.25">
      <c r="B590" s="181"/>
      <c r="D590" s="174" t="s">
        <v>284</v>
      </c>
      <c r="E590" s="182" t="s">
        <v>1</v>
      </c>
      <c r="F590" s="183" t="s">
        <v>981</v>
      </c>
      <c r="H590" s="184">
        <v>2.0249999999999999</v>
      </c>
      <c r="I590" s="185"/>
      <c r="L590" s="181"/>
      <c r="M590" s="186"/>
      <c r="N590" s="187"/>
      <c r="O590" s="187"/>
      <c r="P590" s="187"/>
      <c r="Q590" s="187"/>
      <c r="R590" s="187"/>
      <c r="S590" s="187"/>
      <c r="T590" s="188"/>
      <c r="AT590" s="182" t="s">
        <v>284</v>
      </c>
      <c r="AU590" s="182" t="s">
        <v>89</v>
      </c>
      <c r="AV590" s="14" t="s">
        <v>89</v>
      </c>
      <c r="AW590" s="14" t="s">
        <v>30</v>
      </c>
      <c r="AX590" s="14" t="s">
        <v>76</v>
      </c>
      <c r="AY590" s="182" t="s">
        <v>276</v>
      </c>
    </row>
    <row r="591" spans="1:65" s="14" customFormat="1" ht="11.25">
      <c r="B591" s="181"/>
      <c r="D591" s="174" t="s">
        <v>284</v>
      </c>
      <c r="E591" s="182" t="s">
        <v>1</v>
      </c>
      <c r="F591" s="183" t="s">
        <v>982</v>
      </c>
      <c r="H591" s="184">
        <v>2.0249999999999999</v>
      </c>
      <c r="I591" s="185"/>
      <c r="L591" s="181"/>
      <c r="M591" s="186"/>
      <c r="N591" s="187"/>
      <c r="O591" s="187"/>
      <c r="P591" s="187"/>
      <c r="Q591" s="187"/>
      <c r="R591" s="187"/>
      <c r="S591" s="187"/>
      <c r="T591" s="188"/>
      <c r="AT591" s="182" t="s">
        <v>284</v>
      </c>
      <c r="AU591" s="182" t="s">
        <v>89</v>
      </c>
      <c r="AV591" s="14" t="s">
        <v>89</v>
      </c>
      <c r="AW591" s="14" t="s">
        <v>30</v>
      </c>
      <c r="AX591" s="14" t="s">
        <v>76</v>
      </c>
      <c r="AY591" s="182" t="s">
        <v>276</v>
      </c>
    </row>
    <row r="592" spans="1:65" s="14" customFormat="1" ht="11.25">
      <c r="B592" s="181"/>
      <c r="D592" s="174" t="s">
        <v>284</v>
      </c>
      <c r="E592" s="182" t="s">
        <v>1</v>
      </c>
      <c r="F592" s="183" t="s">
        <v>983</v>
      </c>
      <c r="H592" s="184">
        <v>13.147</v>
      </c>
      <c r="I592" s="185"/>
      <c r="L592" s="181"/>
      <c r="M592" s="186"/>
      <c r="N592" s="187"/>
      <c r="O592" s="187"/>
      <c r="P592" s="187"/>
      <c r="Q592" s="187"/>
      <c r="R592" s="187"/>
      <c r="S592" s="187"/>
      <c r="T592" s="188"/>
      <c r="AT592" s="182" t="s">
        <v>284</v>
      </c>
      <c r="AU592" s="182" t="s">
        <v>89</v>
      </c>
      <c r="AV592" s="14" t="s">
        <v>89</v>
      </c>
      <c r="AW592" s="14" t="s">
        <v>30</v>
      </c>
      <c r="AX592" s="14" t="s">
        <v>76</v>
      </c>
      <c r="AY592" s="182" t="s">
        <v>276</v>
      </c>
    </row>
    <row r="593" spans="1:65" s="14" customFormat="1" ht="11.25">
      <c r="B593" s="181"/>
      <c r="D593" s="174" t="s">
        <v>284</v>
      </c>
      <c r="E593" s="182" t="s">
        <v>1</v>
      </c>
      <c r="F593" s="183" t="s">
        <v>984</v>
      </c>
      <c r="H593" s="184">
        <v>0.18</v>
      </c>
      <c r="I593" s="185"/>
      <c r="L593" s="181"/>
      <c r="M593" s="186"/>
      <c r="N593" s="187"/>
      <c r="O593" s="187"/>
      <c r="P593" s="187"/>
      <c r="Q593" s="187"/>
      <c r="R593" s="187"/>
      <c r="S593" s="187"/>
      <c r="T593" s="188"/>
      <c r="AT593" s="182" t="s">
        <v>284</v>
      </c>
      <c r="AU593" s="182" t="s">
        <v>89</v>
      </c>
      <c r="AV593" s="14" t="s">
        <v>89</v>
      </c>
      <c r="AW593" s="14" t="s">
        <v>30</v>
      </c>
      <c r="AX593" s="14" t="s">
        <v>76</v>
      </c>
      <c r="AY593" s="182" t="s">
        <v>276</v>
      </c>
    </row>
    <row r="594" spans="1:65" s="14" customFormat="1" ht="11.25">
      <c r="B594" s="181"/>
      <c r="D594" s="174" t="s">
        <v>284</v>
      </c>
      <c r="E594" s="182" t="s">
        <v>1</v>
      </c>
      <c r="F594" s="183" t="s">
        <v>985</v>
      </c>
      <c r="H594" s="184">
        <v>11.564</v>
      </c>
      <c r="I594" s="185"/>
      <c r="L594" s="181"/>
      <c r="M594" s="186"/>
      <c r="N594" s="187"/>
      <c r="O594" s="187"/>
      <c r="P594" s="187"/>
      <c r="Q594" s="187"/>
      <c r="R594" s="187"/>
      <c r="S594" s="187"/>
      <c r="T594" s="188"/>
      <c r="AT594" s="182" t="s">
        <v>284</v>
      </c>
      <c r="AU594" s="182" t="s">
        <v>89</v>
      </c>
      <c r="AV594" s="14" t="s">
        <v>89</v>
      </c>
      <c r="AW594" s="14" t="s">
        <v>30</v>
      </c>
      <c r="AX594" s="14" t="s">
        <v>76</v>
      </c>
      <c r="AY594" s="182" t="s">
        <v>276</v>
      </c>
    </row>
    <row r="595" spans="1:65" s="14" customFormat="1" ht="11.25">
      <c r="B595" s="181"/>
      <c r="D595" s="174" t="s">
        <v>284</v>
      </c>
      <c r="E595" s="182" t="s">
        <v>1</v>
      </c>
      <c r="F595" s="183" t="s">
        <v>986</v>
      </c>
      <c r="H595" s="184">
        <v>6.9160000000000004</v>
      </c>
      <c r="I595" s="185"/>
      <c r="L595" s="181"/>
      <c r="M595" s="186"/>
      <c r="N595" s="187"/>
      <c r="O595" s="187"/>
      <c r="P595" s="187"/>
      <c r="Q595" s="187"/>
      <c r="R595" s="187"/>
      <c r="S595" s="187"/>
      <c r="T595" s="188"/>
      <c r="AT595" s="182" t="s">
        <v>284</v>
      </c>
      <c r="AU595" s="182" t="s">
        <v>89</v>
      </c>
      <c r="AV595" s="14" t="s">
        <v>89</v>
      </c>
      <c r="AW595" s="14" t="s">
        <v>30</v>
      </c>
      <c r="AX595" s="14" t="s">
        <v>76</v>
      </c>
      <c r="AY595" s="182" t="s">
        <v>276</v>
      </c>
    </row>
    <row r="596" spans="1:65" s="14" customFormat="1" ht="11.25">
      <c r="B596" s="181"/>
      <c r="D596" s="174" t="s">
        <v>284</v>
      </c>
      <c r="E596" s="182" t="s">
        <v>1</v>
      </c>
      <c r="F596" s="183" t="s">
        <v>987</v>
      </c>
      <c r="H596" s="184">
        <v>4.0650000000000004</v>
      </c>
      <c r="I596" s="185"/>
      <c r="L596" s="181"/>
      <c r="M596" s="186"/>
      <c r="N596" s="187"/>
      <c r="O596" s="187"/>
      <c r="P596" s="187"/>
      <c r="Q596" s="187"/>
      <c r="R596" s="187"/>
      <c r="S596" s="187"/>
      <c r="T596" s="188"/>
      <c r="AT596" s="182" t="s">
        <v>284</v>
      </c>
      <c r="AU596" s="182" t="s">
        <v>89</v>
      </c>
      <c r="AV596" s="14" t="s">
        <v>89</v>
      </c>
      <c r="AW596" s="14" t="s">
        <v>30</v>
      </c>
      <c r="AX596" s="14" t="s">
        <v>76</v>
      </c>
      <c r="AY596" s="182" t="s">
        <v>276</v>
      </c>
    </row>
    <row r="597" spans="1:65" s="14" customFormat="1" ht="11.25">
      <c r="B597" s="181"/>
      <c r="D597" s="174" t="s">
        <v>284</v>
      </c>
      <c r="E597" s="182" t="s">
        <v>1</v>
      </c>
      <c r="F597" s="183" t="s">
        <v>988</v>
      </c>
      <c r="H597" s="184">
        <v>18.48</v>
      </c>
      <c r="I597" s="185"/>
      <c r="L597" s="181"/>
      <c r="M597" s="186"/>
      <c r="N597" s="187"/>
      <c r="O597" s="187"/>
      <c r="P597" s="187"/>
      <c r="Q597" s="187"/>
      <c r="R597" s="187"/>
      <c r="S597" s="187"/>
      <c r="T597" s="188"/>
      <c r="AT597" s="182" t="s">
        <v>284</v>
      </c>
      <c r="AU597" s="182" t="s">
        <v>89</v>
      </c>
      <c r="AV597" s="14" t="s">
        <v>89</v>
      </c>
      <c r="AW597" s="14" t="s">
        <v>30</v>
      </c>
      <c r="AX597" s="14" t="s">
        <v>76</v>
      </c>
      <c r="AY597" s="182" t="s">
        <v>276</v>
      </c>
    </row>
    <row r="598" spans="1:65" s="14" customFormat="1" ht="11.25">
      <c r="B598" s="181"/>
      <c r="D598" s="174" t="s">
        <v>284</v>
      </c>
      <c r="E598" s="182" t="s">
        <v>1</v>
      </c>
      <c r="F598" s="183" t="s">
        <v>989</v>
      </c>
      <c r="H598" s="184">
        <v>5.8049999999999997</v>
      </c>
      <c r="I598" s="185"/>
      <c r="L598" s="181"/>
      <c r="M598" s="186"/>
      <c r="N598" s="187"/>
      <c r="O598" s="187"/>
      <c r="P598" s="187"/>
      <c r="Q598" s="187"/>
      <c r="R598" s="187"/>
      <c r="S598" s="187"/>
      <c r="T598" s="188"/>
      <c r="AT598" s="182" t="s">
        <v>284</v>
      </c>
      <c r="AU598" s="182" t="s">
        <v>89</v>
      </c>
      <c r="AV598" s="14" t="s">
        <v>89</v>
      </c>
      <c r="AW598" s="14" t="s">
        <v>30</v>
      </c>
      <c r="AX598" s="14" t="s">
        <v>76</v>
      </c>
      <c r="AY598" s="182" t="s">
        <v>276</v>
      </c>
    </row>
    <row r="599" spans="1:65" s="15" customFormat="1" ht="11.25">
      <c r="B599" s="189"/>
      <c r="D599" s="174" t="s">
        <v>284</v>
      </c>
      <c r="E599" s="190" t="s">
        <v>134</v>
      </c>
      <c r="F599" s="191" t="s">
        <v>289</v>
      </c>
      <c r="H599" s="192">
        <v>75.843999999999994</v>
      </c>
      <c r="I599" s="193"/>
      <c r="L599" s="189"/>
      <c r="M599" s="194"/>
      <c r="N599" s="195"/>
      <c r="O599" s="195"/>
      <c r="P599" s="195"/>
      <c r="Q599" s="195"/>
      <c r="R599" s="195"/>
      <c r="S599" s="195"/>
      <c r="T599" s="196"/>
      <c r="AT599" s="190" t="s">
        <v>284</v>
      </c>
      <c r="AU599" s="190" t="s">
        <v>89</v>
      </c>
      <c r="AV599" s="15" t="s">
        <v>282</v>
      </c>
      <c r="AW599" s="15" t="s">
        <v>30</v>
      </c>
      <c r="AX599" s="15" t="s">
        <v>83</v>
      </c>
      <c r="AY599" s="190" t="s">
        <v>276</v>
      </c>
    </row>
    <row r="600" spans="1:65" s="2" customFormat="1" ht="24.2" customHeight="1">
      <c r="A600" s="33"/>
      <c r="B600" s="158"/>
      <c r="C600" s="159" t="s">
        <v>990</v>
      </c>
      <c r="D600" s="159" t="s">
        <v>278</v>
      </c>
      <c r="E600" s="160" t="s">
        <v>991</v>
      </c>
      <c r="F600" s="161" t="s">
        <v>992</v>
      </c>
      <c r="G600" s="162" t="s">
        <v>355</v>
      </c>
      <c r="H600" s="163">
        <v>58.298999999999999</v>
      </c>
      <c r="I600" s="164"/>
      <c r="J600" s="163">
        <f>ROUND(I600*H600,3)</f>
        <v>0</v>
      </c>
      <c r="K600" s="165"/>
      <c r="L600" s="34"/>
      <c r="M600" s="166" t="s">
        <v>1</v>
      </c>
      <c r="N600" s="167" t="s">
        <v>42</v>
      </c>
      <c r="O600" s="62"/>
      <c r="P600" s="168">
        <f>O600*H600</f>
        <v>0</v>
      </c>
      <c r="Q600" s="168">
        <v>0</v>
      </c>
      <c r="R600" s="168">
        <f>Q600*H600</f>
        <v>0</v>
      </c>
      <c r="S600" s="168">
        <v>0</v>
      </c>
      <c r="T600" s="169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70" t="s">
        <v>282</v>
      </c>
      <c r="AT600" s="170" t="s">
        <v>278</v>
      </c>
      <c r="AU600" s="170" t="s">
        <v>89</v>
      </c>
      <c r="AY600" s="18" t="s">
        <v>276</v>
      </c>
      <c r="BE600" s="171">
        <f>IF(N600="základná",J600,0)</f>
        <v>0</v>
      </c>
      <c r="BF600" s="171">
        <f>IF(N600="znížená",J600,0)</f>
        <v>0</v>
      </c>
      <c r="BG600" s="171">
        <f>IF(N600="zákl. prenesená",J600,0)</f>
        <v>0</v>
      </c>
      <c r="BH600" s="171">
        <f>IF(N600="zníž. prenesená",J600,0)</f>
        <v>0</v>
      </c>
      <c r="BI600" s="171">
        <f>IF(N600="nulová",J600,0)</f>
        <v>0</v>
      </c>
      <c r="BJ600" s="18" t="s">
        <v>89</v>
      </c>
      <c r="BK600" s="172">
        <f>ROUND(I600*H600,3)</f>
        <v>0</v>
      </c>
      <c r="BL600" s="18" t="s">
        <v>282</v>
      </c>
      <c r="BM600" s="170" t="s">
        <v>993</v>
      </c>
    </row>
    <row r="601" spans="1:65" s="2" customFormat="1" ht="21.75" customHeight="1">
      <c r="A601" s="33"/>
      <c r="B601" s="158"/>
      <c r="C601" s="159" t="s">
        <v>994</v>
      </c>
      <c r="D601" s="159" t="s">
        <v>278</v>
      </c>
      <c r="E601" s="160" t="s">
        <v>995</v>
      </c>
      <c r="F601" s="161" t="s">
        <v>996</v>
      </c>
      <c r="G601" s="162" t="s">
        <v>355</v>
      </c>
      <c r="H601" s="163">
        <v>58.298999999999999</v>
      </c>
      <c r="I601" s="164"/>
      <c r="J601" s="163">
        <f>ROUND(I601*H601,3)</f>
        <v>0</v>
      </c>
      <c r="K601" s="165"/>
      <c r="L601" s="34"/>
      <c r="M601" s="166" t="s">
        <v>1</v>
      </c>
      <c r="N601" s="167" t="s">
        <v>42</v>
      </c>
      <c r="O601" s="62"/>
      <c r="P601" s="168">
        <f>O601*H601</f>
        <v>0</v>
      </c>
      <c r="Q601" s="168">
        <v>0</v>
      </c>
      <c r="R601" s="168">
        <f>Q601*H601</f>
        <v>0</v>
      </c>
      <c r="S601" s="168">
        <v>0</v>
      </c>
      <c r="T601" s="169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70" t="s">
        <v>282</v>
      </c>
      <c r="AT601" s="170" t="s">
        <v>278</v>
      </c>
      <c r="AU601" s="170" t="s">
        <v>89</v>
      </c>
      <c r="AY601" s="18" t="s">
        <v>276</v>
      </c>
      <c r="BE601" s="171">
        <f>IF(N601="základná",J601,0)</f>
        <v>0</v>
      </c>
      <c r="BF601" s="171">
        <f>IF(N601="znížená",J601,0)</f>
        <v>0</v>
      </c>
      <c r="BG601" s="171">
        <f>IF(N601="zákl. prenesená",J601,0)</f>
        <v>0</v>
      </c>
      <c r="BH601" s="171">
        <f>IF(N601="zníž. prenesená",J601,0)</f>
        <v>0</v>
      </c>
      <c r="BI601" s="171">
        <f>IF(N601="nulová",J601,0)</f>
        <v>0</v>
      </c>
      <c r="BJ601" s="18" t="s">
        <v>89</v>
      </c>
      <c r="BK601" s="172">
        <f>ROUND(I601*H601,3)</f>
        <v>0</v>
      </c>
      <c r="BL601" s="18" t="s">
        <v>282</v>
      </c>
      <c r="BM601" s="170" t="s">
        <v>997</v>
      </c>
    </row>
    <row r="602" spans="1:65" s="2" customFormat="1" ht="24.2" customHeight="1">
      <c r="A602" s="33"/>
      <c r="B602" s="158"/>
      <c r="C602" s="159" t="s">
        <v>998</v>
      </c>
      <c r="D602" s="159" t="s">
        <v>278</v>
      </c>
      <c r="E602" s="160" t="s">
        <v>999</v>
      </c>
      <c r="F602" s="161" t="s">
        <v>1000</v>
      </c>
      <c r="G602" s="162" t="s">
        <v>355</v>
      </c>
      <c r="H602" s="163">
        <v>816.18600000000004</v>
      </c>
      <c r="I602" s="164"/>
      <c r="J602" s="163">
        <f>ROUND(I602*H602,3)</f>
        <v>0</v>
      </c>
      <c r="K602" s="165"/>
      <c r="L602" s="34"/>
      <c r="M602" s="166" t="s">
        <v>1</v>
      </c>
      <c r="N602" s="167" t="s">
        <v>42</v>
      </c>
      <c r="O602" s="62"/>
      <c r="P602" s="168">
        <f>O602*H602</f>
        <v>0</v>
      </c>
      <c r="Q602" s="168">
        <v>0</v>
      </c>
      <c r="R602" s="168">
        <f>Q602*H602</f>
        <v>0</v>
      </c>
      <c r="S602" s="168">
        <v>0</v>
      </c>
      <c r="T602" s="169">
        <f>S602*H602</f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70" t="s">
        <v>282</v>
      </c>
      <c r="AT602" s="170" t="s">
        <v>278</v>
      </c>
      <c r="AU602" s="170" t="s">
        <v>89</v>
      </c>
      <c r="AY602" s="18" t="s">
        <v>276</v>
      </c>
      <c r="BE602" s="171">
        <f>IF(N602="základná",J602,0)</f>
        <v>0</v>
      </c>
      <c r="BF602" s="171">
        <f>IF(N602="znížená",J602,0)</f>
        <v>0</v>
      </c>
      <c r="BG602" s="171">
        <f>IF(N602="zákl. prenesená",J602,0)</f>
        <v>0</v>
      </c>
      <c r="BH602" s="171">
        <f>IF(N602="zníž. prenesená",J602,0)</f>
        <v>0</v>
      </c>
      <c r="BI602" s="171">
        <f>IF(N602="nulová",J602,0)</f>
        <v>0</v>
      </c>
      <c r="BJ602" s="18" t="s">
        <v>89</v>
      </c>
      <c r="BK602" s="172">
        <f>ROUND(I602*H602,3)</f>
        <v>0</v>
      </c>
      <c r="BL602" s="18" t="s">
        <v>282</v>
      </c>
      <c r="BM602" s="170" t="s">
        <v>1001</v>
      </c>
    </row>
    <row r="603" spans="1:65" s="14" customFormat="1" ht="11.25">
      <c r="B603" s="181"/>
      <c r="D603" s="174" t="s">
        <v>284</v>
      </c>
      <c r="F603" s="183" t="s">
        <v>1002</v>
      </c>
      <c r="H603" s="184">
        <v>816.18600000000004</v>
      </c>
      <c r="I603" s="185"/>
      <c r="L603" s="181"/>
      <c r="M603" s="186"/>
      <c r="N603" s="187"/>
      <c r="O603" s="187"/>
      <c r="P603" s="187"/>
      <c r="Q603" s="187"/>
      <c r="R603" s="187"/>
      <c r="S603" s="187"/>
      <c r="T603" s="188"/>
      <c r="AT603" s="182" t="s">
        <v>284</v>
      </c>
      <c r="AU603" s="182" t="s">
        <v>89</v>
      </c>
      <c r="AV603" s="14" t="s">
        <v>89</v>
      </c>
      <c r="AW603" s="14" t="s">
        <v>3</v>
      </c>
      <c r="AX603" s="14" t="s">
        <v>83</v>
      </c>
      <c r="AY603" s="182" t="s">
        <v>276</v>
      </c>
    </row>
    <row r="604" spans="1:65" s="2" customFormat="1" ht="24.2" customHeight="1">
      <c r="A604" s="33"/>
      <c r="B604" s="158"/>
      <c r="C604" s="159" t="s">
        <v>1003</v>
      </c>
      <c r="D604" s="159" t="s">
        <v>278</v>
      </c>
      <c r="E604" s="160" t="s">
        <v>1004</v>
      </c>
      <c r="F604" s="161" t="s">
        <v>1005</v>
      </c>
      <c r="G604" s="162" t="s">
        <v>355</v>
      </c>
      <c r="H604" s="163">
        <v>58.298999999999999</v>
      </c>
      <c r="I604" s="164"/>
      <c r="J604" s="163">
        <f>ROUND(I604*H604,3)</f>
        <v>0</v>
      </c>
      <c r="K604" s="165"/>
      <c r="L604" s="34"/>
      <c r="M604" s="166" t="s">
        <v>1</v>
      </c>
      <c r="N604" s="167" t="s">
        <v>42</v>
      </c>
      <c r="O604" s="62"/>
      <c r="P604" s="168">
        <f>O604*H604</f>
        <v>0</v>
      </c>
      <c r="Q604" s="168">
        <v>0</v>
      </c>
      <c r="R604" s="168">
        <f>Q604*H604</f>
        <v>0</v>
      </c>
      <c r="S604" s="168">
        <v>0</v>
      </c>
      <c r="T604" s="169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70" t="s">
        <v>282</v>
      </c>
      <c r="AT604" s="170" t="s">
        <v>278</v>
      </c>
      <c r="AU604" s="170" t="s">
        <v>89</v>
      </c>
      <c r="AY604" s="18" t="s">
        <v>276</v>
      </c>
      <c r="BE604" s="171">
        <f>IF(N604="základná",J604,0)</f>
        <v>0</v>
      </c>
      <c r="BF604" s="171">
        <f>IF(N604="znížená",J604,0)</f>
        <v>0</v>
      </c>
      <c r="BG604" s="171">
        <f>IF(N604="zákl. prenesená",J604,0)</f>
        <v>0</v>
      </c>
      <c r="BH604" s="171">
        <f>IF(N604="zníž. prenesená",J604,0)</f>
        <v>0</v>
      </c>
      <c r="BI604" s="171">
        <f>IF(N604="nulová",J604,0)</f>
        <v>0</v>
      </c>
      <c r="BJ604" s="18" t="s">
        <v>89</v>
      </c>
      <c r="BK604" s="172">
        <f>ROUND(I604*H604,3)</f>
        <v>0</v>
      </c>
      <c r="BL604" s="18" t="s">
        <v>282</v>
      </c>
      <c r="BM604" s="170" t="s">
        <v>1006</v>
      </c>
    </row>
    <row r="605" spans="1:65" s="2" customFormat="1" ht="24.2" customHeight="1">
      <c r="A605" s="33"/>
      <c r="B605" s="158"/>
      <c r="C605" s="159" t="s">
        <v>1007</v>
      </c>
      <c r="D605" s="159" t="s">
        <v>278</v>
      </c>
      <c r="E605" s="160" t="s">
        <v>1008</v>
      </c>
      <c r="F605" s="161" t="s">
        <v>1009</v>
      </c>
      <c r="G605" s="162" t="s">
        <v>355</v>
      </c>
      <c r="H605" s="163">
        <v>466.392</v>
      </c>
      <c r="I605" s="164"/>
      <c r="J605" s="163">
        <f>ROUND(I605*H605,3)</f>
        <v>0</v>
      </c>
      <c r="K605" s="165"/>
      <c r="L605" s="34"/>
      <c r="M605" s="166" t="s">
        <v>1</v>
      </c>
      <c r="N605" s="167" t="s">
        <v>42</v>
      </c>
      <c r="O605" s="62"/>
      <c r="P605" s="168">
        <f>O605*H605</f>
        <v>0</v>
      </c>
      <c r="Q605" s="168">
        <v>0</v>
      </c>
      <c r="R605" s="168">
        <f>Q605*H605</f>
        <v>0</v>
      </c>
      <c r="S605" s="168">
        <v>0</v>
      </c>
      <c r="T605" s="169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70" t="s">
        <v>282</v>
      </c>
      <c r="AT605" s="170" t="s">
        <v>278</v>
      </c>
      <c r="AU605" s="170" t="s">
        <v>89</v>
      </c>
      <c r="AY605" s="18" t="s">
        <v>276</v>
      </c>
      <c r="BE605" s="171">
        <f>IF(N605="základná",J605,0)</f>
        <v>0</v>
      </c>
      <c r="BF605" s="171">
        <f>IF(N605="znížená",J605,0)</f>
        <v>0</v>
      </c>
      <c r="BG605" s="171">
        <f>IF(N605="zákl. prenesená",J605,0)</f>
        <v>0</v>
      </c>
      <c r="BH605" s="171">
        <f>IF(N605="zníž. prenesená",J605,0)</f>
        <v>0</v>
      </c>
      <c r="BI605" s="171">
        <f>IF(N605="nulová",J605,0)</f>
        <v>0</v>
      </c>
      <c r="BJ605" s="18" t="s">
        <v>89</v>
      </c>
      <c r="BK605" s="172">
        <f>ROUND(I605*H605,3)</f>
        <v>0</v>
      </c>
      <c r="BL605" s="18" t="s">
        <v>282</v>
      </c>
      <c r="BM605" s="170" t="s">
        <v>1010</v>
      </c>
    </row>
    <row r="606" spans="1:65" s="14" customFormat="1" ht="11.25">
      <c r="B606" s="181"/>
      <c r="D606" s="174" t="s">
        <v>284</v>
      </c>
      <c r="F606" s="183" t="s">
        <v>1011</v>
      </c>
      <c r="H606" s="184">
        <v>466.392</v>
      </c>
      <c r="I606" s="185"/>
      <c r="L606" s="181"/>
      <c r="M606" s="186"/>
      <c r="N606" s="187"/>
      <c r="O606" s="187"/>
      <c r="P606" s="187"/>
      <c r="Q606" s="187"/>
      <c r="R606" s="187"/>
      <c r="S606" s="187"/>
      <c r="T606" s="188"/>
      <c r="AT606" s="182" t="s">
        <v>284</v>
      </c>
      <c r="AU606" s="182" t="s">
        <v>89</v>
      </c>
      <c r="AV606" s="14" t="s">
        <v>89</v>
      </c>
      <c r="AW606" s="14" t="s">
        <v>3</v>
      </c>
      <c r="AX606" s="14" t="s">
        <v>83</v>
      </c>
      <c r="AY606" s="182" t="s">
        <v>276</v>
      </c>
    </row>
    <row r="607" spans="1:65" s="2" customFormat="1" ht="24.2" customHeight="1">
      <c r="A607" s="33"/>
      <c r="B607" s="158"/>
      <c r="C607" s="159" t="s">
        <v>1012</v>
      </c>
      <c r="D607" s="159" t="s">
        <v>278</v>
      </c>
      <c r="E607" s="160" t="s">
        <v>1013</v>
      </c>
      <c r="F607" s="161" t="s">
        <v>1014</v>
      </c>
      <c r="G607" s="162" t="s">
        <v>355</v>
      </c>
      <c r="H607" s="163">
        <v>58.298999999999999</v>
      </c>
      <c r="I607" s="164"/>
      <c r="J607" s="163">
        <f>ROUND(I607*H607,3)</f>
        <v>0</v>
      </c>
      <c r="K607" s="165"/>
      <c r="L607" s="34"/>
      <c r="M607" s="166" t="s">
        <v>1</v>
      </c>
      <c r="N607" s="167" t="s">
        <v>42</v>
      </c>
      <c r="O607" s="62"/>
      <c r="P607" s="168">
        <f>O607*H607</f>
        <v>0</v>
      </c>
      <c r="Q607" s="168">
        <v>0</v>
      </c>
      <c r="R607" s="168">
        <f>Q607*H607</f>
        <v>0</v>
      </c>
      <c r="S607" s="168">
        <v>0</v>
      </c>
      <c r="T607" s="169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70" t="s">
        <v>282</v>
      </c>
      <c r="AT607" s="170" t="s">
        <v>278</v>
      </c>
      <c r="AU607" s="170" t="s">
        <v>89</v>
      </c>
      <c r="AY607" s="18" t="s">
        <v>276</v>
      </c>
      <c r="BE607" s="171">
        <f>IF(N607="základná",J607,0)</f>
        <v>0</v>
      </c>
      <c r="BF607" s="171">
        <f>IF(N607="znížená",J607,0)</f>
        <v>0</v>
      </c>
      <c r="BG607" s="171">
        <f>IF(N607="zákl. prenesená",J607,0)</f>
        <v>0</v>
      </c>
      <c r="BH607" s="171">
        <f>IF(N607="zníž. prenesená",J607,0)</f>
        <v>0</v>
      </c>
      <c r="BI607" s="171">
        <f>IF(N607="nulová",J607,0)</f>
        <v>0</v>
      </c>
      <c r="BJ607" s="18" t="s">
        <v>89</v>
      </c>
      <c r="BK607" s="172">
        <f>ROUND(I607*H607,3)</f>
        <v>0</v>
      </c>
      <c r="BL607" s="18" t="s">
        <v>282</v>
      </c>
      <c r="BM607" s="170" t="s">
        <v>1015</v>
      </c>
    </row>
    <row r="608" spans="1:65" s="12" customFormat="1" ht="22.9" customHeight="1">
      <c r="B608" s="145"/>
      <c r="D608" s="146" t="s">
        <v>75</v>
      </c>
      <c r="E608" s="156" t="s">
        <v>840</v>
      </c>
      <c r="F608" s="156" t="s">
        <v>1016</v>
      </c>
      <c r="I608" s="148"/>
      <c r="J608" s="157">
        <f>BK608</f>
        <v>0</v>
      </c>
      <c r="L608" s="145"/>
      <c r="M608" s="150"/>
      <c r="N608" s="151"/>
      <c r="O608" s="151"/>
      <c r="P608" s="152">
        <f>P609</f>
        <v>0</v>
      </c>
      <c r="Q608" s="151"/>
      <c r="R608" s="152">
        <f>R609</f>
        <v>0</v>
      </c>
      <c r="S608" s="151"/>
      <c r="T608" s="153">
        <f>T609</f>
        <v>0</v>
      </c>
      <c r="AR608" s="146" t="s">
        <v>83</v>
      </c>
      <c r="AT608" s="154" t="s">
        <v>75</v>
      </c>
      <c r="AU608" s="154" t="s">
        <v>83</v>
      </c>
      <c r="AY608" s="146" t="s">
        <v>276</v>
      </c>
      <c r="BK608" s="155">
        <f>BK609</f>
        <v>0</v>
      </c>
    </row>
    <row r="609" spans="1:65" s="2" customFormat="1" ht="24.2" customHeight="1">
      <c r="A609" s="33"/>
      <c r="B609" s="158"/>
      <c r="C609" s="159" t="s">
        <v>1017</v>
      </c>
      <c r="D609" s="159" t="s">
        <v>278</v>
      </c>
      <c r="E609" s="160" t="s">
        <v>1018</v>
      </c>
      <c r="F609" s="161" t="s">
        <v>1019</v>
      </c>
      <c r="G609" s="162" t="s">
        <v>355</v>
      </c>
      <c r="H609" s="163">
        <v>102.488</v>
      </c>
      <c r="I609" s="164"/>
      <c r="J609" s="163">
        <f>ROUND(I609*H609,3)</f>
        <v>0</v>
      </c>
      <c r="K609" s="165"/>
      <c r="L609" s="34"/>
      <c r="M609" s="166" t="s">
        <v>1</v>
      </c>
      <c r="N609" s="167" t="s">
        <v>42</v>
      </c>
      <c r="O609" s="62"/>
      <c r="P609" s="168">
        <f>O609*H609</f>
        <v>0</v>
      </c>
      <c r="Q609" s="168">
        <v>0</v>
      </c>
      <c r="R609" s="168">
        <f>Q609*H609</f>
        <v>0</v>
      </c>
      <c r="S609" s="168">
        <v>0</v>
      </c>
      <c r="T609" s="169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70" t="s">
        <v>282</v>
      </c>
      <c r="AT609" s="170" t="s">
        <v>278</v>
      </c>
      <c r="AU609" s="170" t="s">
        <v>89</v>
      </c>
      <c r="AY609" s="18" t="s">
        <v>276</v>
      </c>
      <c r="BE609" s="171">
        <f>IF(N609="základná",J609,0)</f>
        <v>0</v>
      </c>
      <c r="BF609" s="171">
        <f>IF(N609="znížená",J609,0)</f>
        <v>0</v>
      </c>
      <c r="BG609" s="171">
        <f>IF(N609="zákl. prenesená",J609,0)</f>
        <v>0</v>
      </c>
      <c r="BH609" s="171">
        <f>IF(N609="zníž. prenesená",J609,0)</f>
        <v>0</v>
      </c>
      <c r="BI609" s="171">
        <f>IF(N609="nulová",J609,0)</f>
        <v>0</v>
      </c>
      <c r="BJ609" s="18" t="s">
        <v>89</v>
      </c>
      <c r="BK609" s="172">
        <f>ROUND(I609*H609,3)</f>
        <v>0</v>
      </c>
      <c r="BL609" s="18" t="s">
        <v>282</v>
      </c>
      <c r="BM609" s="170" t="s">
        <v>1020</v>
      </c>
    </row>
    <row r="610" spans="1:65" s="12" customFormat="1" ht="25.9" customHeight="1">
      <c r="B610" s="145"/>
      <c r="D610" s="146" t="s">
        <v>75</v>
      </c>
      <c r="E610" s="147" t="s">
        <v>1021</v>
      </c>
      <c r="F610" s="147" t="s">
        <v>1022</v>
      </c>
      <c r="I610" s="148"/>
      <c r="J610" s="149">
        <f>BK610</f>
        <v>0</v>
      </c>
      <c r="L610" s="145"/>
      <c r="M610" s="150"/>
      <c r="N610" s="151"/>
      <c r="O610" s="151"/>
      <c r="P610" s="152">
        <f>P611+P629+P675+P705+P710+P714+P753+P804+P810+P916+P966+P1030+P1109+P1160+P1193+P1244</f>
        <v>0</v>
      </c>
      <c r="Q610" s="151"/>
      <c r="R610" s="152">
        <f>R611+R629+R675+R705+R710+R714+R753+R804+R810+R916+R966+R1030+R1109+R1160+R1193+R1244</f>
        <v>25.346142609999994</v>
      </c>
      <c r="S610" s="151"/>
      <c r="T610" s="153">
        <f>T611+T629+T675+T705+T710+T714+T753+T804+T810+T916+T966+T1030+T1109+T1160+T1193+T1244</f>
        <v>3.7598107000000001</v>
      </c>
      <c r="AR610" s="146" t="s">
        <v>89</v>
      </c>
      <c r="AT610" s="154" t="s">
        <v>75</v>
      </c>
      <c r="AU610" s="154" t="s">
        <v>76</v>
      </c>
      <c r="AY610" s="146" t="s">
        <v>276</v>
      </c>
      <c r="BK610" s="155">
        <f>BK611+BK629+BK675+BK705+BK710+BK714+BK753+BK804+BK810+BK916+BK966+BK1030+BK1109+BK1160+BK1193+BK1244</f>
        <v>0</v>
      </c>
    </row>
    <row r="611" spans="1:65" s="12" customFormat="1" ht="22.9" customHeight="1">
      <c r="B611" s="145"/>
      <c r="D611" s="146" t="s">
        <v>75</v>
      </c>
      <c r="E611" s="156" t="s">
        <v>1023</v>
      </c>
      <c r="F611" s="156" t="s">
        <v>1024</v>
      </c>
      <c r="I611" s="148"/>
      <c r="J611" s="157">
        <f>BK611</f>
        <v>0</v>
      </c>
      <c r="L611" s="145"/>
      <c r="M611" s="150"/>
      <c r="N611" s="151"/>
      <c r="O611" s="151"/>
      <c r="P611" s="152">
        <f>SUM(P612:P628)</f>
        <v>0</v>
      </c>
      <c r="Q611" s="151"/>
      <c r="R611" s="152">
        <f>SUM(R612:R628)</f>
        <v>0.43007239999999997</v>
      </c>
      <c r="S611" s="151"/>
      <c r="T611" s="153">
        <f>SUM(T612:T628)</f>
        <v>0</v>
      </c>
      <c r="AR611" s="146" t="s">
        <v>89</v>
      </c>
      <c r="AT611" s="154" t="s">
        <v>75</v>
      </c>
      <c r="AU611" s="154" t="s">
        <v>83</v>
      </c>
      <c r="AY611" s="146" t="s">
        <v>276</v>
      </c>
      <c r="BK611" s="155">
        <f>SUM(BK612:BK628)</f>
        <v>0</v>
      </c>
    </row>
    <row r="612" spans="1:65" s="2" customFormat="1" ht="24.2" customHeight="1">
      <c r="A612" s="33"/>
      <c r="B612" s="158"/>
      <c r="C612" s="159" t="s">
        <v>1025</v>
      </c>
      <c r="D612" s="159" t="s">
        <v>278</v>
      </c>
      <c r="E612" s="160" t="s">
        <v>1026</v>
      </c>
      <c r="F612" s="161" t="s">
        <v>1027</v>
      </c>
      <c r="G612" s="162" t="s">
        <v>281</v>
      </c>
      <c r="H612" s="163">
        <v>62.4</v>
      </c>
      <c r="I612" s="164"/>
      <c r="J612" s="163">
        <f>ROUND(I612*H612,3)</f>
        <v>0</v>
      </c>
      <c r="K612" s="165"/>
      <c r="L612" s="34"/>
      <c r="M612" s="166" t="s">
        <v>1</v>
      </c>
      <c r="N612" s="167" t="s">
        <v>42</v>
      </c>
      <c r="O612" s="62"/>
      <c r="P612" s="168">
        <f>O612*H612</f>
        <v>0</v>
      </c>
      <c r="Q612" s="168">
        <v>2.0999999999999999E-3</v>
      </c>
      <c r="R612" s="168">
        <f>Q612*H612</f>
        <v>0.13103999999999999</v>
      </c>
      <c r="S612" s="168">
        <v>0</v>
      </c>
      <c r="T612" s="169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70" t="s">
        <v>368</v>
      </c>
      <c r="AT612" s="170" t="s">
        <v>278</v>
      </c>
      <c r="AU612" s="170" t="s">
        <v>89</v>
      </c>
      <c r="AY612" s="18" t="s">
        <v>276</v>
      </c>
      <c r="BE612" s="171">
        <f>IF(N612="základná",J612,0)</f>
        <v>0</v>
      </c>
      <c r="BF612" s="171">
        <f>IF(N612="znížená",J612,0)</f>
        <v>0</v>
      </c>
      <c r="BG612" s="171">
        <f>IF(N612="zákl. prenesená",J612,0)</f>
        <v>0</v>
      </c>
      <c r="BH612" s="171">
        <f>IF(N612="zníž. prenesená",J612,0)</f>
        <v>0</v>
      </c>
      <c r="BI612" s="171">
        <f>IF(N612="nulová",J612,0)</f>
        <v>0</v>
      </c>
      <c r="BJ612" s="18" t="s">
        <v>89</v>
      </c>
      <c r="BK612" s="172">
        <f>ROUND(I612*H612,3)</f>
        <v>0</v>
      </c>
      <c r="BL612" s="18" t="s">
        <v>368</v>
      </c>
      <c r="BM612" s="170" t="s">
        <v>1028</v>
      </c>
    </row>
    <row r="613" spans="1:65" s="14" customFormat="1" ht="11.25">
      <c r="B613" s="181"/>
      <c r="D613" s="174" t="s">
        <v>284</v>
      </c>
      <c r="E613" s="182" t="s">
        <v>1</v>
      </c>
      <c r="F613" s="183" t="s">
        <v>1029</v>
      </c>
      <c r="H613" s="184">
        <v>62.4</v>
      </c>
      <c r="I613" s="185"/>
      <c r="L613" s="181"/>
      <c r="M613" s="186"/>
      <c r="N613" s="187"/>
      <c r="O613" s="187"/>
      <c r="P613" s="187"/>
      <c r="Q613" s="187"/>
      <c r="R613" s="187"/>
      <c r="S613" s="187"/>
      <c r="T613" s="188"/>
      <c r="AT613" s="182" t="s">
        <v>284</v>
      </c>
      <c r="AU613" s="182" t="s">
        <v>89</v>
      </c>
      <c r="AV613" s="14" t="s">
        <v>89</v>
      </c>
      <c r="AW613" s="14" t="s">
        <v>30</v>
      </c>
      <c r="AX613" s="14" t="s">
        <v>83</v>
      </c>
      <c r="AY613" s="182" t="s">
        <v>276</v>
      </c>
    </row>
    <row r="614" spans="1:65" s="2" customFormat="1" ht="24.2" customHeight="1">
      <c r="A614" s="33"/>
      <c r="B614" s="158"/>
      <c r="C614" s="159" t="s">
        <v>1030</v>
      </c>
      <c r="D614" s="159" t="s">
        <v>278</v>
      </c>
      <c r="E614" s="160" t="s">
        <v>1031</v>
      </c>
      <c r="F614" s="161" t="s">
        <v>1032</v>
      </c>
      <c r="G614" s="162" t="s">
        <v>281</v>
      </c>
      <c r="H614" s="163">
        <v>129.46799999999999</v>
      </c>
      <c r="I614" s="164"/>
      <c r="J614" s="163">
        <f>ROUND(I614*H614,3)</f>
        <v>0</v>
      </c>
      <c r="K614" s="165"/>
      <c r="L614" s="34"/>
      <c r="M614" s="166" t="s">
        <v>1</v>
      </c>
      <c r="N614" s="167" t="s">
        <v>42</v>
      </c>
      <c r="O614" s="62"/>
      <c r="P614" s="168">
        <f>O614*H614</f>
        <v>0</v>
      </c>
      <c r="Q614" s="168">
        <v>2.3E-3</v>
      </c>
      <c r="R614" s="168">
        <f>Q614*H614</f>
        <v>0.2977764</v>
      </c>
      <c r="S614" s="168">
        <v>0</v>
      </c>
      <c r="T614" s="169">
        <f>S614*H614</f>
        <v>0</v>
      </c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R614" s="170" t="s">
        <v>368</v>
      </c>
      <c r="AT614" s="170" t="s">
        <v>278</v>
      </c>
      <c r="AU614" s="170" t="s">
        <v>89</v>
      </c>
      <c r="AY614" s="18" t="s">
        <v>276</v>
      </c>
      <c r="BE614" s="171">
        <f>IF(N614="základná",J614,0)</f>
        <v>0</v>
      </c>
      <c r="BF614" s="171">
        <f>IF(N614="znížená",J614,0)</f>
        <v>0</v>
      </c>
      <c r="BG614" s="171">
        <f>IF(N614="zákl. prenesená",J614,0)</f>
        <v>0</v>
      </c>
      <c r="BH614" s="171">
        <f>IF(N614="zníž. prenesená",J614,0)</f>
        <v>0</v>
      </c>
      <c r="BI614" s="171">
        <f>IF(N614="nulová",J614,0)</f>
        <v>0</v>
      </c>
      <c r="BJ614" s="18" t="s">
        <v>89</v>
      </c>
      <c r="BK614" s="172">
        <f>ROUND(I614*H614,3)</f>
        <v>0</v>
      </c>
      <c r="BL614" s="18" t="s">
        <v>368</v>
      </c>
      <c r="BM614" s="170" t="s">
        <v>1033</v>
      </c>
    </row>
    <row r="615" spans="1:65" s="13" customFormat="1" ht="11.25">
      <c r="B615" s="173"/>
      <c r="D615" s="174" t="s">
        <v>284</v>
      </c>
      <c r="E615" s="175" t="s">
        <v>1</v>
      </c>
      <c r="F615" s="176" t="s">
        <v>1034</v>
      </c>
      <c r="H615" s="175" t="s">
        <v>1</v>
      </c>
      <c r="I615" s="177"/>
      <c r="L615" s="173"/>
      <c r="M615" s="178"/>
      <c r="N615" s="179"/>
      <c r="O615" s="179"/>
      <c r="P615" s="179"/>
      <c r="Q615" s="179"/>
      <c r="R615" s="179"/>
      <c r="S615" s="179"/>
      <c r="T615" s="180"/>
      <c r="AT615" s="175" t="s">
        <v>284</v>
      </c>
      <c r="AU615" s="175" t="s">
        <v>89</v>
      </c>
      <c r="AV615" s="13" t="s">
        <v>83</v>
      </c>
      <c r="AW615" s="13" t="s">
        <v>30</v>
      </c>
      <c r="AX615" s="13" t="s">
        <v>76</v>
      </c>
      <c r="AY615" s="175" t="s">
        <v>276</v>
      </c>
    </row>
    <row r="616" spans="1:65" s="14" customFormat="1" ht="11.25">
      <c r="B616" s="181"/>
      <c r="D616" s="174" t="s">
        <v>284</v>
      </c>
      <c r="E616" s="182" t="s">
        <v>1</v>
      </c>
      <c r="F616" s="183" t="s">
        <v>1035</v>
      </c>
      <c r="H616" s="184">
        <v>20.32</v>
      </c>
      <c r="I616" s="185"/>
      <c r="L616" s="181"/>
      <c r="M616" s="186"/>
      <c r="N616" s="187"/>
      <c r="O616" s="187"/>
      <c r="P616" s="187"/>
      <c r="Q616" s="187"/>
      <c r="R616" s="187"/>
      <c r="S616" s="187"/>
      <c r="T616" s="188"/>
      <c r="AT616" s="182" t="s">
        <v>284</v>
      </c>
      <c r="AU616" s="182" t="s">
        <v>89</v>
      </c>
      <c r="AV616" s="14" t="s">
        <v>89</v>
      </c>
      <c r="AW616" s="14" t="s">
        <v>30</v>
      </c>
      <c r="AX616" s="14" t="s">
        <v>76</v>
      </c>
      <c r="AY616" s="182" t="s">
        <v>276</v>
      </c>
    </row>
    <row r="617" spans="1:65" s="14" customFormat="1" ht="11.25">
      <c r="B617" s="181"/>
      <c r="D617" s="174" t="s">
        <v>284</v>
      </c>
      <c r="E617" s="182" t="s">
        <v>1</v>
      </c>
      <c r="F617" s="183" t="s">
        <v>1036</v>
      </c>
      <c r="H617" s="184">
        <v>20.358000000000001</v>
      </c>
      <c r="I617" s="185"/>
      <c r="L617" s="181"/>
      <c r="M617" s="186"/>
      <c r="N617" s="187"/>
      <c r="O617" s="187"/>
      <c r="P617" s="187"/>
      <c r="Q617" s="187"/>
      <c r="R617" s="187"/>
      <c r="S617" s="187"/>
      <c r="T617" s="188"/>
      <c r="AT617" s="182" t="s">
        <v>284</v>
      </c>
      <c r="AU617" s="182" t="s">
        <v>89</v>
      </c>
      <c r="AV617" s="14" t="s">
        <v>89</v>
      </c>
      <c r="AW617" s="14" t="s">
        <v>30</v>
      </c>
      <c r="AX617" s="14" t="s">
        <v>76</v>
      </c>
      <c r="AY617" s="182" t="s">
        <v>276</v>
      </c>
    </row>
    <row r="618" spans="1:65" s="14" customFormat="1" ht="11.25">
      <c r="B618" s="181"/>
      <c r="D618" s="174" t="s">
        <v>284</v>
      </c>
      <c r="E618" s="182" t="s">
        <v>1</v>
      </c>
      <c r="F618" s="183" t="s">
        <v>1037</v>
      </c>
      <c r="H618" s="184">
        <v>10.220000000000001</v>
      </c>
      <c r="I618" s="185"/>
      <c r="L618" s="181"/>
      <c r="M618" s="186"/>
      <c r="N618" s="187"/>
      <c r="O618" s="187"/>
      <c r="P618" s="187"/>
      <c r="Q618" s="187"/>
      <c r="R618" s="187"/>
      <c r="S618" s="187"/>
      <c r="T618" s="188"/>
      <c r="AT618" s="182" t="s">
        <v>284</v>
      </c>
      <c r="AU618" s="182" t="s">
        <v>89</v>
      </c>
      <c r="AV618" s="14" t="s">
        <v>89</v>
      </c>
      <c r="AW618" s="14" t="s">
        <v>30</v>
      </c>
      <c r="AX618" s="14" t="s">
        <v>76</v>
      </c>
      <c r="AY618" s="182" t="s">
        <v>276</v>
      </c>
    </row>
    <row r="619" spans="1:65" s="14" customFormat="1" ht="11.25">
      <c r="B619" s="181"/>
      <c r="D619" s="174" t="s">
        <v>284</v>
      </c>
      <c r="E619" s="182" t="s">
        <v>1</v>
      </c>
      <c r="F619" s="183" t="s">
        <v>1038</v>
      </c>
      <c r="H619" s="184">
        <v>6.9160000000000004</v>
      </c>
      <c r="I619" s="185"/>
      <c r="L619" s="181"/>
      <c r="M619" s="186"/>
      <c r="N619" s="187"/>
      <c r="O619" s="187"/>
      <c r="P619" s="187"/>
      <c r="Q619" s="187"/>
      <c r="R619" s="187"/>
      <c r="S619" s="187"/>
      <c r="T619" s="188"/>
      <c r="AT619" s="182" t="s">
        <v>284</v>
      </c>
      <c r="AU619" s="182" t="s">
        <v>89</v>
      </c>
      <c r="AV619" s="14" t="s">
        <v>89</v>
      </c>
      <c r="AW619" s="14" t="s">
        <v>30</v>
      </c>
      <c r="AX619" s="14" t="s">
        <v>76</v>
      </c>
      <c r="AY619" s="182" t="s">
        <v>276</v>
      </c>
    </row>
    <row r="620" spans="1:65" s="14" customFormat="1" ht="11.25">
      <c r="B620" s="181"/>
      <c r="D620" s="174" t="s">
        <v>284</v>
      </c>
      <c r="E620" s="182" t="s">
        <v>1</v>
      </c>
      <c r="F620" s="183" t="s">
        <v>987</v>
      </c>
      <c r="H620" s="184">
        <v>4.0650000000000004</v>
      </c>
      <c r="I620" s="185"/>
      <c r="L620" s="181"/>
      <c r="M620" s="186"/>
      <c r="N620" s="187"/>
      <c r="O620" s="187"/>
      <c r="P620" s="187"/>
      <c r="Q620" s="187"/>
      <c r="R620" s="187"/>
      <c r="S620" s="187"/>
      <c r="T620" s="188"/>
      <c r="AT620" s="182" t="s">
        <v>284</v>
      </c>
      <c r="AU620" s="182" t="s">
        <v>89</v>
      </c>
      <c r="AV620" s="14" t="s">
        <v>89</v>
      </c>
      <c r="AW620" s="14" t="s">
        <v>30</v>
      </c>
      <c r="AX620" s="14" t="s">
        <v>76</v>
      </c>
      <c r="AY620" s="182" t="s">
        <v>276</v>
      </c>
    </row>
    <row r="621" spans="1:65" s="14" customFormat="1" ht="11.25">
      <c r="B621" s="181"/>
      <c r="D621" s="174" t="s">
        <v>284</v>
      </c>
      <c r="E621" s="182" t="s">
        <v>1</v>
      </c>
      <c r="F621" s="183" t="s">
        <v>1039</v>
      </c>
      <c r="H621" s="184">
        <v>28.812000000000001</v>
      </c>
      <c r="I621" s="185"/>
      <c r="L621" s="181"/>
      <c r="M621" s="186"/>
      <c r="N621" s="187"/>
      <c r="O621" s="187"/>
      <c r="P621" s="187"/>
      <c r="Q621" s="187"/>
      <c r="R621" s="187"/>
      <c r="S621" s="187"/>
      <c r="T621" s="188"/>
      <c r="AT621" s="182" t="s">
        <v>284</v>
      </c>
      <c r="AU621" s="182" t="s">
        <v>89</v>
      </c>
      <c r="AV621" s="14" t="s">
        <v>89</v>
      </c>
      <c r="AW621" s="14" t="s">
        <v>30</v>
      </c>
      <c r="AX621" s="14" t="s">
        <v>76</v>
      </c>
      <c r="AY621" s="182" t="s">
        <v>276</v>
      </c>
    </row>
    <row r="622" spans="1:65" s="14" customFormat="1" ht="11.25">
      <c r="B622" s="181"/>
      <c r="D622" s="174" t="s">
        <v>284</v>
      </c>
      <c r="E622" s="182" t="s">
        <v>1</v>
      </c>
      <c r="F622" s="183" t="s">
        <v>1040</v>
      </c>
      <c r="H622" s="184">
        <v>20.956</v>
      </c>
      <c r="I622" s="185"/>
      <c r="L622" s="181"/>
      <c r="M622" s="186"/>
      <c r="N622" s="187"/>
      <c r="O622" s="187"/>
      <c r="P622" s="187"/>
      <c r="Q622" s="187"/>
      <c r="R622" s="187"/>
      <c r="S622" s="187"/>
      <c r="T622" s="188"/>
      <c r="AT622" s="182" t="s">
        <v>284</v>
      </c>
      <c r="AU622" s="182" t="s">
        <v>89</v>
      </c>
      <c r="AV622" s="14" t="s">
        <v>89</v>
      </c>
      <c r="AW622" s="14" t="s">
        <v>30</v>
      </c>
      <c r="AX622" s="14" t="s">
        <v>76</v>
      </c>
      <c r="AY622" s="182" t="s">
        <v>276</v>
      </c>
    </row>
    <row r="623" spans="1:65" s="14" customFormat="1" ht="11.25">
      <c r="B623" s="181"/>
      <c r="D623" s="174" t="s">
        <v>284</v>
      </c>
      <c r="E623" s="182" t="s">
        <v>1</v>
      </c>
      <c r="F623" s="183" t="s">
        <v>1041</v>
      </c>
      <c r="H623" s="184">
        <v>17.821000000000002</v>
      </c>
      <c r="I623" s="185"/>
      <c r="L623" s="181"/>
      <c r="M623" s="186"/>
      <c r="N623" s="187"/>
      <c r="O623" s="187"/>
      <c r="P623" s="187"/>
      <c r="Q623" s="187"/>
      <c r="R623" s="187"/>
      <c r="S623" s="187"/>
      <c r="T623" s="188"/>
      <c r="AT623" s="182" t="s">
        <v>284</v>
      </c>
      <c r="AU623" s="182" t="s">
        <v>89</v>
      </c>
      <c r="AV623" s="14" t="s">
        <v>89</v>
      </c>
      <c r="AW623" s="14" t="s">
        <v>30</v>
      </c>
      <c r="AX623" s="14" t="s">
        <v>76</v>
      </c>
      <c r="AY623" s="182" t="s">
        <v>276</v>
      </c>
    </row>
    <row r="624" spans="1:65" s="15" customFormat="1" ht="11.25">
      <c r="B624" s="189"/>
      <c r="D624" s="174" t="s">
        <v>284</v>
      </c>
      <c r="E624" s="190" t="s">
        <v>1</v>
      </c>
      <c r="F624" s="191" t="s">
        <v>289</v>
      </c>
      <c r="H624" s="192">
        <v>129.46799999999999</v>
      </c>
      <c r="I624" s="193"/>
      <c r="L624" s="189"/>
      <c r="M624" s="194"/>
      <c r="N624" s="195"/>
      <c r="O624" s="195"/>
      <c r="P624" s="195"/>
      <c r="Q624" s="195"/>
      <c r="R624" s="195"/>
      <c r="S624" s="195"/>
      <c r="T624" s="196"/>
      <c r="AT624" s="190" t="s">
        <v>284</v>
      </c>
      <c r="AU624" s="190" t="s">
        <v>89</v>
      </c>
      <c r="AV624" s="15" t="s">
        <v>282</v>
      </c>
      <c r="AW624" s="15" t="s">
        <v>30</v>
      </c>
      <c r="AX624" s="15" t="s">
        <v>83</v>
      </c>
      <c r="AY624" s="190" t="s">
        <v>276</v>
      </c>
    </row>
    <row r="625" spans="1:65" s="2" customFormat="1" ht="24.2" customHeight="1">
      <c r="A625" s="33"/>
      <c r="B625" s="158"/>
      <c r="C625" s="159" t="s">
        <v>1042</v>
      </c>
      <c r="D625" s="159" t="s">
        <v>278</v>
      </c>
      <c r="E625" s="160" t="s">
        <v>1043</v>
      </c>
      <c r="F625" s="161" t="s">
        <v>1044</v>
      </c>
      <c r="G625" s="162" t="s">
        <v>292</v>
      </c>
      <c r="H625" s="163">
        <v>2.512</v>
      </c>
      <c r="I625" s="164"/>
      <c r="J625" s="163">
        <f>ROUND(I625*H625,3)</f>
        <v>0</v>
      </c>
      <c r="K625" s="165"/>
      <c r="L625" s="34"/>
      <c r="M625" s="166" t="s">
        <v>1</v>
      </c>
      <c r="N625" s="167" t="s">
        <v>42</v>
      </c>
      <c r="O625" s="62"/>
      <c r="P625" s="168">
        <f>O625*H625</f>
        <v>0</v>
      </c>
      <c r="Q625" s="168">
        <v>5.0000000000000001E-4</v>
      </c>
      <c r="R625" s="168">
        <f>Q625*H625</f>
        <v>1.256E-3</v>
      </c>
      <c r="S625" s="168">
        <v>0</v>
      </c>
      <c r="T625" s="169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70" t="s">
        <v>368</v>
      </c>
      <c r="AT625" s="170" t="s">
        <v>278</v>
      </c>
      <c r="AU625" s="170" t="s">
        <v>89</v>
      </c>
      <c r="AY625" s="18" t="s">
        <v>276</v>
      </c>
      <c r="BE625" s="171">
        <f>IF(N625="základná",J625,0)</f>
        <v>0</v>
      </c>
      <c r="BF625" s="171">
        <f>IF(N625="znížená",J625,0)</f>
        <v>0</v>
      </c>
      <c r="BG625" s="171">
        <f>IF(N625="zákl. prenesená",J625,0)</f>
        <v>0</v>
      </c>
      <c r="BH625" s="171">
        <f>IF(N625="zníž. prenesená",J625,0)</f>
        <v>0</v>
      </c>
      <c r="BI625" s="171">
        <f>IF(N625="nulová",J625,0)</f>
        <v>0</v>
      </c>
      <c r="BJ625" s="18" t="s">
        <v>89</v>
      </c>
      <c r="BK625" s="172">
        <f>ROUND(I625*H625,3)</f>
        <v>0</v>
      </c>
      <c r="BL625" s="18" t="s">
        <v>368</v>
      </c>
      <c r="BM625" s="170" t="s">
        <v>1045</v>
      </c>
    </row>
    <row r="626" spans="1:65" s="13" customFormat="1" ht="11.25">
      <c r="B626" s="173"/>
      <c r="D626" s="174" t="s">
        <v>284</v>
      </c>
      <c r="E626" s="175" t="s">
        <v>1</v>
      </c>
      <c r="F626" s="176" t="s">
        <v>1046</v>
      </c>
      <c r="H626" s="175" t="s">
        <v>1</v>
      </c>
      <c r="I626" s="177"/>
      <c r="L626" s="173"/>
      <c r="M626" s="178"/>
      <c r="N626" s="179"/>
      <c r="O626" s="179"/>
      <c r="P626" s="179"/>
      <c r="Q626" s="179"/>
      <c r="R626" s="179"/>
      <c r="S626" s="179"/>
      <c r="T626" s="180"/>
      <c r="AT626" s="175" t="s">
        <v>284</v>
      </c>
      <c r="AU626" s="175" t="s">
        <v>89</v>
      </c>
      <c r="AV626" s="13" t="s">
        <v>83</v>
      </c>
      <c r="AW626" s="13" t="s">
        <v>30</v>
      </c>
      <c r="AX626" s="13" t="s">
        <v>76</v>
      </c>
      <c r="AY626" s="175" t="s">
        <v>276</v>
      </c>
    </row>
    <row r="627" spans="1:65" s="14" customFormat="1" ht="11.25">
      <c r="B627" s="181"/>
      <c r="D627" s="174" t="s">
        <v>284</v>
      </c>
      <c r="E627" s="182" t="s">
        <v>1</v>
      </c>
      <c r="F627" s="183" t="s">
        <v>1047</v>
      </c>
      <c r="H627" s="184">
        <v>2.512</v>
      </c>
      <c r="I627" s="185"/>
      <c r="L627" s="181"/>
      <c r="M627" s="186"/>
      <c r="N627" s="187"/>
      <c r="O627" s="187"/>
      <c r="P627" s="187"/>
      <c r="Q627" s="187"/>
      <c r="R627" s="187"/>
      <c r="S627" s="187"/>
      <c r="T627" s="188"/>
      <c r="AT627" s="182" t="s">
        <v>284</v>
      </c>
      <c r="AU627" s="182" t="s">
        <v>89</v>
      </c>
      <c r="AV627" s="14" t="s">
        <v>89</v>
      </c>
      <c r="AW627" s="14" t="s">
        <v>30</v>
      </c>
      <c r="AX627" s="14" t="s">
        <v>83</v>
      </c>
      <c r="AY627" s="182" t="s">
        <v>276</v>
      </c>
    </row>
    <row r="628" spans="1:65" s="2" customFormat="1" ht="24.2" customHeight="1">
      <c r="A628" s="33"/>
      <c r="B628" s="158"/>
      <c r="C628" s="159" t="s">
        <v>1048</v>
      </c>
      <c r="D628" s="159" t="s">
        <v>278</v>
      </c>
      <c r="E628" s="160" t="s">
        <v>1049</v>
      </c>
      <c r="F628" s="161" t="s">
        <v>1050</v>
      </c>
      <c r="G628" s="162" t="s">
        <v>1051</v>
      </c>
      <c r="H628" s="164"/>
      <c r="I628" s="164"/>
      <c r="J628" s="163">
        <f>ROUND(I628*H628,3)</f>
        <v>0</v>
      </c>
      <c r="K628" s="165"/>
      <c r="L628" s="34"/>
      <c r="M628" s="166" t="s">
        <v>1</v>
      </c>
      <c r="N628" s="167" t="s">
        <v>42</v>
      </c>
      <c r="O628" s="62"/>
      <c r="P628" s="168">
        <f>O628*H628</f>
        <v>0</v>
      </c>
      <c r="Q628" s="168">
        <v>0</v>
      </c>
      <c r="R628" s="168">
        <f>Q628*H628</f>
        <v>0</v>
      </c>
      <c r="S628" s="168">
        <v>0</v>
      </c>
      <c r="T628" s="169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70" t="s">
        <v>368</v>
      </c>
      <c r="AT628" s="170" t="s">
        <v>278</v>
      </c>
      <c r="AU628" s="170" t="s">
        <v>89</v>
      </c>
      <c r="AY628" s="18" t="s">
        <v>276</v>
      </c>
      <c r="BE628" s="171">
        <f>IF(N628="základná",J628,0)</f>
        <v>0</v>
      </c>
      <c r="BF628" s="171">
        <f>IF(N628="znížená",J628,0)</f>
        <v>0</v>
      </c>
      <c r="BG628" s="171">
        <f>IF(N628="zákl. prenesená",J628,0)</f>
        <v>0</v>
      </c>
      <c r="BH628" s="171">
        <f>IF(N628="zníž. prenesená",J628,0)</f>
        <v>0</v>
      </c>
      <c r="BI628" s="171">
        <f>IF(N628="nulová",J628,0)</f>
        <v>0</v>
      </c>
      <c r="BJ628" s="18" t="s">
        <v>89</v>
      </c>
      <c r="BK628" s="172">
        <f>ROUND(I628*H628,3)</f>
        <v>0</v>
      </c>
      <c r="BL628" s="18" t="s">
        <v>368</v>
      </c>
      <c r="BM628" s="170" t="s">
        <v>1052</v>
      </c>
    </row>
    <row r="629" spans="1:65" s="12" customFormat="1" ht="22.9" customHeight="1">
      <c r="B629" s="145"/>
      <c r="D629" s="146" t="s">
        <v>75</v>
      </c>
      <c r="E629" s="156" t="s">
        <v>1053</v>
      </c>
      <c r="F629" s="156" t="s">
        <v>1054</v>
      </c>
      <c r="I629" s="148"/>
      <c r="J629" s="157">
        <f>BK629</f>
        <v>0</v>
      </c>
      <c r="L629" s="145"/>
      <c r="M629" s="150"/>
      <c r="N629" s="151"/>
      <c r="O629" s="151"/>
      <c r="P629" s="152">
        <f>SUM(P630:P674)</f>
        <v>0</v>
      </c>
      <c r="Q629" s="151"/>
      <c r="R629" s="152">
        <f>SUM(R630:R674)</f>
        <v>0.14402925000000003</v>
      </c>
      <c r="S629" s="151"/>
      <c r="T629" s="153">
        <f>SUM(T630:T674)</f>
        <v>0</v>
      </c>
      <c r="AR629" s="146" t="s">
        <v>89</v>
      </c>
      <c r="AT629" s="154" t="s">
        <v>75</v>
      </c>
      <c r="AU629" s="154" t="s">
        <v>83</v>
      </c>
      <c r="AY629" s="146" t="s">
        <v>276</v>
      </c>
      <c r="BK629" s="155">
        <f>SUM(BK630:BK674)</f>
        <v>0</v>
      </c>
    </row>
    <row r="630" spans="1:65" s="2" customFormat="1" ht="37.9" customHeight="1">
      <c r="A630" s="33"/>
      <c r="B630" s="158"/>
      <c r="C630" s="159" t="s">
        <v>1055</v>
      </c>
      <c r="D630" s="159" t="s">
        <v>278</v>
      </c>
      <c r="E630" s="160" t="s">
        <v>1056</v>
      </c>
      <c r="F630" s="161" t="s">
        <v>1057</v>
      </c>
      <c r="G630" s="162" t="s">
        <v>281</v>
      </c>
      <c r="H630" s="163">
        <v>13.754</v>
      </c>
      <c r="I630" s="164"/>
      <c r="J630" s="163">
        <f>ROUND(I630*H630,3)</f>
        <v>0</v>
      </c>
      <c r="K630" s="165"/>
      <c r="L630" s="34"/>
      <c r="M630" s="166" t="s">
        <v>1</v>
      </c>
      <c r="N630" s="167" t="s">
        <v>42</v>
      </c>
      <c r="O630" s="62"/>
      <c r="P630" s="168">
        <f>O630*H630</f>
        <v>0</v>
      </c>
      <c r="Q630" s="168">
        <v>0</v>
      </c>
      <c r="R630" s="168">
        <f>Q630*H630</f>
        <v>0</v>
      </c>
      <c r="S630" s="168">
        <v>0</v>
      </c>
      <c r="T630" s="169">
        <f>S630*H630</f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70" t="s">
        <v>368</v>
      </c>
      <c r="AT630" s="170" t="s">
        <v>278</v>
      </c>
      <c r="AU630" s="170" t="s">
        <v>89</v>
      </c>
      <c r="AY630" s="18" t="s">
        <v>276</v>
      </c>
      <c r="BE630" s="171">
        <f>IF(N630="základná",J630,0)</f>
        <v>0</v>
      </c>
      <c r="BF630" s="171">
        <f>IF(N630="znížená",J630,0)</f>
        <v>0</v>
      </c>
      <c r="BG630" s="171">
        <f>IF(N630="zákl. prenesená",J630,0)</f>
        <v>0</v>
      </c>
      <c r="BH630" s="171">
        <f>IF(N630="zníž. prenesená",J630,0)</f>
        <v>0</v>
      </c>
      <c r="BI630" s="171">
        <f>IF(N630="nulová",J630,0)</f>
        <v>0</v>
      </c>
      <c r="BJ630" s="18" t="s">
        <v>89</v>
      </c>
      <c r="BK630" s="172">
        <f>ROUND(I630*H630,3)</f>
        <v>0</v>
      </c>
      <c r="BL630" s="18" t="s">
        <v>368</v>
      </c>
      <c r="BM630" s="170" t="s">
        <v>1058</v>
      </c>
    </row>
    <row r="631" spans="1:65" s="13" customFormat="1" ht="11.25">
      <c r="B631" s="173"/>
      <c r="D631" s="174" t="s">
        <v>284</v>
      </c>
      <c r="E631" s="175" t="s">
        <v>1</v>
      </c>
      <c r="F631" s="176" t="s">
        <v>1059</v>
      </c>
      <c r="H631" s="175" t="s">
        <v>1</v>
      </c>
      <c r="I631" s="177"/>
      <c r="L631" s="173"/>
      <c r="M631" s="178"/>
      <c r="N631" s="179"/>
      <c r="O631" s="179"/>
      <c r="P631" s="179"/>
      <c r="Q631" s="179"/>
      <c r="R631" s="179"/>
      <c r="S631" s="179"/>
      <c r="T631" s="180"/>
      <c r="AT631" s="175" t="s">
        <v>284</v>
      </c>
      <c r="AU631" s="175" t="s">
        <v>89</v>
      </c>
      <c r="AV631" s="13" t="s">
        <v>83</v>
      </c>
      <c r="AW631" s="13" t="s">
        <v>30</v>
      </c>
      <c r="AX631" s="13" t="s">
        <v>76</v>
      </c>
      <c r="AY631" s="175" t="s">
        <v>276</v>
      </c>
    </row>
    <row r="632" spans="1:65" s="14" customFormat="1" ht="11.25">
      <c r="B632" s="181"/>
      <c r="D632" s="174" t="s">
        <v>284</v>
      </c>
      <c r="E632" s="182" t="s">
        <v>1</v>
      </c>
      <c r="F632" s="183" t="s">
        <v>590</v>
      </c>
      <c r="H632" s="184">
        <v>9.8040000000000003</v>
      </c>
      <c r="I632" s="185"/>
      <c r="L632" s="181"/>
      <c r="M632" s="186"/>
      <c r="N632" s="187"/>
      <c r="O632" s="187"/>
      <c r="P632" s="187"/>
      <c r="Q632" s="187"/>
      <c r="R632" s="187"/>
      <c r="S632" s="187"/>
      <c r="T632" s="188"/>
      <c r="AT632" s="182" t="s">
        <v>284</v>
      </c>
      <c r="AU632" s="182" t="s">
        <v>89</v>
      </c>
      <c r="AV632" s="14" t="s">
        <v>89</v>
      </c>
      <c r="AW632" s="14" t="s">
        <v>30</v>
      </c>
      <c r="AX632" s="14" t="s">
        <v>76</v>
      </c>
      <c r="AY632" s="182" t="s">
        <v>276</v>
      </c>
    </row>
    <row r="633" spans="1:65" s="13" customFormat="1" ht="11.25">
      <c r="B633" s="173"/>
      <c r="D633" s="174" t="s">
        <v>284</v>
      </c>
      <c r="E633" s="175" t="s">
        <v>1</v>
      </c>
      <c r="F633" s="176" t="s">
        <v>593</v>
      </c>
      <c r="H633" s="175" t="s">
        <v>1</v>
      </c>
      <c r="I633" s="177"/>
      <c r="L633" s="173"/>
      <c r="M633" s="178"/>
      <c r="N633" s="179"/>
      <c r="O633" s="179"/>
      <c r="P633" s="179"/>
      <c r="Q633" s="179"/>
      <c r="R633" s="179"/>
      <c r="S633" s="179"/>
      <c r="T633" s="180"/>
      <c r="AT633" s="175" t="s">
        <v>284</v>
      </c>
      <c r="AU633" s="175" t="s">
        <v>89</v>
      </c>
      <c r="AV633" s="13" t="s">
        <v>83</v>
      </c>
      <c r="AW633" s="13" t="s">
        <v>30</v>
      </c>
      <c r="AX633" s="13" t="s">
        <v>76</v>
      </c>
      <c r="AY633" s="175" t="s">
        <v>276</v>
      </c>
    </row>
    <row r="634" spans="1:65" s="14" customFormat="1" ht="11.25">
      <c r="B634" s="181"/>
      <c r="D634" s="174" t="s">
        <v>284</v>
      </c>
      <c r="E634" s="182" t="s">
        <v>1</v>
      </c>
      <c r="F634" s="183" t="s">
        <v>594</v>
      </c>
      <c r="H634" s="184">
        <v>3.95</v>
      </c>
      <c r="I634" s="185"/>
      <c r="L634" s="181"/>
      <c r="M634" s="186"/>
      <c r="N634" s="187"/>
      <c r="O634" s="187"/>
      <c r="P634" s="187"/>
      <c r="Q634" s="187"/>
      <c r="R634" s="187"/>
      <c r="S634" s="187"/>
      <c r="T634" s="188"/>
      <c r="AT634" s="182" t="s">
        <v>284</v>
      </c>
      <c r="AU634" s="182" t="s">
        <v>89</v>
      </c>
      <c r="AV634" s="14" t="s">
        <v>89</v>
      </c>
      <c r="AW634" s="14" t="s">
        <v>30</v>
      </c>
      <c r="AX634" s="14" t="s">
        <v>76</v>
      </c>
      <c r="AY634" s="182" t="s">
        <v>276</v>
      </c>
    </row>
    <row r="635" spans="1:65" s="15" customFormat="1" ht="11.25">
      <c r="B635" s="189"/>
      <c r="D635" s="174" t="s">
        <v>284</v>
      </c>
      <c r="E635" s="190" t="s">
        <v>221</v>
      </c>
      <c r="F635" s="191" t="s">
        <v>289</v>
      </c>
      <c r="H635" s="192">
        <v>13.754</v>
      </c>
      <c r="I635" s="193"/>
      <c r="L635" s="189"/>
      <c r="M635" s="194"/>
      <c r="N635" s="195"/>
      <c r="O635" s="195"/>
      <c r="P635" s="195"/>
      <c r="Q635" s="195"/>
      <c r="R635" s="195"/>
      <c r="S635" s="195"/>
      <c r="T635" s="196"/>
      <c r="AT635" s="190" t="s">
        <v>284</v>
      </c>
      <c r="AU635" s="190" t="s">
        <v>89</v>
      </c>
      <c r="AV635" s="15" t="s">
        <v>282</v>
      </c>
      <c r="AW635" s="15" t="s">
        <v>30</v>
      </c>
      <c r="AX635" s="15" t="s">
        <v>83</v>
      </c>
      <c r="AY635" s="190" t="s">
        <v>276</v>
      </c>
    </row>
    <row r="636" spans="1:65" s="2" customFormat="1" ht="24.2" customHeight="1">
      <c r="A636" s="33"/>
      <c r="B636" s="158"/>
      <c r="C636" s="197" t="s">
        <v>1060</v>
      </c>
      <c r="D636" s="197" t="s">
        <v>393</v>
      </c>
      <c r="E636" s="198" t="s">
        <v>1061</v>
      </c>
      <c r="F636" s="199" t="s">
        <v>1062</v>
      </c>
      <c r="G636" s="200" t="s">
        <v>281</v>
      </c>
      <c r="H636" s="201">
        <v>15.817</v>
      </c>
      <c r="I636" s="202"/>
      <c r="J636" s="201">
        <f>ROUND(I636*H636,3)</f>
        <v>0</v>
      </c>
      <c r="K636" s="203"/>
      <c r="L636" s="204"/>
      <c r="M636" s="205" t="s">
        <v>1</v>
      </c>
      <c r="N636" s="206" t="s">
        <v>42</v>
      </c>
      <c r="O636" s="62"/>
      <c r="P636" s="168">
        <f>O636*H636</f>
        <v>0</v>
      </c>
      <c r="Q636" s="168">
        <v>1.9E-3</v>
      </c>
      <c r="R636" s="168">
        <f>Q636*H636</f>
        <v>3.0052300000000001E-2</v>
      </c>
      <c r="S636" s="168">
        <v>0</v>
      </c>
      <c r="T636" s="169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70" t="s">
        <v>448</v>
      </c>
      <c r="AT636" s="170" t="s">
        <v>393</v>
      </c>
      <c r="AU636" s="170" t="s">
        <v>89</v>
      </c>
      <c r="AY636" s="18" t="s">
        <v>276</v>
      </c>
      <c r="BE636" s="171">
        <f>IF(N636="základná",J636,0)</f>
        <v>0</v>
      </c>
      <c r="BF636" s="171">
        <f>IF(N636="znížená",J636,0)</f>
        <v>0</v>
      </c>
      <c r="BG636" s="171">
        <f>IF(N636="zákl. prenesená",J636,0)</f>
        <v>0</v>
      </c>
      <c r="BH636" s="171">
        <f>IF(N636="zníž. prenesená",J636,0)</f>
        <v>0</v>
      </c>
      <c r="BI636" s="171">
        <f>IF(N636="nulová",J636,0)</f>
        <v>0</v>
      </c>
      <c r="BJ636" s="18" t="s">
        <v>89</v>
      </c>
      <c r="BK636" s="172">
        <f>ROUND(I636*H636,3)</f>
        <v>0</v>
      </c>
      <c r="BL636" s="18" t="s">
        <v>368</v>
      </c>
      <c r="BM636" s="170" t="s">
        <v>1063</v>
      </c>
    </row>
    <row r="637" spans="1:65" s="14" customFormat="1" ht="11.25">
      <c r="B637" s="181"/>
      <c r="D637" s="174" t="s">
        <v>284</v>
      </c>
      <c r="E637" s="182" t="s">
        <v>1</v>
      </c>
      <c r="F637" s="183" t="s">
        <v>221</v>
      </c>
      <c r="H637" s="184">
        <v>13.754</v>
      </c>
      <c r="I637" s="185"/>
      <c r="L637" s="181"/>
      <c r="M637" s="186"/>
      <c r="N637" s="187"/>
      <c r="O637" s="187"/>
      <c r="P637" s="187"/>
      <c r="Q637" s="187"/>
      <c r="R637" s="187"/>
      <c r="S637" s="187"/>
      <c r="T637" s="188"/>
      <c r="AT637" s="182" t="s">
        <v>284</v>
      </c>
      <c r="AU637" s="182" t="s">
        <v>89</v>
      </c>
      <c r="AV637" s="14" t="s">
        <v>89</v>
      </c>
      <c r="AW637" s="14" t="s">
        <v>30</v>
      </c>
      <c r="AX637" s="14" t="s">
        <v>83</v>
      </c>
      <c r="AY637" s="182" t="s">
        <v>276</v>
      </c>
    </row>
    <row r="638" spans="1:65" s="14" customFormat="1" ht="11.25">
      <c r="B638" s="181"/>
      <c r="D638" s="174" t="s">
        <v>284</v>
      </c>
      <c r="F638" s="183" t="s">
        <v>1064</v>
      </c>
      <c r="H638" s="184">
        <v>15.817</v>
      </c>
      <c r="I638" s="185"/>
      <c r="L638" s="181"/>
      <c r="M638" s="186"/>
      <c r="N638" s="187"/>
      <c r="O638" s="187"/>
      <c r="P638" s="187"/>
      <c r="Q638" s="187"/>
      <c r="R638" s="187"/>
      <c r="S638" s="187"/>
      <c r="T638" s="188"/>
      <c r="AT638" s="182" t="s">
        <v>284</v>
      </c>
      <c r="AU638" s="182" t="s">
        <v>89</v>
      </c>
      <c r="AV638" s="14" t="s">
        <v>89</v>
      </c>
      <c r="AW638" s="14" t="s">
        <v>3</v>
      </c>
      <c r="AX638" s="14" t="s">
        <v>83</v>
      </c>
      <c r="AY638" s="182" t="s">
        <v>276</v>
      </c>
    </row>
    <row r="639" spans="1:65" s="2" customFormat="1" ht="16.5" customHeight="1">
      <c r="A639" s="33"/>
      <c r="B639" s="158"/>
      <c r="C639" s="197" t="s">
        <v>1065</v>
      </c>
      <c r="D639" s="197" t="s">
        <v>393</v>
      </c>
      <c r="E639" s="198" t="s">
        <v>1066</v>
      </c>
      <c r="F639" s="199" t="s">
        <v>1067</v>
      </c>
      <c r="G639" s="200" t="s">
        <v>371</v>
      </c>
      <c r="H639" s="201">
        <v>112.233</v>
      </c>
      <c r="I639" s="202"/>
      <c r="J639" s="201">
        <f>ROUND(I639*H639,3)</f>
        <v>0</v>
      </c>
      <c r="K639" s="203"/>
      <c r="L639" s="204"/>
      <c r="M639" s="205" t="s">
        <v>1</v>
      </c>
      <c r="N639" s="206" t="s">
        <v>42</v>
      </c>
      <c r="O639" s="62"/>
      <c r="P639" s="168">
        <f>O639*H639</f>
        <v>0</v>
      </c>
      <c r="Q639" s="168">
        <v>1.4999999999999999E-4</v>
      </c>
      <c r="R639" s="168">
        <f>Q639*H639</f>
        <v>1.6834949999999998E-2</v>
      </c>
      <c r="S639" s="168">
        <v>0</v>
      </c>
      <c r="T639" s="169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70" t="s">
        <v>448</v>
      </c>
      <c r="AT639" s="170" t="s">
        <v>393</v>
      </c>
      <c r="AU639" s="170" t="s">
        <v>89</v>
      </c>
      <c r="AY639" s="18" t="s">
        <v>276</v>
      </c>
      <c r="BE639" s="171">
        <f>IF(N639="základná",J639,0)</f>
        <v>0</v>
      </c>
      <c r="BF639" s="171">
        <f>IF(N639="znížená",J639,0)</f>
        <v>0</v>
      </c>
      <c r="BG639" s="171">
        <f>IF(N639="zákl. prenesená",J639,0)</f>
        <v>0</v>
      </c>
      <c r="BH639" s="171">
        <f>IF(N639="zníž. prenesená",J639,0)</f>
        <v>0</v>
      </c>
      <c r="BI639" s="171">
        <f>IF(N639="nulová",J639,0)</f>
        <v>0</v>
      </c>
      <c r="BJ639" s="18" t="s">
        <v>89</v>
      </c>
      <c r="BK639" s="172">
        <f>ROUND(I639*H639,3)</f>
        <v>0</v>
      </c>
      <c r="BL639" s="18" t="s">
        <v>368</v>
      </c>
      <c r="BM639" s="170" t="s">
        <v>1068</v>
      </c>
    </row>
    <row r="640" spans="1:65" s="14" customFormat="1" ht="11.25">
      <c r="B640" s="181"/>
      <c r="D640" s="174" t="s">
        <v>284</v>
      </c>
      <c r="E640" s="182" t="s">
        <v>1</v>
      </c>
      <c r="F640" s="183" t="s">
        <v>1069</v>
      </c>
      <c r="H640" s="184">
        <v>110.032</v>
      </c>
      <c r="I640" s="185"/>
      <c r="L640" s="181"/>
      <c r="M640" s="186"/>
      <c r="N640" s="187"/>
      <c r="O640" s="187"/>
      <c r="P640" s="187"/>
      <c r="Q640" s="187"/>
      <c r="R640" s="187"/>
      <c r="S640" s="187"/>
      <c r="T640" s="188"/>
      <c r="AT640" s="182" t="s">
        <v>284</v>
      </c>
      <c r="AU640" s="182" t="s">
        <v>89</v>
      </c>
      <c r="AV640" s="14" t="s">
        <v>89</v>
      </c>
      <c r="AW640" s="14" t="s">
        <v>30</v>
      </c>
      <c r="AX640" s="14" t="s">
        <v>83</v>
      </c>
      <c r="AY640" s="182" t="s">
        <v>276</v>
      </c>
    </row>
    <row r="641" spans="1:65" s="14" customFormat="1" ht="11.25">
      <c r="B641" s="181"/>
      <c r="D641" s="174" t="s">
        <v>284</v>
      </c>
      <c r="F641" s="183" t="s">
        <v>1070</v>
      </c>
      <c r="H641" s="184">
        <v>112.233</v>
      </c>
      <c r="I641" s="185"/>
      <c r="L641" s="181"/>
      <c r="M641" s="186"/>
      <c r="N641" s="187"/>
      <c r="O641" s="187"/>
      <c r="P641" s="187"/>
      <c r="Q641" s="187"/>
      <c r="R641" s="187"/>
      <c r="S641" s="187"/>
      <c r="T641" s="188"/>
      <c r="AT641" s="182" t="s">
        <v>284</v>
      </c>
      <c r="AU641" s="182" t="s">
        <v>89</v>
      </c>
      <c r="AV641" s="14" t="s">
        <v>89</v>
      </c>
      <c r="AW641" s="14" t="s">
        <v>3</v>
      </c>
      <c r="AX641" s="14" t="s">
        <v>83</v>
      </c>
      <c r="AY641" s="182" t="s">
        <v>276</v>
      </c>
    </row>
    <row r="642" spans="1:65" s="2" customFormat="1" ht="44.25" customHeight="1">
      <c r="A642" s="33"/>
      <c r="B642" s="158"/>
      <c r="C642" s="159" t="s">
        <v>1071</v>
      </c>
      <c r="D642" s="159" t="s">
        <v>278</v>
      </c>
      <c r="E642" s="160" t="s">
        <v>1072</v>
      </c>
      <c r="F642" s="161" t="s">
        <v>1073</v>
      </c>
      <c r="G642" s="162" t="s">
        <v>281</v>
      </c>
      <c r="H642" s="163">
        <v>6.048</v>
      </c>
      <c r="I642" s="164"/>
      <c r="J642" s="163">
        <f>ROUND(I642*H642,3)</f>
        <v>0</v>
      </c>
      <c r="K642" s="165"/>
      <c r="L642" s="34"/>
      <c r="M642" s="166" t="s">
        <v>1</v>
      </c>
      <c r="N642" s="167" t="s">
        <v>42</v>
      </c>
      <c r="O642" s="62"/>
      <c r="P642" s="168">
        <f>O642*H642</f>
        <v>0</v>
      </c>
      <c r="Q642" s="168">
        <v>0</v>
      </c>
      <c r="R642" s="168">
        <f>Q642*H642</f>
        <v>0</v>
      </c>
      <c r="S642" s="168">
        <v>0</v>
      </c>
      <c r="T642" s="169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70" t="s">
        <v>368</v>
      </c>
      <c r="AT642" s="170" t="s">
        <v>278</v>
      </c>
      <c r="AU642" s="170" t="s">
        <v>89</v>
      </c>
      <c r="AY642" s="18" t="s">
        <v>276</v>
      </c>
      <c r="BE642" s="171">
        <f>IF(N642="základná",J642,0)</f>
        <v>0</v>
      </c>
      <c r="BF642" s="171">
        <f>IF(N642="znížená",J642,0)</f>
        <v>0</v>
      </c>
      <c r="BG642" s="171">
        <f>IF(N642="zákl. prenesená",J642,0)</f>
        <v>0</v>
      </c>
      <c r="BH642" s="171">
        <f>IF(N642="zníž. prenesená",J642,0)</f>
        <v>0</v>
      </c>
      <c r="BI642" s="171">
        <f>IF(N642="nulová",J642,0)</f>
        <v>0</v>
      </c>
      <c r="BJ642" s="18" t="s">
        <v>89</v>
      </c>
      <c r="BK642" s="172">
        <f>ROUND(I642*H642,3)</f>
        <v>0</v>
      </c>
      <c r="BL642" s="18" t="s">
        <v>368</v>
      </c>
      <c r="BM642" s="170" t="s">
        <v>1074</v>
      </c>
    </row>
    <row r="643" spans="1:65" s="13" customFormat="1" ht="11.25">
      <c r="B643" s="173"/>
      <c r="D643" s="174" t="s">
        <v>284</v>
      </c>
      <c r="E643" s="175" t="s">
        <v>1</v>
      </c>
      <c r="F643" s="176" t="s">
        <v>1075</v>
      </c>
      <c r="H643" s="175" t="s">
        <v>1</v>
      </c>
      <c r="I643" s="177"/>
      <c r="L643" s="173"/>
      <c r="M643" s="178"/>
      <c r="N643" s="179"/>
      <c r="O643" s="179"/>
      <c r="P643" s="179"/>
      <c r="Q643" s="179"/>
      <c r="R643" s="179"/>
      <c r="S643" s="179"/>
      <c r="T643" s="180"/>
      <c r="AT643" s="175" t="s">
        <v>284</v>
      </c>
      <c r="AU643" s="175" t="s">
        <v>89</v>
      </c>
      <c r="AV643" s="13" t="s">
        <v>83</v>
      </c>
      <c r="AW643" s="13" t="s">
        <v>30</v>
      </c>
      <c r="AX643" s="13" t="s">
        <v>76</v>
      </c>
      <c r="AY643" s="175" t="s">
        <v>276</v>
      </c>
    </row>
    <row r="644" spans="1:65" s="13" customFormat="1" ht="11.25">
      <c r="B644" s="173"/>
      <c r="D644" s="174" t="s">
        <v>284</v>
      </c>
      <c r="E644" s="175" t="s">
        <v>1</v>
      </c>
      <c r="F644" s="176" t="s">
        <v>589</v>
      </c>
      <c r="H644" s="175" t="s">
        <v>1</v>
      </c>
      <c r="I644" s="177"/>
      <c r="L644" s="173"/>
      <c r="M644" s="178"/>
      <c r="N644" s="179"/>
      <c r="O644" s="179"/>
      <c r="P644" s="179"/>
      <c r="Q644" s="179"/>
      <c r="R644" s="179"/>
      <c r="S644" s="179"/>
      <c r="T644" s="180"/>
      <c r="AT644" s="175" t="s">
        <v>284</v>
      </c>
      <c r="AU644" s="175" t="s">
        <v>89</v>
      </c>
      <c r="AV644" s="13" t="s">
        <v>83</v>
      </c>
      <c r="AW644" s="13" t="s">
        <v>30</v>
      </c>
      <c r="AX644" s="13" t="s">
        <v>76</v>
      </c>
      <c r="AY644" s="175" t="s">
        <v>276</v>
      </c>
    </row>
    <row r="645" spans="1:65" s="14" customFormat="1" ht="11.25">
      <c r="B645" s="181"/>
      <c r="D645" s="174" t="s">
        <v>284</v>
      </c>
      <c r="E645" s="182" t="s">
        <v>1</v>
      </c>
      <c r="F645" s="183" t="s">
        <v>1076</v>
      </c>
      <c r="H645" s="184">
        <v>1.9370000000000001</v>
      </c>
      <c r="I645" s="185"/>
      <c r="L645" s="181"/>
      <c r="M645" s="186"/>
      <c r="N645" s="187"/>
      <c r="O645" s="187"/>
      <c r="P645" s="187"/>
      <c r="Q645" s="187"/>
      <c r="R645" s="187"/>
      <c r="S645" s="187"/>
      <c r="T645" s="188"/>
      <c r="AT645" s="182" t="s">
        <v>284</v>
      </c>
      <c r="AU645" s="182" t="s">
        <v>89</v>
      </c>
      <c r="AV645" s="14" t="s">
        <v>89</v>
      </c>
      <c r="AW645" s="14" t="s">
        <v>30</v>
      </c>
      <c r="AX645" s="14" t="s">
        <v>76</v>
      </c>
      <c r="AY645" s="182" t="s">
        <v>276</v>
      </c>
    </row>
    <row r="646" spans="1:65" s="14" customFormat="1" ht="11.25">
      <c r="B646" s="181"/>
      <c r="D646" s="174" t="s">
        <v>284</v>
      </c>
      <c r="E646" s="182" t="s">
        <v>1</v>
      </c>
      <c r="F646" s="183" t="s">
        <v>1077</v>
      </c>
      <c r="H646" s="184">
        <v>1.321</v>
      </c>
      <c r="I646" s="185"/>
      <c r="L646" s="181"/>
      <c r="M646" s="186"/>
      <c r="N646" s="187"/>
      <c r="O646" s="187"/>
      <c r="P646" s="187"/>
      <c r="Q646" s="187"/>
      <c r="R646" s="187"/>
      <c r="S646" s="187"/>
      <c r="T646" s="188"/>
      <c r="AT646" s="182" t="s">
        <v>284</v>
      </c>
      <c r="AU646" s="182" t="s">
        <v>89</v>
      </c>
      <c r="AV646" s="14" t="s">
        <v>89</v>
      </c>
      <c r="AW646" s="14" t="s">
        <v>30</v>
      </c>
      <c r="AX646" s="14" t="s">
        <v>76</v>
      </c>
      <c r="AY646" s="182" t="s">
        <v>276</v>
      </c>
    </row>
    <row r="647" spans="1:65" s="13" customFormat="1" ht="11.25">
      <c r="B647" s="173"/>
      <c r="D647" s="174" t="s">
        <v>284</v>
      </c>
      <c r="E647" s="175" t="s">
        <v>1</v>
      </c>
      <c r="F647" s="176" t="s">
        <v>593</v>
      </c>
      <c r="H647" s="175" t="s">
        <v>1</v>
      </c>
      <c r="I647" s="177"/>
      <c r="L647" s="173"/>
      <c r="M647" s="178"/>
      <c r="N647" s="179"/>
      <c r="O647" s="179"/>
      <c r="P647" s="179"/>
      <c r="Q647" s="179"/>
      <c r="R647" s="179"/>
      <c r="S647" s="179"/>
      <c r="T647" s="180"/>
      <c r="AT647" s="175" t="s">
        <v>284</v>
      </c>
      <c r="AU647" s="175" t="s">
        <v>89</v>
      </c>
      <c r="AV647" s="13" t="s">
        <v>83</v>
      </c>
      <c r="AW647" s="13" t="s">
        <v>30</v>
      </c>
      <c r="AX647" s="13" t="s">
        <v>76</v>
      </c>
      <c r="AY647" s="175" t="s">
        <v>276</v>
      </c>
    </row>
    <row r="648" spans="1:65" s="14" customFormat="1" ht="11.25">
      <c r="B648" s="181"/>
      <c r="D648" s="174" t="s">
        <v>284</v>
      </c>
      <c r="E648" s="182" t="s">
        <v>1</v>
      </c>
      <c r="F648" s="183" t="s">
        <v>1078</v>
      </c>
      <c r="H648" s="184">
        <v>0.34</v>
      </c>
      <c r="I648" s="185"/>
      <c r="L648" s="181"/>
      <c r="M648" s="186"/>
      <c r="N648" s="187"/>
      <c r="O648" s="187"/>
      <c r="P648" s="187"/>
      <c r="Q648" s="187"/>
      <c r="R648" s="187"/>
      <c r="S648" s="187"/>
      <c r="T648" s="188"/>
      <c r="AT648" s="182" t="s">
        <v>284</v>
      </c>
      <c r="AU648" s="182" t="s">
        <v>89</v>
      </c>
      <c r="AV648" s="14" t="s">
        <v>89</v>
      </c>
      <c r="AW648" s="14" t="s">
        <v>30</v>
      </c>
      <c r="AX648" s="14" t="s">
        <v>76</v>
      </c>
      <c r="AY648" s="182" t="s">
        <v>276</v>
      </c>
    </row>
    <row r="649" spans="1:65" s="14" customFormat="1" ht="11.25">
      <c r="B649" s="181"/>
      <c r="D649" s="174" t="s">
        <v>284</v>
      </c>
      <c r="E649" s="182" t="s">
        <v>1</v>
      </c>
      <c r="F649" s="183" t="s">
        <v>1079</v>
      </c>
      <c r="H649" s="184">
        <v>1.32</v>
      </c>
      <c r="I649" s="185"/>
      <c r="L649" s="181"/>
      <c r="M649" s="186"/>
      <c r="N649" s="187"/>
      <c r="O649" s="187"/>
      <c r="P649" s="187"/>
      <c r="Q649" s="187"/>
      <c r="R649" s="187"/>
      <c r="S649" s="187"/>
      <c r="T649" s="188"/>
      <c r="AT649" s="182" t="s">
        <v>284</v>
      </c>
      <c r="AU649" s="182" t="s">
        <v>89</v>
      </c>
      <c r="AV649" s="14" t="s">
        <v>89</v>
      </c>
      <c r="AW649" s="14" t="s">
        <v>30</v>
      </c>
      <c r="AX649" s="14" t="s">
        <v>76</v>
      </c>
      <c r="AY649" s="182" t="s">
        <v>276</v>
      </c>
    </row>
    <row r="650" spans="1:65" s="13" customFormat="1" ht="11.25">
      <c r="B650" s="173"/>
      <c r="D650" s="174" t="s">
        <v>284</v>
      </c>
      <c r="E650" s="175" t="s">
        <v>1</v>
      </c>
      <c r="F650" s="176" t="s">
        <v>1080</v>
      </c>
      <c r="H650" s="175" t="s">
        <v>1</v>
      </c>
      <c r="I650" s="177"/>
      <c r="L650" s="173"/>
      <c r="M650" s="178"/>
      <c r="N650" s="179"/>
      <c r="O650" s="179"/>
      <c r="P650" s="179"/>
      <c r="Q650" s="179"/>
      <c r="R650" s="179"/>
      <c r="S650" s="179"/>
      <c r="T650" s="180"/>
      <c r="AT650" s="175" t="s">
        <v>284</v>
      </c>
      <c r="AU650" s="175" t="s">
        <v>89</v>
      </c>
      <c r="AV650" s="13" t="s">
        <v>83</v>
      </c>
      <c r="AW650" s="13" t="s">
        <v>30</v>
      </c>
      <c r="AX650" s="13" t="s">
        <v>76</v>
      </c>
      <c r="AY650" s="175" t="s">
        <v>276</v>
      </c>
    </row>
    <row r="651" spans="1:65" s="14" customFormat="1" ht="11.25">
      <c r="B651" s="181"/>
      <c r="D651" s="174" t="s">
        <v>284</v>
      </c>
      <c r="E651" s="182" t="s">
        <v>1</v>
      </c>
      <c r="F651" s="183" t="s">
        <v>1081</v>
      </c>
      <c r="H651" s="184">
        <v>1.1299999999999999</v>
      </c>
      <c r="I651" s="185"/>
      <c r="L651" s="181"/>
      <c r="M651" s="186"/>
      <c r="N651" s="187"/>
      <c r="O651" s="187"/>
      <c r="P651" s="187"/>
      <c r="Q651" s="187"/>
      <c r="R651" s="187"/>
      <c r="S651" s="187"/>
      <c r="T651" s="188"/>
      <c r="AT651" s="182" t="s">
        <v>284</v>
      </c>
      <c r="AU651" s="182" t="s">
        <v>89</v>
      </c>
      <c r="AV651" s="14" t="s">
        <v>89</v>
      </c>
      <c r="AW651" s="14" t="s">
        <v>30</v>
      </c>
      <c r="AX651" s="14" t="s">
        <v>76</v>
      </c>
      <c r="AY651" s="182" t="s">
        <v>276</v>
      </c>
    </row>
    <row r="652" spans="1:65" s="15" customFormat="1" ht="11.25">
      <c r="B652" s="189"/>
      <c r="D652" s="174" t="s">
        <v>284</v>
      </c>
      <c r="E652" s="190" t="s">
        <v>223</v>
      </c>
      <c r="F652" s="191" t="s">
        <v>289</v>
      </c>
      <c r="H652" s="192">
        <v>6.048</v>
      </c>
      <c r="I652" s="193"/>
      <c r="L652" s="189"/>
      <c r="M652" s="194"/>
      <c r="N652" s="195"/>
      <c r="O652" s="195"/>
      <c r="P652" s="195"/>
      <c r="Q652" s="195"/>
      <c r="R652" s="195"/>
      <c r="S652" s="195"/>
      <c r="T652" s="196"/>
      <c r="AT652" s="190" t="s">
        <v>284</v>
      </c>
      <c r="AU652" s="190" t="s">
        <v>89</v>
      </c>
      <c r="AV652" s="15" t="s">
        <v>282</v>
      </c>
      <c r="AW652" s="15" t="s">
        <v>30</v>
      </c>
      <c r="AX652" s="15" t="s">
        <v>83</v>
      </c>
      <c r="AY652" s="190" t="s">
        <v>276</v>
      </c>
    </row>
    <row r="653" spans="1:65" s="2" customFormat="1" ht="24.2" customHeight="1">
      <c r="A653" s="33"/>
      <c r="B653" s="158"/>
      <c r="C653" s="197" t="s">
        <v>1082</v>
      </c>
      <c r="D653" s="197" t="s">
        <v>393</v>
      </c>
      <c r="E653" s="198" t="s">
        <v>1061</v>
      </c>
      <c r="F653" s="199" t="s">
        <v>1062</v>
      </c>
      <c r="G653" s="200" t="s">
        <v>281</v>
      </c>
      <c r="H653" s="201">
        <v>6.9550000000000001</v>
      </c>
      <c r="I653" s="202"/>
      <c r="J653" s="201">
        <f>ROUND(I653*H653,3)</f>
        <v>0</v>
      </c>
      <c r="K653" s="203"/>
      <c r="L653" s="204"/>
      <c r="M653" s="205" t="s">
        <v>1</v>
      </c>
      <c r="N653" s="206" t="s">
        <v>42</v>
      </c>
      <c r="O653" s="62"/>
      <c r="P653" s="168">
        <f>O653*H653</f>
        <v>0</v>
      </c>
      <c r="Q653" s="168">
        <v>1.9E-3</v>
      </c>
      <c r="R653" s="168">
        <f>Q653*H653</f>
        <v>1.3214500000000001E-2</v>
      </c>
      <c r="S653" s="168">
        <v>0</v>
      </c>
      <c r="T653" s="169">
        <f>S653*H653</f>
        <v>0</v>
      </c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R653" s="170" t="s">
        <v>448</v>
      </c>
      <c r="AT653" s="170" t="s">
        <v>393</v>
      </c>
      <c r="AU653" s="170" t="s">
        <v>89</v>
      </c>
      <c r="AY653" s="18" t="s">
        <v>276</v>
      </c>
      <c r="BE653" s="171">
        <f>IF(N653="základná",J653,0)</f>
        <v>0</v>
      </c>
      <c r="BF653" s="171">
        <f>IF(N653="znížená",J653,0)</f>
        <v>0</v>
      </c>
      <c r="BG653" s="171">
        <f>IF(N653="zákl. prenesená",J653,0)</f>
        <v>0</v>
      </c>
      <c r="BH653" s="171">
        <f>IF(N653="zníž. prenesená",J653,0)</f>
        <v>0</v>
      </c>
      <c r="BI653" s="171">
        <f>IF(N653="nulová",J653,0)</f>
        <v>0</v>
      </c>
      <c r="BJ653" s="18" t="s">
        <v>89</v>
      </c>
      <c r="BK653" s="172">
        <f>ROUND(I653*H653,3)</f>
        <v>0</v>
      </c>
      <c r="BL653" s="18" t="s">
        <v>368</v>
      </c>
      <c r="BM653" s="170" t="s">
        <v>1083</v>
      </c>
    </row>
    <row r="654" spans="1:65" s="14" customFormat="1" ht="11.25">
      <c r="B654" s="181"/>
      <c r="D654" s="174" t="s">
        <v>284</v>
      </c>
      <c r="E654" s="182" t="s">
        <v>1</v>
      </c>
      <c r="F654" s="183" t="s">
        <v>223</v>
      </c>
      <c r="H654" s="184">
        <v>6.048</v>
      </c>
      <c r="I654" s="185"/>
      <c r="L654" s="181"/>
      <c r="M654" s="186"/>
      <c r="N654" s="187"/>
      <c r="O654" s="187"/>
      <c r="P654" s="187"/>
      <c r="Q654" s="187"/>
      <c r="R654" s="187"/>
      <c r="S654" s="187"/>
      <c r="T654" s="188"/>
      <c r="AT654" s="182" t="s">
        <v>284</v>
      </c>
      <c r="AU654" s="182" t="s">
        <v>89</v>
      </c>
      <c r="AV654" s="14" t="s">
        <v>89</v>
      </c>
      <c r="AW654" s="14" t="s">
        <v>30</v>
      </c>
      <c r="AX654" s="14" t="s">
        <v>83</v>
      </c>
      <c r="AY654" s="182" t="s">
        <v>276</v>
      </c>
    </row>
    <row r="655" spans="1:65" s="14" customFormat="1" ht="11.25">
      <c r="B655" s="181"/>
      <c r="D655" s="174" t="s">
        <v>284</v>
      </c>
      <c r="F655" s="183" t="s">
        <v>1084</v>
      </c>
      <c r="H655" s="184">
        <v>6.9550000000000001</v>
      </c>
      <c r="I655" s="185"/>
      <c r="L655" s="181"/>
      <c r="M655" s="186"/>
      <c r="N655" s="187"/>
      <c r="O655" s="187"/>
      <c r="P655" s="187"/>
      <c r="Q655" s="187"/>
      <c r="R655" s="187"/>
      <c r="S655" s="187"/>
      <c r="T655" s="188"/>
      <c r="AT655" s="182" t="s">
        <v>284</v>
      </c>
      <c r="AU655" s="182" t="s">
        <v>89</v>
      </c>
      <c r="AV655" s="14" t="s">
        <v>89</v>
      </c>
      <c r="AW655" s="14" t="s">
        <v>3</v>
      </c>
      <c r="AX655" s="14" t="s">
        <v>83</v>
      </c>
      <c r="AY655" s="182" t="s">
        <v>276</v>
      </c>
    </row>
    <row r="656" spans="1:65" s="2" customFormat="1" ht="21.75" customHeight="1">
      <c r="A656" s="33"/>
      <c r="B656" s="158"/>
      <c r="C656" s="197" t="s">
        <v>1085</v>
      </c>
      <c r="D656" s="197" t="s">
        <v>393</v>
      </c>
      <c r="E656" s="198" t="s">
        <v>1086</v>
      </c>
      <c r="F656" s="199" t="s">
        <v>1087</v>
      </c>
      <c r="G656" s="200" t="s">
        <v>371</v>
      </c>
      <c r="H656" s="201">
        <v>49.351999999999997</v>
      </c>
      <c r="I656" s="202"/>
      <c r="J656" s="201">
        <f>ROUND(I656*H656,3)</f>
        <v>0</v>
      </c>
      <c r="K656" s="203"/>
      <c r="L656" s="204"/>
      <c r="M656" s="205" t="s">
        <v>1</v>
      </c>
      <c r="N656" s="206" t="s">
        <v>42</v>
      </c>
      <c r="O656" s="62"/>
      <c r="P656" s="168">
        <f>O656*H656</f>
        <v>0</v>
      </c>
      <c r="Q656" s="168">
        <v>1.4999999999999999E-4</v>
      </c>
      <c r="R656" s="168">
        <f>Q656*H656</f>
        <v>7.4027999999999984E-3</v>
      </c>
      <c r="S656" s="168">
        <v>0</v>
      </c>
      <c r="T656" s="169">
        <f>S656*H656</f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70" t="s">
        <v>448</v>
      </c>
      <c r="AT656" s="170" t="s">
        <v>393</v>
      </c>
      <c r="AU656" s="170" t="s">
        <v>89</v>
      </c>
      <c r="AY656" s="18" t="s">
        <v>276</v>
      </c>
      <c r="BE656" s="171">
        <f>IF(N656="základná",J656,0)</f>
        <v>0</v>
      </c>
      <c r="BF656" s="171">
        <f>IF(N656="znížená",J656,0)</f>
        <v>0</v>
      </c>
      <c r="BG656" s="171">
        <f>IF(N656="zákl. prenesená",J656,0)</f>
        <v>0</v>
      </c>
      <c r="BH656" s="171">
        <f>IF(N656="zníž. prenesená",J656,0)</f>
        <v>0</v>
      </c>
      <c r="BI656" s="171">
        <f>IF(N656="nulová",J656,0)</f>
        <v>0</v>
      </c>
      <c r="BJ656" s="18" t="s">
        <v>89</v>
      </c>
      <c r="BK656" s="172">
        <f>ROUND(I656*H656,3)</f>
        <v>0</v>
      </c>
      <c r="BL656" s="18" t="s">
        <v>368</v>
      </c>
      <c r="BM656" s="170" t="s">
        <v>1088</v>
      </c>
    </row>
    <row r="657" spans="1:65" s="14" customFormat="1" ht="11.25">
      <c r="B657" s="181"/>
      <c r="D657" s="174" t="s">
        <v>284</v>
      </c>
      <c r="E657" s="182" t="s">
        <v>1</v>
      </c>
      <c r="F657" s="183" t="s">
        <v>1089</v>
      </c>
      <c r="H657" s="184">
        <v>48.384</v>
      </c>
      <c r="I657" s="185"/>
      <c r="L657" s="181"/>
      <c r="M657" s="186"/>
      <c r="N657" s="187"/>
      <c r="O657" s="187"/>
      <c r="P657" s="187"/>
      <c r="Q657" s="187"/>
      <c r="R657" s="187"/>
      <c r="S657" s="187"/>
      <c r="T657" s="188"/>
      <c r="AT657" s="182" t="s">
        <v>284</v>
      </c>
      <c r="AU657" s="182" t="s">
        <v>89</v>
      </c>
      <c r="AV657" s="14" t="s">
        <v>89</v>
      </c>
      <c r="AW657" s="14" t="s">
        <v>30</v>
      </c>
      <c r="AX657" s="14" t="s">
        <v>83</v>
      </c>
      <c r="AY657" s="182" t="s">
        <v>276</v>
      </c>
    </row>
    <row r="658" spans="1:65" s="14" customFormat="1" ht="11.25">
      <c r="B658" s="181"/>
      <c r="D658" s="174" t="s">
        <v>284</v>
      </c>
      <c r="F658" s="183" t="s">
        <v>1090</v>
      </c>
      <c r="H658" s="184">
        <v>49.351999999999997</v>
      </c>
      <c r="I658" s="185"/>
      <c r="L658" s="181"/>
      <c r="M658" s="186"/>
      <c r="N658" s="187"/>
      <c r="O658" s="187"/>
      <c r="P658" s="187"/>
      <c r="Q658" s="187"/>
      <c r="R658" s="187"/>
      <c r="S658" s="187"/>
      <c r="T658" s="188"/>
      <c r="AT658" s="182" t="s">
        <v>284</v>
      </c>
      <c r="AU658" s="182" t="s">
        <v>89</v>
      </c>
      <c r="AV658" s="14" t="s">
        <v>89</v>
      </c>
      <c r="AW658" s="14" t="s">
        <v>3</v>
      </c>
      <c r="AX658" s="14" t="s">
        <v>83</v>
      </c>
      <c r="AY658" s="182" t="s">
        <v>276</v>
      </c>
    </row>
    <row r="659" spans="1:65" s="2" customFormat="1" ht="37.9" customHeight="1">
      <c r="A659" s="33"/>
      <c r="B659" s="158"/>
      <c r="C659" s="159" t="s">
        <v>1091</v>
      </c>
      <c r="D659" s="159" t="s">
        <v>278</v>
      </c>
      <c r="E659" s="160" t="s">
        <v>1092</v>
      </c>
      <c r="F659" s="161" t="s">
        <v>1093</v>
      </c>
      <c r="G659" s="162" t="s">
        <v>292</v>
      </c>
      <c r="H659" s="163">
        <v>14.8</v>
      </c>
      <c r="I659" s="164"/>
      <c r="J659" s="163">
        <f t="shared" ref="J659:J669" si="10">ROUND(I659*H659,3)</f>
        <v>0</v>
      </c>
      <c r="K659" s="165"/>
      <c r="L659" s="34"/>
      <c r="M659" s="166" t="s">
        <v>1</v>
      </c>
      <c r="N659" s="167" t="s">
        <v>42</v>
      </c>
      <c r="O659" s="62"/>
      <c r="P659" s="168">
        <f t="shared" ref="P659:P669" si="11">O659*H659</f>
        <v>0</v>
      </c>
      <c r="Q659" s="168">
        <v>3.0000000000000001E-5</v>
      </c>
      <c r="R659" s="168">
        <f t="shared" ref="R659:R669" si="12">Q659*H659</f>
        <v>4.4400000000000006E-4</v>
      </c>
      <c r="S659" s="168">
        <v>0</v>
      </c>
      <c r="T659" s="169">
        <f t="shared" ref="T659:T669" si="13">S659*H659</f>
        <v>0</v>
      </c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R659" s="170" t="s">
        <v>368</v>
      </c>
      <c r="AT659" s="170" t="s">
        <v>278</v>
      </c>
      <c r="AU659" s="170" t="s">
        <v>89</v>
      </c>
      <c r="AY659" s="18" t="s">
        <v>276</v>
      </c>
      <c r="BE659" s="171">
        <f t="shared" ref="BE659:BE669" si="14">IF(N659="základná",J659,0)</f>
        <v>0</v>
      </c>
      <c r="BF659" s="171">
        <f t="shared" ref="BF659:BF669" si="15">IF(N659="znížená",J659,0)</f>
        <v>0</v>
      </c>
      <c r="BG659" s="171">
        <f t="shared" ref="BG659:BG669" si="16">IF(N659="zákl. prenesená",J659,0)</f>
        <v>0</v>
      </c>
      <c r="BH659" s="171">
        <f t="shared" ref="BH659:BH669" si="17">IF(N659="zníž. prenesená",J659,0)</f>
        <v>0</v>
      </c>
      <c r="BI659" s="171">
        <f t="shared" ref="BI659:BI669" si="18">IF(N659="nulová",J659,0)</f>
        <v>0</v>
      </c>
      <c r="BJ659" s="18" t="s">
        <v>89</v>
      </c>
      <c r="BK659" s="172">
        <f t="shared" ref="BK659:BK669" si="19">ROUND(I659*H659,3)</f>
        <v>0</v>
      </c>
      <c r="BL659" s="18" t="s">
        <v>368</v>
      </c>
      <c r="BM659" s="170" t="s">
        <v>1094</v>
      </c>
    </row>
    <row r="660" spans="1:65" s="2" customFormat="1" ht="21.75" customHeight="1">
      <c r="A660" s="33"/>
      <c r="B660" s="158"/>
      <c r="C660" s="197" t="s">
        <v>1095</v>
      </c>
      <c r="D660" s="197" t="s">
        <v>393</v>
      </c>
      <c r="E660" s="198" t="s">
        <v>1086</v>
      </c>
      <c r="F660" s="199" t="s">
        <v>1087</v>
      </c>
      <c r="G660" s="200" t="s">
        <v>371</v>
      </c>
      <c r="H660" s="201">
        <v>118.4</v>
      </c>
      <c r="I660" s="202"/>
      <c r="J660" s="201">
        <f t="shared" si="10"/>
        <v>0</v>
      </c>
      <c r="K660" s="203"/>
      <c r="L660" s="204"/>
      <c r="M660" s="205" t="s">
        <v>1</v>
      </c>
      <c r="N660" s="206" t="s">
        <v>42</v>
      </c>
      <c r="O660" s="62"/>
      <c r="P660" s="168">
        <f t="shared" si="11"/>
        <v>0</v>
      </c>
      <c r="Q660" s="168">
        <v>1.4999999999999999E-4</v>
      </c>
      <c r="R660" s="168">
        <f t="shared" si="12"/>
        <v>1.7759999999999998E-2</v>
      </c>
      <c r="S660" s="168">
        <v>0</v>
      </c>
      <c r="T660" s="169">
        <f t="shared" si="13"/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70" t="s">
        <v>448</v>
      </c>
      <c r="AT660" s="170" t="s">
        <v>393</v>
      </c>
      <c r="AU660" s="170" t="s">
        <v>89</v>
      </c>
      <c r="AY660" s="18" t="s">
        <v>276</v>
      </c>
      <c r="BE660" s="171">
        <f t="shared" si="14"/>
        <v>0</v>
      </c>
      <c r="BF660" s="171">
        <f t="shared" si="15"/>
        <v>0</v>
      </c>
      <c r="BG660" s="171">
        <f t="shared" si="16"/>
        <v>0</v>
      </c>
      <c r="BH660" s="171">
        <f t="shared" si="17"/>
        <v>0</v>
      </c>
      <c r="BI660" s="171">
        <f t="shared" si="18"/>
        <v>0</v>
      </c>
      <c r="BJ660" s="18" t="s">
        <v>89</v>
      </c>
      <c r="BK660" s="172">
        <f t="shared" si="19"/>
        <v>0</v>
      </c>
      <c r="BL660" s="18" t="s">
        <v>368</v>
      </c>
      <c r="BM660" s="170" t="s">
        <v>1096</v>
      </c>
    </row>
    <row r="661" spans="1:65" s="2" customFormat="1" ht="37.9" customHeight="1">
      <c r="A661" s="33"/>
      <c r="B661" s="158"/>
      <c r="C661" s="159" t="s">
        <v>1097</v>
      </c>
      <c r="D661" s="159" t="s">
        <v>278</v>
      </c>
      <c r="E661" s="160" t="s">
        <v>1098</v>
      </c>
      <c r="F661" s="161" t="s">
        <v>1099</v>
      </c>
      <c r="G661" s="162" t="s">
        <v>292</v>
      </c>
      <c r="H661" s="163">
        <v>5.53</v>
      </c>
      <c r="I661" s="164"/>
      <c r="J661" s="163">
        <f t="shared" si="10"/>
        <v>0</v>
      </c>
      <c r="K661" s="165"/>
      <c r="L661" s="34"/>
      <c r="M661" s="166" t="s">
        <v>1</v>
      </c>
      <c r="N661" s="167" t="s">
        <v>42</v>
      </c>
      <c r="O661" s="62"/>
      <c r="P661" s="168">
        <f t="shared" si="11"/>
        <v>0</v>
      </c>
      <c r="Q661" s="168">
        <v>4.0000000000000003E-5</v>
      </c>
      <c r="R661" s="168">
        <f t="shared" si="12"/>
        <v>2.2120000000000004E-4</v>
      </c>
      <c r="S661" s="168">
        <v>0</v>
      </c>
      <c r="T661" s="169">
        <f t="shared" si="13"/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70" t="s">
        <v>368</v>
      </c>
      <c r="AT661" s="170" t="s">
        <v>278</v>
      </c>
      <c r="AU661" s="170" t="s">
        <v>89</v>
      </c>
      <c r="AY661" s="18" t="s">
        <v>276</v>
      </c>
      <c r="BE661" s="171">
        <f t="shared" si="14"/>
        <v>0</v>
      </c>
      <c r="BF661" s="171">
        <f t="shared" si="15"/>
        <v>0</v>
      </c>
      <c r="BG661" s="171">
        <f t="shared" si="16"/>
        <v>0</v>
      </c>
      <c r="BH661" s="171">
        <f t="shared" si="17"/>
        <v>0</v>
      </c>
      <c r="BI661" s="171">
        <f t="shared" si="18"/>
        <v>0</v>
      </c>
      <c r="BJ661" s="18" t="s">
        <v>89</v>
      </c>
      <c r="BK661" s="172">
        <f t="shared" si="19"/>
        <v>0</v>
      </c>
      <c r="BL661" s="18" t="s">
        <v>368</v>
      </c>
      <c r="BM661" s="170" t="s">
        <v>1100</v>
      </c>
    </row>
    <row r="662" spans="1:65" s="2" customFormat="1" ht="21.75" customHeight="1">
      <c r="A662" s="33"/>
      <c r="B662" s="158"/>
      <c r="C662" s="197" t="s">
        <v>1101</v>
      </c>
      <c r="D662" s="197" t="s">
        <v>393</v>
      </c>
      <c r="E662" s="198" t="s">
        <v>1086</v>
      </c>
      <c r="F662" s="199" t="s">
        <v>1087</v>
      </c>
      <c r="G662" s="200" t="s">
        <v>371</v>
      </c>
      <c r="H662" s="201">
        <v>44.24</v>
      </c>
      <c r="I662" s="202"/>
      <c r="J662" s="201">
        <f t="shared" si="10"/>
        <v>0</v>
      </c>
      <c r="K662" s="203"/>
      <c r="L662" s="204"/>
      <c r="M662" s="205" t="s">
        <v>1</v>
      </c>
      <c r="N662" s="206" t="s">
        <v>42</v>
      </c>
      <c r="O662" s="62"/>
      <c r="P662" s="168">
        <f t="shared" si="11"/>
        <v>0</v>
      </c>
      <c r="Q662" s="168">
        <v>1.4999999999999999E-4</v>
      </c>
      <c r="R662" s="168">
        <f t="shared" si="12"/>
        <v>6.6359999999999995E-3</v>
      </c>
      <c r="S662" s="168">
        <v>0</v>
      </c>
      <c r="T662" s="169">
        <f t="shared" si="13"/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70" t="s">
        <v>448</v>
      </c>
      <c r="AT662" s="170" t="s">
        <v>393</v>
      </c>
      <c r="AU662" s="170" t="s">
        <v>89</v>
      </c>
      <c r="AY662" s="18" t="s">
        <v>276</v>
      </c>
      <c r="BE662" s="171">
        <f t="shared" si="14"/>
        <v>0</v>
      </c>
      <c r="BF662" s="171">
        <f t="shared" si="15"/>
        <v>0</v>
      </c>
      <c r="BG662" s="171">
        <f t="shared" si="16"/>
        <v>0</v>
      </c>
      <c r="BH662" s="171">
        <f t="shared" si="17"/>
        <v>0</v>
      </c>
      <c r="BI662" s="171">
        <f t="shared" si="18"/>
        <v>0</v>
      </c>
      <c r="BJ662" s="18" t="s">
        <v>89</v>
      </c>
      <c r="BK662" s="172">
        <f t="shared" si="19"/>
        <v>0</v>
      </c>
      <c r="BL662" s="18" t="s">
        <v>368</v>
      </c>
      <c r="BM662" s="170" t="s">
        <v>1102</v>
      </c>
    </row>
    <row r="663" spans="1:65" s="2" customFormat="1" ht="33" customHeight="1">
      <c r="A663" s="33"/>
      <c r="B663" s="158"/>
      <c r="C663" s="159" t="s">
        <v>1103</v>
      </c>
      <c r="D663" s="159" t="s">
        <v>278</v>
      </c>
      <c r="E663" s="160" t="s">
        <v>1104</v>
      </c>
      <c r="F663" s="161" t="s">
        <v>1105</v>
      </c>
      <c r="G663" s="162" t="s">
        <v>292</v>
      </c>
      <c r="H663" s="163">
        <v>14</v>
      </c>
      <c r="I663" s="164"/>
      <c r="J663" s="163">
        <f t="shared" si="10"/>
        <v>0</v>
      </c>
      <c r="K663" s="165"/>
      <c r="L663" s="34"/>
      <c r="M663" s="166" t="s">
        <v>1</v>
      </c>
      <c r="N663" s="167" t="s">
        <v>42</v>
      </c>
      <c r="O663" s="62"/>
      <c r="P663" s="168">
        <f t="shared" si="11"/>
        <v>0</v>
      </c>
      <c r="Q663" s="168">
        <v>5.0000000000000002E-5</v>
      </c>
      <c r="R663" s="168">
        <f t="shared" si="12"/>
        <v>6.9999999999999999E-4</v>
      </c>
      <c r="S663" s="168">
        <v>0</v>
      </c>
      <c r="T663" s="169">
        <f t="shared" si="13"/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70" t="s">
        <v>368</v>
      </c>
      <c r="AT663" s="170" t="s">
        <v>278</v>
      </c>
      <c r="AU663" s="170" t="s">
        <v>89</v>
      </c>
      <c r="AY663" s="18" t="s">
        <v>276</v>
      </c>
      <c r="BE663" s="171">
        <f t="shared" si="14"/>
        <v>0</v>
      </c>
      <c r="BF663" s="171">
        <f t="shared" si="15"/>
        <v>0</v>
      </c>
      <c r="BG663" s="171">
        <f t="shared" si="16"/>
        <v>0</v>
      </c>
      <c r="BH663" s="171">
        <f t="shared" si="17"/>
        <v>0</v>
      </c>
      <c r="BI663" s="171">
        <f t="shared" si="18"/>
        <v>0</v>
      </c>
      <c r="BJ663" s="18" t="s">
        <v>89</v>
      </c>
      <c r="BK663" s="172">
        <f t="shared" si="19"/>
        <v>0</v>
      </c>
      <c r="BL663" s="18" t="s">
        <v>368</v>
      </c>
      <c r="BM663" s="170" t="s">
        <v>1106</v>
      </c>
    </row>
    <row r="664" spans="1:65" s="2" customFormat="1" ht="21.75" customHeight="1">
      <c r="A664" s="33"/>
      <c r="B664" s="158"/>
      <c r="C664" s="197" t="s">
        <v>1107</v>
      </c>
      <c r="D664" s="197" t="s">
        <v>393</v>
      </c>
      <c r="E664" s="198" t="s">
        <v>1108</v>
      </c>
      <c r="F664" s="199" t="s">
        <v>1109</v>
      </c>
      <c r="G664" s="200" t="s">
        <v>371</v>
      </c>
      <c r="H664" s="201">
        <v>112</v>
      </c>
      <c r="I664" s="202"/>
      <c r="J664" s="201">
        <f t="shared" si="10"/>
        <v>0</v>
      </c>
      <c r="K664" s="203"/>
      <c r="L664" s="204"/>
      <c r="M664" s="205" t="s">
        <v>1</v>
      </c>
      <c r="N664" s="206" t="s">
        <v>42</v>
      </c>
      <c r="O664" s="62"/>
      <c r="P664" s="168">
        <f t="shared" si="11"/>
        <v>0</v>
      </c>
      <c r="Q664" s="168">
        <v>2.0000000000000001E-4</v>
      </c>
      <c r="R664" s="168">
        <f t="shared" si="12"/>
        <v>2.24E-2</v>
      </c>
      <c r="S664" s="168">
        <v>0</v>
      </c>
      <c r="T664" s="169">
        <f t="shared" si="13"/>
        <v>0</v>
      </c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R664" s="170" t="s">
        <v>448</v>
      </c>
      <c r="AT664" s="170" t="s">
        <v>393</v>
      </c>
      <c r="AU664" s="170" t="s">
        <v>89</v>
      </c>
      <c r="AY664" s="18" t="s">
        <v>276</v>
      </c>
      <c r="BE664" s="171">
        <f t="shared" si="14"/>
        <v>0</v>
      </c>
      <c r="BF664" s="171">
        <f t="shared" si="15"/>
        <v>0</v>
      </c>
      <c r="BG664" s="171">
        <f t="shared" si="16"/>
        <v>0</v>
      </c>
      <c r="BH664" s="171">
        <f t="shared" si="17"/>
        <v>0</v>
      </c>
      <c r="BI664" s="171">
        <f t="shared" si="18"/>
        <v>0</v>
      </c>
      <c r="BJ664" s="18" t="s">
        <v>89</v>
      </c>
      <c r="BK664" s="172">
        <f t="shared" si="19"/>
        <v>0</v>
      </c>
      <c r="BL664" s="18" t="s">
        <v>368</v>
      </c>
      <c r="BM664" s="170" t="s">
        <v>1110</v>
      </c>
    </row>
    <row r="665" spans="1:65" s="2" customFormat="1" ht="37.9" customHeight="1">
      <c r="A665" s="33"/>
      <c r="B665" s="158"/>
      <c r="C665" s="159" t="s">
        <v>1111</v>
      </c>
      <c r="D665" s="159" t="s">
        <v>278</v>
      </c>
      <c r="E665" s="160" t="s">
        <v>1112</v>
      </c>
      <c r="F665" s="161" t="s">
        <v>1113</v>
      </c>
      <c r="G665" s="162" t="s">
        <v>292</v>
      </c>
      <c r="H665" s="163">
        <v>4.75</v>
      </c>
      <c r="I665" s="164"/>
      <c r="J665" s="163">
        <f t="shared" si="10"/>
        <v>0</v>
      </c>
      <c r="K665" s="165"/>
      <c r="L665" s="34"/>
      <c r="M665" s="166" t="s">
        <v>1</v>
      </c>
      <c r="N665" s="167" t="s">
        <v>42</v>
      </c>
      <c r="O665" s="62"/>
      <c r="P665" s="168">
        <f t="shared" si="11"/>
        <v>0</v>
      </c>
      <c r="Q665" s="168">
        <v>2.9E-4</v>
      </c>
      <c r="R665" s="168">
        <f t="shared" si="12"/>
        <v>1.3775E-3</v>
      </c>
      <c r="S665" s="168">
        <v>0</v>
      </c>
      <c r="T665" s="169">
        <f t="shared" si="13"/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70" t="s">
        <v>368</v>
      </c>
      <c r="AT665" s="170" t="s">
        <v>278</v>
      </c>
      <c r="AU665" s="170" t="s">
        <v>89</v>
      </c>
      <c r="AY665" s="18" t="s">
        <v>276</v>
      </c>
      <c r="BE665" s="171">
        <f t="shared" si="14"/>
        <v>0</v>
      </c>
      <c r="BF665" s="171">
        <f t="shared" si="15"/>
        <v>0</v>
      </c>
      <c r="BG665" s="171">
        <f t="shared" si="16"/>
        <v>0</v>
      </c>
      <c r="BH665" s="171">
        <f t="shared" si="17"/>
        <v>0</v>
      </c>
      <c r="BI665" s="171">
        <f t="shared" si="18"/>
        <v>0</v>
      </c>
      <c r="BJ665" s="18" t="s">
        <v>89</v>
      </c>
      <c r="BK665" s="172">
        <f t="shared" si="19"/>
        <v>0</v>
      </c>
      <c r="BL665" s="18" t="s">
        <v>368</v>
      </c>
      <c r="BM665" s="170" t="s">
        <v>1114</v>
      </c>
    </row>
    <row r="666" spans="1:65" s="2" customFormat="1" ht="21.75" customHeight="1">
      <c r="A666" s="33"/>
      <c r="B666" s="158"/>
      <c r="C666" s="197" t="s">
        <v>1115</v>
      </c>
      <c r="D666" s="197" t="s">
        <v>393</v>
      </c>
      <c r="E666" s="198" t="s">
        <v>1086</v>
      </c>
      <c r="F666" s="199" t="s">
        <v>1087</v>
      </c>
      <c r="G666" s="200" t="s">
        <v>371</v>
      </c>
      <c r="H666" s="201">
        <v>38</v>
      </c>
      <c r="I666" s="202"/>
      <c r="J666" s="201">
        <f t="shared" si="10"/>
        <v>0</v>
      </c>
      <c r="K666" s="203"/>
      <c r="L666" s="204"/>
      <c r="M666" s="205" t="s">
        <v>1</v>
      </c>
      <c r="N666" s="206" t="s">
        <v>42</v>
      </c>
      <c r="O666" s="62"/>
      <c r="P666" s="168">
        <f t="shared" si="11"/>
        <v>0</v>
      </c>
      <c r="Q666" s="168">
        <v>1.4999999999999999E-4</v>
      </c>
      <c r="R666" s="168">
        <f t="shared" si="12"/>
        <v>5.6999999999999993E-3</v>
      </c>
      <c r="S666" s="168">
        <v>0</v>
      </c>
      <c r="T666" s="169">
        <f t="shared" si="13"/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70" t="s">
        <v>448</v>
      </c>
      <c r="AT666" s="170" t="s">
        <v>393</v>
      </c>
      <c r="AU666" s="170" t="s">
        <v>89</v>
      </c>
      <c r="AY666" s="18" t="s">
        <v>276</v>
      </c>
      <c r="BE666" s="171">
        <f t="shared" si="14"/>
        <v>0</v>
      </c>
      <c r="BF666" s="171">
        <f t="shared" si="15"/>
        <v>0</v>
      </c>
      <c r="BG666" s="171">
        <f t="shared" si="16"/>
        <v>0</v>
      </c>
      <c r="BH666" s="171">
        <f t="shared" si="17"/>
        <v>0</v>
      </c>
      <c r="BI666" s="171">
        <f t="shared" si="18"/>
        <v>0</v>
      </c>
      <c r="BJ666" s="18" t="s">
        <v>89</v>
      </c>
      <c r="BK666" s="172">
        <f t="shared" si="19"/>
        <v>0</v>
      </c>
      <c r="BL666" s="18" t="s">
        <v>368</v>
      </c>
      <c r="BM666" s="170" t="s">
        <v>1116</v>
      </c>
    </row>
    <row r="667" spans="1:65" s="2" customFormat="1" ht="37.9" customHeight="1">
      <c r="A667" s="33"/>
      <c r="B667" s="158"/>
      <c r="C667" s="159" t="s">
        <v>1117</v>
      </c>
      <c r="D667" s="159" t="s">
        <v>278</v>
      </c>
      <c r="E667" s="160" t="s">
        <v>1118</v>
      </c>
      <c r="F667" s="161" t="s">
        <v>1119</v>
      </c>
      <c r="G667" s="162" t="s">
        <v>292</v>
      </c>
      <c r="H667" s="163">
        <v>6.6</v>
      </c>
      <c r="I667" s="164"/>
      <c r="J667" s="163">
        <f t="shared" si="10"/>
        <v>0</v>
      </c>
      <c r="K667" s="165"/>
      <c r="L667" s="34"/>
      <c r="M667" s="166" t="s">
        <v>1</v>
      </c>
      <c r="N667" s="167" t="s">
        <v>42</v>
      </c>
      <c r="O667" s="62"/>
      <c r="P667" s="168">
        <f t="shared" si="11"/>
        <v>0</v>
      </c>
      <c r="Q667" s="168">
        <v>2.9999999999999997E-4</v>
      </c>
      <c r="R667" s="168">
        <f t="shared" si="12"/>
        <v>1.9799999999999996E-3</v>
      </c>
      <c r="S667" s="168">
        <v>0</v>
      </c>
      <c r="T667" s="169">
        <f t="shared" si="13"/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70" t="s">
        <v>368</v>
      </c>
      <c r="AT667" s="170" t="s">
        <v>278</v>
      </c>
      <c r="AU667" s="170" t="s">
        <v>89</v>
      </c>
      <c r="AY667" s="18" t="s">
        <v>276</v>
      </c>
      <c r="BE667" s="171">
        <f t="shared" si="14"/>
        <v>0</v>
      </c>
      <c r="BF667" s="171">
        <f t="shared" si="15"/>
        <v>0</v>
      </c>
      <c r="BG667" s="171">
        <f t="shared" si="16"/>
        <v>0</v>
      </c>
      <c r="BH667" s="171">
        <f t="shared" si="17"/>
        <v>0</v>
      </c>
      <c r="BI667" s="171">
        <f t="shared" si="18"/>
        <v>0</v>
      </c>
      <c r="BJ667" s="18" t="s">
        <v>89</v>
      </c>
      <c r="BK667" s="172">
        <f t="shared" si="19"/>
        <v>0</v>
      </c>
      <c r="BL667" s="18" t="s">
        <v>368</v>
      </c>
      <c r="BM667" s="170" t="s">
        <v>1120</v>
      </c>
    </row>
    <row r="668" spans="1:65" s="2" customFormat="1" ht="21.75" customHeight="1">
      <c r="A668" s="33"/>
      <c r="B668" s="158"/>
      <c r="C668" s="197" t="s">
        <v>1121</v>
      </c>
      <c r="D668" s="197" t="s">
        <v>393</v>
      </c>
      <c r="E668" s="198" t="s">
        <v>1086</v>
      </c>
      <c r="F668" s="199" t="s">
        <v>1087</v>
      </c>
      <c r="G668" s="200" t="s">
        <v>371</v>
      </c>
      <c r="H668" s="201">
        <v>52.8</v>
      </c>
      <c r="I668" s="202"/>
      <c r="J668" s="201">
        <f t="shared" si="10"/>
        <v>0</v>
      </c>
      <c r="K668" s="203"/>
      <c r="L668" s="204"/>
      <c r="M668" s="205" t="s">
        <v>1</v>
      </c>
      <c r="N668" s="206" t="s">
        <v>42</v>
      </c>
      <c r="O668" s="62"/>
      <c r="P668" s="168">
        <f t="shared" si="11"/>
        <v>0</v>
      </c>
      <c r="Q668" s="168">
        <v>1.4999999999999999E-4</v>
      </c>
      <c r="R668" s="168">
        <f t="shared" si="12"/>
        <v>7.9199999999999982E-3</v>
      </c>
      <c r="S668" s="168">
        <v>0</v>
      </c>
      <c r="T668" s="169">
        <f t="shared" si="13"/>
        <v>0</v>
      </c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R668" s="170" t="s">
        <v>448</v>
      </c>
      <c r="AT668" s="170" t="s">
        <v>393</v>
      </c>
      <c r="AU668" s="170" t="s">
        <v>89</v>
      </c>
      <c r="AY668" s="18" t="s">
        <v>276</v>
      </c>
      <c r="BE668" s="171">
        <f t="shared" si="14"/>
        <v>0</v>
      </c>
      <c r="BF668" s="171">
        <f t="shared" si="15"/>
        <v>0</v>
      </c>
      <c r="BG668" s="171">
        <f t="shared" si="16"/>
        <v>0</v>
      </c>
      <c r="BH668" s="171">
        <f t="shared" si="17"/>
        <v>0</v>
      </c>
      <c r="BI668" s="171">
        <f t="shared" si="18"/>
        <v>0</v>
      </c>
      <c r="BJ668" s="18" t="s">
        <v>89</v>
      </c>
      <c r="BK668" s="172">
        <f t="shared" si="19"/>
        <v>0</v>
      </c>
      <c r="BL668" s="18" t="s">
        <v>368</v>
      </c>
      <c r="BM668" s="170" t="s">
        <v>1122</v>
      </c>
    </row>
    <row r="669" spans="1:65" s="2" customFormat="1" ht="24.2" customHeight="1">
      <c r="A669" s="33"/>
      <c r="B669" s="158"/>
      <c r="C669" s="159" t="s">
        <v>1123</v>
      </c>
      <c r="D669" s="159" t="s">
        <v>278</v>
      </c>
      <c r="E669" s="160" t="s">
        <v>1124</v>
      </c>
      <c r="F669" s="161" t="s">
        <v>1125</v>
      </c>
      <c r="G669" s="162" t="s">
        <v>281</v>
      </c>
      <c r="H669" s="163">
        <v>19.802</v>
      </c>
      <c r="I669" s="164"/>
      <c r="J669" s="163">
        <f t="shared" si="10"/>
        <v>0</v>
      </c>
      <c r="K669" s="165"/>
      <c r="L669" s="34"/>
      <c r="M669" s="166" t="s">
        <v>1</v>
      </c>
      <c r="N669" s="167" t="s">
        <v>42</v>
      </c>
      <c r="O669" s="62"/>
      <c r="P669" s="168">
        <f t="shared" si="11"/>
        <v>0</v>
      </c>
      <c r="Q669" s="168">
        <v>0</v>
      </c>
      <c r="R669" s="168">
        <f t="shared" si="12"/>
        <v>0</v>
      </c>
      <c r="S669" s="168">
        <v>0</v>
      </c>
      <c r="T669" s="169">
        <f t="shared" si="13"/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70" t="s">
        <v>368</v>
      </c>
      <c r="AT669" s="170" t="s">
        <v>278</v>
      </c>
      <c r="AU669" s="170" t="s">
        <v>89</v>
      </c>
      <c r="AY669" s="18" t="s">
        <v>276</v>
      </c>
      <c r="BE669" s="171">
        <f t="shared" si="14"/>
        <v>0</v>
      </c>
      <c r="BF669" s="171">
        <f t="shared" si="15"/>
        <v>0</v>
      </c>
      <c r="BG669" s="171">
        <f t="shared" si="16"/>
        <v>0</v>
      </c>
      <c r="BH669" s="171">
        <f t="shared" si="17"/>
        <v>0</v>
      </c>
      <c r="BI669" s="171">
        <f t="shared" si="18"/>
        <v>0</v>
      </c>
      <c r="BJ669" s="18" t="s">
        <v>89</v>
      </c>
      <c r="BK669" s="172">
        <f t="shared" si="19"/>
        <v>0</v>
      </c>
      <c r="BL669" s="18" t="s">
        <v>368</v>
      </c>
      <c r="BM669" s="170" t="s">
        <v>1126</v>
      </c>
    </row>
    <row r="670" spans="1:65" s="14" customFormat="1" ht="11.25">
      <c r="B670" s="181"/>
      <c r="D670" s="174" t="s">
        <v>284</v>
      </c>
      <c r="E670" s="182" t="s">
        <v>1</v>
      </c>
      <c r="F670" s="183" t="s">
        <v>1127</v>
      </c>
      <c r="H670" s="184">
        <v>19.802</v>
      </c>
      <c r="I670" s="185"/>
      <c r="L670" s="181"/>
      <c r="M670" s="186"/>
      <c r="N670" s="187"/>
      <c r="O670" s="187"/>
      <c r="P670" s="187"/>
      <c r="Q670" s="187"/>
      <c r="R670" s="187"/>
      <c r="S670" s="187"/>
      <c r="T670" s="188"/>
      <c r="AT670" s="182" t="s">
        <v>284</v>
      </c>
      <c r="AU670" s="182" t="s">
        <v>89</v>
      </c>
      <c r="AV670" s="14" t="s">
        <v>89</v>
      </c>
      <c r="AW670" s="14" t="s">
        <v>30</v>
      </c>
      <c r="AX670" s="14" t="s">
        <v>83</v>
      </c>
      <c r="AY670" s="182" t="s">
        <v>276</v>
      </c>
    </row>
    <row r="671" spans="1:65" s="2" customFormat="1" ht="16.5" customHeight="1">
      <c r="A671" s="33"/>
      <c r="B671" s="158"/>
      <c r="C671" s="197" t="s">
        <v>1128</v>
      </c>
      <c r="D671" s="197" t="s">
        <v>393</v>
      </c>
      <c r="E671" s="198" t="s">
        <v>1129</v>
      </c>
      <c r="F671" s="199" t="s">
        <v>1130</v>
      </c>
      <c r="G671" s="200" t="s">
        <v>281</v>
      </c>
      <c r="H671" s="201">
        <v>22.771999999999998</v>
      </c>
      <c r="I671" s="202"/>
      <c r="J671" s="201">
        <f>ROUND(I671*H671,3)</f>
        <v>0</v>
      </c>
      <c r="K671" s="203"/>
      <c r="L671" s="204"/>
      <c r="M671" s="205" t="s">
        <v>1</v>
      </c>
      <c r="N671" s="206" t="s">
        <v>42</v>
      </c>
      <c r="O671" s="62"/>
      <c r="P671" s="168">
        <f>O671*H671</f>
        <v>0</v>
      </c>
      <c r="Q671" s="168">
        <v>5.0000000000000001E-4</v>
      </c>
      <c r="R671" s="168">
        <f>Q671*H671</f>
        <v>1.1386E-2</v>
      </c>
      <c r="S671" s="168">
        <v>0</v>
      </c>
      <c r="T671" s="169">
        <f>S671*H671</f>
        <v>0</v>
      </c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R671" s="170" t="s">
        <v>448</v>
      </c>
      <c r="AT671" s="170" t="s">
        <v>393</v>
      </c>
      <c r="AU671" s="170" t="s">
        <v>89</v>
      </c>
      <c r="AY671" s="18" t="s">
        <v>276</v>
      </c>
      <c r="BE671" s="171">
        <f>IF(N671="základná",J671,0)</f>
        <v>0</v>
      </c>
      <c r="BF671" s="171">
        <f>IF(N671="znížená",J671,0)</f>
        <v>0</v>
      </c>
      <c r="BG671" s="171">
        <f>IF(N671="zákl. prenesená",J671,0)</f>
        <v>0</v>
      </c>
      <c r="BH671" s="171">
        <f>IF(N671="zníž. prenesená",J671,0)</f>
        <v>0</v>
      </c>
      <c r="BI671" s="171">
        <f>IF(N671="nulová",J671,0)</f>
        <v>0</v>
      </c>
      <c r="BJ671" s="18" t="s">
        <v>89</v>
      </c>
      <c r="BK671" s="172">
        <f>ROUND(I671*H671,3)</f>
        <v>0</v>
      </c>
      <c r="BL671" s="18" t="s">
        <v>368</v>
      </c>
      <c r="BM671" s="170" t="s">
        <v>1131</v>
      </c>
    </row>
    <row r="672" spans="1:65" s="14" customFormat="1" ht="11.25">
      <c r="B672" s="181"/>
      <c r="D672" s="174" t="s">
        <v>284</v>
      </c>
      <c r="E672" s="182" t="s">
        <v>1</v>
      </c>
      <c r="F672" s="183" t="s">
        <v>1127</v>
      </c>
      <c r="H672" s="184">
        <v>19.802</v>
      </c>
      <c r="I672" s="185"/>
      <c r="L672" s="181"/>
      <c r="M672" s="186"/>
      <c r="N672" s="187"/>
      <c r="O672" s="187"/>
      <c r="P672" s="187"/>
      <c r="Q672" s="187"/>
      <c r="R672" s="187"/>
      <c r="S672" s="187"/>
      <c r="T672" s="188"/>
      <c r="AT672" s="182" t="s">
        <v>284</v>
      </c>
      <c r="AU672" s="182" t="s">
        <v>89</v>
      </c>
      <c r="AV672" s="14" t="s">
        <v>89</v>
      </c>
      <c r="AW672" s="14" t="s">
        <v>30</v>
      </c>
      <c r="AX672" s="14" t="s">
        <v>83</v>
      </c>
      <c r="AY672" s="182" t="s">
        <v>276</v>
      </c>
    </row>
    <row r="673" spans="1:65" s="14" customFormat="1" ht="11.25">
      <c r="B673" s="181"/>
      <c r="D673" s="174" t="s">
        <v>284</v>
      </c>
      <c r="F673" s="183" t="s">
        <v>1132</v>
      </c>
      <c r="H673" s="184">
        <v>22.771999999999998</v>
      </c>
      <c r="I673" s="185"/>
      <c r="L673" s="181"/>
      <c r="M673" s="186"/>
      <c r="N673" s="187"/>
      <c r="O673" s="187"/>
      <c r="P673" s="187"/>
      <c r="Q673" s="187"/>
      <c r="R673" s="187"/>
      <c r="S673" s="187"/>
      <c r="T673" s="188"/>
      <c r="AT673" s="182" t="s">
        <v>284</v>
      </c>
      <c r="AU673" s="182" t="s">
        <v>89</v>
      </c>
      <c r="AV673" s="14" t="s">
        <v>89</v>
      </c>
      <c r="AW673" s="14" t="s">
        <v>3</v>
      </c>
      <c r="AX673" s="14" t="s">
        <v>83</v>
      </c>
      <c r="AY673" s="182" t="s">
        <v>276</v>
      </c>
    </row>
    <row r="674" spans="1:65" s="2" customFormat="1" ht="24.2" customHeight="1">
      <c r="A674" s="33"/>
      <c r="B674" s="158"/>
      <c r="C674" s="159" t="s">
        <v>1133</v>
      </c>
      <c r="D674" s="159" t="s">
        <v>278</v>
      </c>
      <c r="E674" s="160" t="s">
        <v>1134</v>
      </c>
      <c r="F674" s="161" t="s">
        <v>1135</v>
      </c>
      <c r="G674" s="162" t="s">
        <v>1051</v>
      </c>
      <c r="H674" s="164"/>
      <c r="I674" s="164"/>
      <c r="J674" s="163">
        <f>ROUND(I674*H674,3)</f>
        <v>0</v>
      </c>
      <c r="K674" s="165"/>
      <c r="L674" s="34"/>
      <c r="M674" s="166" t="s">
        <v>1</v>
      </c>
      <c r="N674" s="167" t="s">
        <v>42</v>
      </c>
      <c r="O674" s="62"/>
      <c r="P674" s="168">
        <f>O674*H674</f>
        <v>0</v>
      </c>
      <c r="Q674" s="168">
        <v>0</v>
      </c>
      <c r="R674" s="168">
        <f>Q674*H674</f>
        <v>0</v>
      </c>
      <c r="S674" s="168">
        <v>0</v>
      </c>
      <c r="T674" s="169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70" t="s">
        <v>368</v>
      </c>
      <c r="AT674" s="170" t="s">
        <v>278</v>
      </c>
      <c r="AU674" s="170" t="s">
        <v>89</v>
      </c>
      <c r="AY674" s="18" t="s">
        <v>276</v>
      </c>
      <c r="BE674" s="171">
        <f>IF(N674="základná",J674,0)</f>
        <v>0</v>
      </c>
      <c r="BF674" s="171">
        <f>IF(N674="znížená",J674,0)</f>
        <v>0</v>
      </c>
      <c r="BG674" s="171">
        <f>IF(N674="zákl. prenesená",J674,0)</f>
        <v>0</v>
      </c>
      <c r="BH674" s="171">
        <f>IF(N674="zníž. prenesená",J674,0)</f>
        <v>0</v>
      </c>
      <c r="BI674" s="171">
        <f>IF(N674="nulová",J674,0)</f>
        <v>0</v>
      </c>
      <c r="BJ674" s="18" t="s">
        <v>89</v>
      </c>
      <c r="BK674" s="172">
        <f>ROUND(I674*H674,3)</f>
        <v>0</v>
      </c>
      <c r="BL674" s="18" t="s">
        <v>368</v>
      </c>
      <c r="BM674" s="170" t="s">
        <v>1136</v>
      </c>
    </row>
    <row r="675" spans="1:65" s="12" customFormat="1" ht="22.9" customHeight="1">
      <c r="B675" s="145"/>
      <c r="D675" s="146" t="s">
        <v>75</v>
      </c>
      <c r="E675" s="156" t="s">
        <v>1137</v>
      </c>
      <c r="F675" s="156" t="s">
        <v>1138</v>
      </c>
      <c r="I675" s="148"/>
      <c r="J675" s="157">
        <f>BK675</f>
        <v>0</v>
      </c>
      <c r="L675" s="145"/>
      <c r="M675" s="150"/>
      <c r="N675" s="151"/>
      <c r="O675" s="151"/>
      <c r="P675" s="152">
        <f>SUM(P676:P704)</f>
        <v>0</v>
      </c>
      <c r="Q675" s="151"/>
      <c r="R675" s="152">
        <f>SUM(R676:R704)</f>
        <v>3.8683460000000003E-2</v>
      </c>
      <c r="S675" s="151"/>
      <c r="T675" s="153">
        <f>SUM(T676:T704)</f>
        <v>3.1859999999999996E-3</v>
      </c>
      <c r="AR675" s="146" t="s">
        <v>89</v>
      </c>
      <c r="AT675" s="154" t="s">
        <v>75</v>
      </c>
      <c r="AU675" s="154" t="s">
        <v>83</v>
      </c>
      <c r="AY675" s="146" t="s">
        <v>276</v>
      </c>
      <c r="BK675" s="155">
        <f>SUM(BK676:BK704)</f>
        <v>0</v>
      </c>
    </row>
    <row r="676" spans="1:65" s="2" customFormat="1" ht="24.2" customHeight="1">
      <c r="A676" s="33"/>
      <c r="B676" s="158"/>
      <c r="C676" s="159" t="s">
        <v>1139</v>
      </c>
      <c r="D676" s="159" t="s">
        <v>278</v>
      </c>
      <c r="E676" s="160" t="s">
        <v>1140</v>
      </c>
      <c r="F676" s="161" t="s">
        <v>1141</v>
      </c>
      <c r="G676" s="162" t="s">
        <v>281</v>
      </c>
      <c r="H676" s="163">
        <v>0.70799999999999996</v>
      </c>
      <c r="I676" s="164"/>
      <c r="J676" s="163">
        <f>ROUND(I676*H676,3)</f>
        <v>0</v>
      </c>
      <c r="K676" s="165"/>
      <c r="L676" s="34"/>
      <c r="M676" s="166" t="s">
        <v>1</v>
      </c>
      <c r="N676" s="167" t="s">
        <v>42</v>
      </c>
      <c r="O676" s="62"/>
      <c r="P676" s="168">
        <f>O676*H676</f>
        <v>0</v>
      </c>
      <c r="Q676" s="168">
        <v>0</v>
      </c>
      <c r="R676" s="168">
        <f>Q676*H676</f>
        <v>0</v>
      </c>
      <c r="S676" s="168">
        <v>4.4999999999999997E-3</v>
      </c>
      <c r="T676" s="169">
        <f>S676*H676</f>
        <v>3.1859999999999996E-3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70" t="s">
        <v>368</v>
      </c>
      <c r="AT676" s="170" t="s">
        <v>278</v>
      </c>
      <c r="AU676" s="170" t="s">
        <v>89</v>
      </c>
      <c r="AY676" s="18" t="s">
        <v>276</v>
      </c>
      <c r="BE676" s="171">
        <f>IF(N676="základná",J676,0)</f>
        <v>0</v>
      </c>
      <c r="BF676" s="171">
        <f>IF(N676="znížená",J676,0)</f>
        <v>0</v>
      </c>
      <c r="BG676" s="171">
        <f>IF(N676="zákl. prenesená",J676,0)</f>
        <v>0</v>
      </c>
      <c r="BH676" s="171">
        <f>IF(N676="zníž. prenesená",J676,0)</f>
        <v>0</v>
      </c>
      <c r="BI676" s="171">
        <f>IF(N676="nulová",J676,0)</f>
        <v>0</v>
      </c>
      <c r="BJ676" s="18" t="s">
        <v>89</v>
      </c>
      <c r="BK676" s="172">
        <f>ROUND(I676*H676,3)</f>
        <v>0</v>
      </c>
      <c r="BL676" s="18" t="s">
        <v>368</v>
      </c>
      <c r="BM676" s="170" t="s">
        <v>1142</v>
      </c>
    </row>
    <row r="677" spans="1:65" s="14" customFormat="1" ht="11.25">
      <c r="B677" s="181"/>
      <c r="D677" s="174" t="s">
        <v>284</v>
      </c>
      <c r="E677" s="182" t="s">
        <v>1</v>
      </c>
      <c r="F677" s="183" t="s">
        <v>1143</v>
      </c>
      <c r="H677" s="184">
        <v>0.70799999999999996</v>
      </c>
      <c r="I677" s="185"/>
      <c r="L677" s="181"/>
      <c r="M677" s="186"/>
      <c r="N677" s="187"/>
      <c r="O677" s="187"/>
      <c r="P677" s="187"/>
      <c r="Q677" s="187"/>
      <c r="R677" s="187"/>
      <c r="S677" s="187"/>
      <c r="T677" s="188"/>
      <c r="AT677" s="182" t="s">
        <v>284</v>
      </c>
      <c r="AU677" s="182" t="s">
        <v>89</v>
      </c>
      <c r="AV677" s="14" t="s">
        <v>89</v>
      </c>
      <c r="AW677" s="14" t="s">
        <v>30</v>
      </c>
      <c r="AX677" s="14" t="s">
        <v>83</v>
      </c>
      <c r="AY677" s="182" t="s">
        <v>276</v>
      </c>
    </row>
    <row r="678" spans="1:65" s="2" customFormat="1" ht="24.2" customHeight="1">
      <c r="A678" s="33"/>
      <c r="B678" s="158"/>
      <c r="C678" s="159" t="s">
        <v>1144</v>
      </c>
      <c r="D678" s="159" t="s">
        <v>278</v>
      </c>
      <c r="E678" s="160" t="s">
        <v>1145</v>
      </c>
      <c r="F678" s="161" t="s">
        <v>1146</v>
      </c>
      <c r="G678" s="162" t="s">
        <v>281</v>
      </c>
      <c r="H678" s="163">
        <v>7.242</v>
      </c>
      <c r="I678" s="164"/>
      <c r="J678" s="163">
        <f>ROUND(I678*H678,3)</f>
        <v>0</v>
      </c>
      <c r="K678" s="165"/>
      <c r="L678" s="34"/>
      <c r="M678" s="166" t="s">
        <v>1</v>
      </c>
      <c r="N678" s="167" t="s">
        <v>42</v>
      </c>
      <c r="O678" s="62"/>
      <c r="P678" s="168">
        <f>O678*H678</f>
        <v>0</v>
      </c>
      <c r="Q678" s="168">
        <v>0</v>
      </c>
      <c r="R678" s="168">
        <f>Q678*H678</f>
        <v>0</v>
      </c>
      <c r="S678" s="168">
        <v>0</v>
      </c>
      <c r="T678" s="169">
        <f>S678*H678</f>
        <v>0</v>
      </c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R678" s="170" t="s">
        <v>368</v>
      </c>
      <c r="AT678" s="170" t="s">
        <v>278</v>
      </c>
      <c r="AU678" s="170" t="s">
        <v>89</v>
      </c>
      <c r="AY678" s="18" t="s">
        <v>276</v>
      </c>
      <c r="BE678" s="171">
        <f>IF(N678="základná",J678,0)</f>
        <v>0</v>
      </c>
      <c r="BF678" s="171">
        <f>IF(N678="znížená",J678,0)</f>
        <v>0</v>
      </c>
      <c r="BG678" s="171">
        <f>IF(N678="zákl. prenesená",J678,0)</f>
        <v>0</v>
      </c>
      <c r="BH678" s="171">
        <f>IF(N678="zníž. prenesená",J678,0)</f>
        <v>0</v>
      </c>
      <c r="BI678" s="171">
        <f>IF(N678="nulová",J678,0)</f>
        <v>0</v>
      </c>
      <c r="BJ678" s="18" t="s">
        <v>89</v>
      </c>
      <c r="BK678" s="172">
        <f>ROUND(I678*H678,3)</f>
        <v>0</v>
      </c>
      <c r="BL678" s="18" t="s">
        <v>368</v>
      </c>
      <c r="BM678" s="170" t="s">
        <v>1147</v>
      </c>
    </row>
    <row r="679" spans="1:65" s="13" customFormat="1" ht="11.25">
      <c r="B679" s="173"/>
      <c r="D679" s="174" t="s">
        <v>284</v>
      </c>
      <c r="E679" s="175" t="s">
        <v>1</v>
      </c>
      <c r="F679" s="176" t="s">
        <v>619</v>
      </c>
      <c r="H679" s="175" t="s">
        <v>1</v>
      </c>
      <c r="I679" s="177"/>
      <c r="L679" s="173"/>
      <c r="M679" s="178"/>
      <c r="N679" s="179"/>
      <c r="O679" s="179"/>
      <c r="P679" s="179"/>
      <c r="Q679" s="179"/>
      <c r="R679" s="179"/>
      <c r="S679" s="179"/>
      <c r="T679" s="180"/>
      <c r="AT679" s="175" t="s">
        <v>284</v>
      </c>
      <c r="AU679" s="175" t="s">
        <v>89</v>
      </c>
      <c r="AV679" s="13" t="s">
        <v>83</v>
      </c>
      <c r="AW679" s="13" t="s">
        <v>30</v>
      </c>
      <c r="AX679" s="13" t="s">
        <v>76</v>
      </c>
      <c r="AY679" s="175" t="s">
        <v>276</v>
      </c>
    </row>
    <row r="680" spans="1:65" s="14" customFormat="1" ht="11.25">
      <c r="B680" s="181"/>
      <c r="D680" s="174" t="s">
        <v>284</v>
      </c>
      <c r="E680" s="182" t="s">
        <v>1</v>
      </c>
      <c r="F680" s="183" t="s">
        <v>1148</v>
      </c>
      <c r="H680" s="184">
        <v>0.42</v>
      </c>
      <c r="I680" s="185"/>
      <c r="L680" s="181"/>
      <c r="M680" s="186"/>
      <c r="N680" s="187"/>
      <c r="O680" s="187"/>
      <c r="P680" s="187"/>
      <c r="Q680" s="187"/>
      <c r="R680" s="187"/>
      <c r="S680" s="187"/>
      <c r="T680" s="188"/>
      <c r="AT680" s="182" t="s">
        <v>284</v>
      </c>
      <c r="AU680" s="182" t="s">
        <v>89</v>
      </c>
      <c r="AV680" s="14" t="s">
        <v>89</v>
      </c>
      <c r="AW680" s="14" t="s">
        <v>30</v>
      </c>
      <c r="AX680" s="14" t="s">
        <v>76</v>
      </c>
      <c r="AY680" s="182" t="s">
        <v>276</v>
      </c>
    </row>
    <row r="681" spans="1:65" s="14" customFormat="1" ht="11.25">
      <c r="B681" s="181"/>
      <c r="D681" s="174" t="s">
        <v>284</v>
      </c>
      <c r="E681" s="182" t="s">
        <v>1</v>
      </c>
      <c r="F681" s="183" t="s">
        <v>1149</v>
      </c>
      <c r="H681" s="184">
        <v>0.252</v>
      </c>
      <c r="I681" s="185"/>
      <c r="L681" s="181"/>
      <c r="M681" s="186"/>
      <c r="N681" s="187"/>
      <c r="O681" s="187"/>
      <c r="P681" s="187"/>
      <c r="Q681" s="187"/>
      <c r="R681" s="187"/>
      <c r="S681" s="187"/>
      <c r="T681" s="188"/>
      <c r="AT681" s="182" t="s">
        <v>284</v>
      </c>
      <c r="AU681" s="182" t="s">
        <v>89</v>
      </c>
      <c r="AV681" s="14" t="s">
        <v>89</v>
      </c>
      <c r="AW681" s="14" t="s">
        <v>30</v>
      </c>
      <c r="AX681" s="14" t="s">
        <v>76</v>
      </c>
      <c r="AY681" s="182" t="s">
        <v>276</v>
      </c>
    </row>
    <row r="682" spans="1:65" s="16" customFormat="1" ht="11.25">
      <c r="B682" s="207"/>
      <c r="D682" s="174" t="s">
        <v>284</v>
      </c>
      <c r="E682" s="208" t="s">
        <v>154</v>
      </c>
      <c r="F682" s="209" t="s">
        <v>548</v>
      </c>
      <c r="H682" s="210">
        <v>0.67200000000000004</v>
      </c>
      <c r="I682" s="211"/>
      <c r="L682" s="207"/>
      <c r="M682" s="212"/>
      <c r="N682" s="213"/>
      <c r="O682" s="213"/>
      <c r="P682" s="213"/>
      <c r="Q682" s="213"/>
      <c r="R682" s="213"/>
      <c r="S682" s="213"/>
      <c r="T682" s="214"/>
      <c r="AT682" s="208" t="s">
        <v>284</v>
      </c>
      <c r="AU682" s="208" t="s">
        <v>89</v>
      </c>
      <c r="AV682" s="16" t="s">
        <v>295</v>
      </c>
      <c r="AW682" s="16" t="s">
        <v>30</v>
      </c>
      <c r="AX682" s="16" t="s">
        <v>76</v>
      </c>
      <c r="AY682" s="208" t="s">
        <v>276</v>
      </c>
    </row>
    <row r="683" spans="1:65" s="13" customFormat="1" ht="11.25">
      <c r="B683" s="173"/>
      <c r="D683" s="174" t="s">
        <v>284</v>
      </c>
      <c r="E683" s="175" t="s">
        <v>1</v>
      </c>
      <c r="F683" s="176" t="s">
        <v>1150</v>
      </c>
      <c r="H683" s="175" t="s">
        <v>1</v>
      </c>
      <c r="I683" s="177"/>
      <c r="L683" s="173"/>
      <c r="M683" s="178"/>
      <c r="N683" s="179"/>
      <c r="O683" s="179"/>
      <c r="P683" s="179"/>
      <c r="Q683" s="179"/>
      <c r="R683" s="179"/>
      <c r="S683" s="179"/>
      <c r="T683" s="180"/>
      <c r="AT683" s="175" t="s">
        <v>284</v>
      </c>
      <c r="AU683" s="175" t="s">
        <v>89</v>
      </c>
      <c r="AV683" s="13" t="s">
        <v>83</v>
      </c>
      <c r="AW683" s="13" t="s">
        <v>30</v>
      </c>
      <c r="AX683" s="13" t="s">
        <v>76</v>
      </c>
      <c r="AY683" s="175" t="s">
        <v>276</v>
      </c>
    </row>
    <row r="684" spans="1:65" s="14" customFormat="1" ht="11.25">
      <c r="B684" s="181"/>
      <c r="D684" s="174" t="s">
        <v>284</v>
      </c>
      <c r="E684" s="182" t="s">
        <v>1</v>
      </c>
      <c r="F684" s="183" t="s">
        <v>1151</v>
      </c>
      <c r="H684" s="184">
        <v>6</v>
      </c>
      <c r="I684" s="185"/>
      <c r="L684" s="181"/>
      <c r="M684" s="186"/>
      <c r="N684" s="187"/>
      <c r="O684" s="187"/>
      <c r="P684" s="187"/>
      <c r="Q684" s="187"/>
      <c r="R684" s="187"/>
      <c r="S684" s="187"/>
      <c r="T684" s="188"/>
      <c r="AT684" s="182" t="s">
        <v>284</v>
      </c>
      <c r="AU684" s="182" t="s">
        <v>89</v>
      </c>
      <c r="AV684" s="14" t="s">
        <v>89</v>
      </c>
      <c r="AW684" s="14" t="s">
        <v>30</v>
      </c>
      <c r="AX684" s="14" t="s">
        <v>76</v>
      </c>
      <c r="AY684" s="182" t="s">
        <v>276</v>
      </c>
    </row>
    <row r="685" spans="1:65" s="14" customFormat="1" ht="11.25">
      <c r="B685" s="181"/>
      <c r="D685" s="174" t="s">
        <v>284</v>
      </c>
      <c r="E685" s="182" t="s">
        <v>1</v>
      </c>
      <c r="F685" s="183" t="s">
        <v>1152</v>
      </c>
      <c r="H685" s="184">
        <v>0.56999999999999995</v>
      </c>
      <c r="I685" s="185"/>
      <c r="L685" s="181"/>
      <c r="M685" s="186"/>
      <c r="N685" s="187"/>
      <c r="O685" s="187"/>
      <c r="P685" s="187"/>
      <c r="Q685" s="187"/>
      <c r="R685" s="187"/>
      <c r="S685" s="187"/>
      <c r="T685" s="188"/>
      <c r="AT685" s="182" t="s">
        <v>284</v>
      </c>
      <c r="AU685" s="182" t="s">
        <v>89</v>
      </c>
      <c r="AV685" s="14" t="s">
        <v>89</v>
      </c>
      <c r="AW685" s="14" t="s">
        <v>30</v>
      </c>
      <c r="AX685" s="14" t="s">
        <v>76</v>
      </c>
      <c r="AY685" s="182" t="s">
        <v>276</v>
      </c>
    </row>
    <row r="686" spans="1:65" s="16" customFormat="1" ht="11.25">
      <c r="B686" s="207"/>
      <c r="D686" s="174" t="s">
        <v>284</v>
      </c>
      <c r="E686" s="208" t="s">
        <v>156</v>
      </c>
      <c r="F686" s="209" t="s">
        <v>548</v>
      </c>
      <c r="H686" s="210">
        <v>6.57</v>
      </c>
      <c r="I686" s="211"/>
      <c r="L686" s="207"/>
      <c r="M686" s="212"/>
      <c r="N686" s="213"/>
      <c r="O686" s="213"/>
      <c r="P686" s="213"/>
      <c r="Q686" s="213"/>
      <c r="R686" s="213"/>
      <c r="S686" s="213"/>
      <c r="T686" s="214"/>
      <c r="AT686" s="208" t="s">
        <v>284</v>
      </c>
      <c r="AU686" s="208" t="s">
        <v>89</v>
      </c>
      <c r="AV686" s="16" t="s">
        <v>295</v>
      </c>
      <c r="AW686" s="16" t="s">
        <v>30</v>
      </c>
      <c r="AX686" s="16" t="s">
        <v>76</v>
      </c>
      <c r="AY686" s="208" t="s">
        <v>276</v>
      </c>
    </row>
    <row r="687" spans="1:65" s="15" customFormat="1" ht="11.25">
      <c r="B687" s="189"/>
      <c r="D687" s="174" t="s">
        <v>284</v>
      </c>
      <c r="E687" s="190" t="s">
        <v>1</v>
      </c>
      <c r="F687" s="191" t="s">
        <v>289</v>
      </c>
      <c r="H687" s="192">
        <v>7.242</v>
      </c>
      <c r="I687" s="193"/>
      <c r="L687" s="189"/>
      <c r="M687" s="194"/>
      <c r="N687" s="195"/>
      <c r="O687" s="195"/>
      <c r="P687" s="195"/>
      <c r="Q687" s="195"/>
      <c r="R687" s="195"/>
      <c r="S687" s="195"/>
      <c r="T687" s="196"/>
      <c r="AT687" s="190" t="s">
        <v>284</v>
      </c>
      <c r="AU687" s="190" t="s">
        <v>89</v>
      </c>
      <c r="AV687" s="15" t="s">
        <v>282</v>
      </c>
      <c r="AW687" s="15" t="s">
        <v>30</v>
      </c>
      <c r="AX687" s="15" t="s">
        <v>83</v>
      </c>
      <c r="AY687" s="190" t="s">
        <v>276</v>
      </c>
    </row>
    <row r="688" spans="1:65" s="2" customFormat="1" ht="24.2" customHeight="1">
      <c r="A688" s="33"/>
      <c r="B688" s="158"/>
      <c r="C688" s="197" t="s">
        <v>1153</v>
      </c>
      <c r="D688" s="197" t="s">
        <v>393</v>
      </c>
      <c r="E688" s="198" t="s">
        <v>1154</v>
      </c>
      <c r="F688" s="199" t="s">
        <v>1155</v>
      </c>
      <c r="G688" s="200" t="s">
        <v>281</v>
      </c>
      <c r="H688" s="201">
        <v>0.68500000000000005</v>
      </c>
      <c r="I688" s="202"/>
      <c r="J688" s="201">
        <f>ROUND(I688*H688,3)</f>
        <v>0</v>
      </c>
      <c r="K688" s="203"/>
      <c r="L688" s="204"/>
      <c r="M688" s="205" t="s">
        <v>1</v>
      </c>
      <c r="N688" s="206" t="s">
        <v>42</v>
      </c>
      <c r="O688" s="62"/>
      <c r="P688" s="168">
        <f>O688*H688</f>
        <v>0</v>
      </c>
      <c r="Q688" s="168">
        <v>1.5E-3</v>
      </c>
      <c r="R688" s="168">
        <f>Q688*H688</f>
        <v>1.0275000000000002E-3</v>
      </c>
      <c r="S688" s="168">
        <v>0</v>
      </c>
      <c r="T688" s="169">
        <f>S688*H688</f>
        <v>0</v>
      </c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R688" s="170" t="s">
        <v>448</v>
      </c>
      <c r="AT688" s="170" t="s">
        <v>393</v>
      </c>
      <c r="AU688" s="170" t="s">
        <v>89</v>
      </c>
      <c r="AY688" s="18" t="s">
        <v>276</v>
      </c>
      <c r="BE688" s="171">
        <f>IF(N688="základná",J688,0)</f>
        <v>0</v>
      </c>
      <c r="BF688" s="171">
        <f>IF(N688="znížená",J688,0)</f>
        <v>0</v>
      </c>
      <c r="BG688" s="171">
        <f>IF(N688="zákl. prenesená",J688,0)</f>
        <v>0</v>
      </c>
      <c r="BH688" s="171">
        <f>IF(N688="zníž. prenesená",J688,0)</f>
        <v>0</v>
      </c>
      <c r="BI688" s="171">
        <f>IF(N688="nulová",J688,0)</f>
        <v>0</v>
      </c>
      <c r="BJ688" s="18" t="s">
        <v>89</v>
      </c>
      <c r="BK688" s="172">
        <f>ROUND(I688*H688,3)</f>
        <v>0</v>
      </c>
      <c r="BL688" s="18" t="s">
        <v>368</v>
      </c>
      <c r="BM688" s="170" t="s">
        <v>1156</v>
      </c>
    </row>
    <row r="689" spans="1:65" s="14" customFormat="1" ht="11.25">
      <c r="B689" s="181"/>
      <c r="D689" s="174" t="s">
        <v>284</v>
      </c>
      <c r="E689" s="182" t="s">
        <v>1</v>
      </c>
      <c r="F689" s="183" t="s">
        <v>154</v>
      </c>
      <c r="H689" s="184">
        <v>0.67200000000000004</v>
      </c>
      <c r="I689" s="185"/>
      <c r="L689" s="181"/>
      <c r="M689" s="186"/>
      <c r="N689" s="187"/>
      <c r="O689" s="187"/>
      <c r="P689" s="187"/>
      <c r="Q689" s="187"/>
      <c r="R689" s="187"/>
      <c r="S689" s="187"/>
      <c r="T689" s="188"/>
      <c r="AT689" s="182" t="s">
        <v>284</v>
      </c>
      <c r="AU689" s="182" t="s">
        <v>89</v>
      </c>
      <c r="AV689" s="14" t="s">
        <v>89</v>
      </c>
      <c r="AW689" s="14" t="s">
        <v>30</v>
      </c>
      <c r="AX689" s="14" t="s">
        <v>83</v>
      </c>
      <c r="AY689" s="182" t="s">
        <v>276</v>
      </c>
    </row>
    <row r="690" spans="1:65" s="14" customFormat="1" ht="11.25">
      <c r="B690" s="181"/>
      <c r="D690" s="174" t="s">
        <v>284</v>
      </c>
      <c r="F690" s="183" t="s">
        <v>1157</v>
      </c>
      <c r="H690" s="184">
        <v>0.68500000000000005</v>
      </c>
      <c r="I690" s="185"/>
      <c r="L690" s="181"/>
      <c r="M690" s="186"/>
      <c r="N690" s="187"/>
      <c r="O690" s="187"/>
      <c r="P690" s="187"/>
      <c r="Q690" s="187"/>
      <c r="R690" s="187"/>
      <c r="S690" s="187"/>
      <c r="T690" s="188"/>
      <c r="AT690" s="182" t="s">
        <v>284</v>
      </c>
      <c r="AU690" s="182" t="s">
        <v>89</v>
      </c>
      <c r="AV690" s="14" t="s">
        <v>89</v>
      </c>
      <c r="AW690" s="14" t="s">
        <v>3</v>
      </c>
      <c r="AX690" s="14" t="s">
        <v>83</v>
      </c>
      <c r="AY690" s="182" t="s">
        <v>276</v>
      </c>
    </row>
    <row r="691" spans="1:65" s="2" customFormat="1" ht="33" customHeight="1">
      <c r="A691" s="33"/>
      <c r="B691" s="158"/>
      <c r="C691" s="197" t="s">
        <v>1158</v>
      </c>
      <c r="D691" s="197" t="s">
        <v>393</v>
      </c>
      <c r="E691" s="198" t="s">
        <v>1159</v>
      </c>
      <c r="F691" s="199" t="s">
        <v>1160</v>
      </c>
      <c r="G691" s="200" t="s">
        <v>281</v>
      </c>
      <c r="H691" s="201">
        <v>6.899</v>
      </c>
      <c r="I691" s="202"/>
      <c r="J691" s="201">
        <f>ROUND(I691*H691,3)</f>
        <v>0</v>
      </c>
      <c r="K691" s="203"/>
      <c r="L691" s="204"/>
      <c r="M691" s="205" t="s">
        <v>1</v>
      </c>
      <c r="N691" s="206" t="s">
        <v>42</v>
      </c>
      <c r="O691" s="62"/>
      <c r="P691" s="168">
        <f>O691*H691</f>
        <v>0</v>
      </c>
      <c r="Q691" s="168">
        <v>1.16E-3</v>
      </c>
      <c r="R691" s="168">
        <f>Q691*H691</f>
        <v>8.0028400000000006E-3</v>
      </c>
      <c r="S691" s="168">
        <v>0</v>
      </c>
      <c r="T691" s="169">
        <f>S691*H691</f>
        <v>0</v>
      </c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R691" s="170" t="s">
        <v>448</v>
      </c>
      <c r="AT691" s="170" t="s">
        <v>393</v>
      </c>
      <c r="AU691" s="170" t="s">
        <v>89</v>
      </c>
      <c r="AY691" s="18" t="s">
        <v>276</v>
      </c>
      <c r="BE691" s="171">
        <f>IF(N691="základná",J691,0)</f>
        <v>0</v>
      </c>
      <c r="BF691" s="171">
        <f>IF(N691="znížená",J691,0)</f>
        <v>0</v>
      </c>
      <c r="BG691" s="171">
        <f>IF(N691="zákl. prenesená",J691,0)</f>
        <v>0</v>
      </c>
      <c r="BH691" s="171">
        <f>IF(N691="zníž. prenesená",J691,0)</f>
        <v>0</v>
      </c>
      <c r="BI691" s="171">
        <f>IF(N691="nulová",J691,0)</f>
        <v>0</v>
      </c>
      <c r="BJ691" s="18" t="s">
        <v>89</v>
      </c>
      <c r="BK691" s="172">
        <f>ROUND(I691*H691,3)</f>
        <v>0</v>
      </c>
      <c r="BL691" s="18" t="s">
        <v>368</v>
      </c>
      <c r="BM691" s="170" t="s">
        <v>1161</v>
      </c>
    </row>
    <row r="692" spans="1:65" s="14" customFormat="1" ht="11.25">
      <c r="B692" s="181"/>
      <c r="D692" s="174" t="s">
        <v>284</v>
      </c>
      <c r="E692" s="182" t="s">
        <v>1</v>
      </c>
      <c r="F692" s="183" t="s">
        <v>156</v>
      </c>
      <c r="H692" s="184">
        <v>6.57</v>
      </c>
      <c r="I692" s="185"/>
      <c r="L692" s="181"/>
      <c r="M692" s="186"/>
      <c r="N692" s="187"/>
      <c r="O692" s="187"/>
      <c r="P692" s="187"/>
      <c r="Q692" s="187"/>
      <c r="R692" s="187"/>
      <c r="S692" s="187"/>
      <c r="T692" s="188"/>
      <c r="AT692" s="182" t="s">
        <v>284</v>
      </c>
      <c r="AU692" s="182" t="s">
        <v>89</v>
      </c>
      <c r="AV692" s="14" t="s">
        <v>89</v>
      </c>
      <c r="AW692" s="14" t="s">
        <v>30</v>
      </c>
      <c r="AX692" s="14" t="s">
        <v>83</v>
      </c>
      <c r="AY692" s="182" t="s">
        <v>276</v>
      </c>
    </row>
    <row r="693" spans="1:65" s="14" customFormat="1" ht="11.25">
      <c r="B693" s="181"/>
      <c r="D693" s="174" t="s">
        <v>284</v>
      </c>
      <c r="F693" s="183" t="s">
        <v>1162</v>
      </c>
      <c r="H693" s="184">
        <v>6.899</v>
      </c>
      <c r="I693" s="185"/>
      <c r="L693" s="181"/>
      <c r="M693" s="186"/>
      <c r="N693" s="187"/>
      <c r="O693" s="187"/>
      <c r="P693" s="187"/>
      <c r="Q693" s="187"/>
      <c r="R693" s="187"/>
      <c r="S693" s="187"/>
      <c r="T693" s="188"/>
      <c r="AT693" s="182" t="s">
        <v>284</v>
      </c>
      <c r="AU693" s="182" t="s">
        <v>89</v>
      </c>
      <c r="AV693" s="14" t="s">
        <v>89</v>
      </c>
      <c r="AW693" s="14" t="s">
        <v>3</v>
      </c>
      <c r="AX693" s="14" t="s">
        <v>83</v>
      </c>
      <c r="AY693" s="182" t="s">
        <v>276</v>
      </c>
    </row>
    <row r="694" spans="1:65" s="2" customFormat="1" ht="24.2" customHeight="1">
      <c r="A694" s="33"/>
      <c r="B694" s="158"/>
      <c r="C694" s="159" t="s">
        <v>1163</v>
      </c>
      <c r="D694" s="159" t="s">
        <v>278</v>
      </c>
      <c r="E694" s="160" t="s">
        <v>1164</v>
      </c>
      <c r="F694" s="161" t="s">
        <v>1165</v>
      </c>
      <c r="G694" s="162" t="s">
        <v>281</v>
      </c>
      <c r="H694" s="163">
        <v>5.8879999999999999</v>
      </c>
      <c r="I694" s="164"/>
      <c r="J694" s="163">
        <f>ROUND(I694*H694,3)</f>
        <v>0</v>
      </c>
      <c r="K694" s="165"/>
      <c r="L694" s="34"/>
      <c r="M694" s="166" t="s">
        <v>1</v>
      </c>
      <c r="N694" s="167" t="s">
        <v>42</v>
      </c>
      <c r="O694" s="62"/>
      <c r="P694" s="168">
        <f>O694*H694</f>
        <v>0</v>
      </c>
      <c r="Q694" s="168">
        <v>1.3999999999999999E-4</v>
      </c>
      <c r="R694" s="168">
        <f>Q694*H694</f>
        <v>8.2431999999999991E-4</v>
      </c>
      <c r="S694" s="168">
        <v>0</v>
      </c>
      <c r="T694" s="169">
        <f>S694*H694</f>
        <v>0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70" t="s">
        <v>368</v>
      </c>
      <c r="AT694" s="170" t="s">
        <v>278</v>
      </c>
      <c r="AU694" s="170" t="s">
        <v>89</v>
      </c>
      <c r="AY694" s="18" t="s">
        <v>276</v>
      </c>
      <c r="BE694" s="171">
        <f>IF(N694="základná",J694,0)</f>
        <v>0</v>
      </c>
      <c r="BF694" s="171">
        <f>IF(N694="znížená",J694,0)</f>
        <v>0</v>
      </c>
      <c r="BG694" s="171">
        <f>IF(N694="zákl. prenesená",J694,0)</f>
        <v>0</v>
      </c>
      <c r="BH694" s="171">
        <f>IF(N694="zníž. prenesená",J694,0)</f>
        <v>0</v>
      </c>
      <c r="BI694" s="171">
        <f>IF(N694="nulová",J694,0)</f>
        <v>0</v>
      </c>
      <c r="BJ694" s="18" t="s">
        <v>89</v>
      </c>
      <c r="BK694" s="172">
        <f>ROUND(I694*H694,3)</f>
        <v>0</v>
      </c>
      <c r="BL694" s="18" t="s">
        <v>368</v>
      </c>
      <c r="BM694" s="170" t="s">
        <v>1166</v>
      </c>
    </row>
    <row r="695" spans="1:65" s="13" customFormat="1" ht="11.25">
      <c r="B695" s="173"/>
      <c r="D695" s="174" t="s">
        <v>284</v>
      </c>
      <c r="E695" s="175" t="s">
        <v>1</v>
      </c>
      <c r="F695" s="176" t="s">
        <v>1075</v>
      </c>
      <c r="H695" s="175" t="s">
        <v>1</v>
      </c>
      <c r="I695" s="177"/>
      <c r="L695" s="173"/>
      <c r="M695" s="178"/>
      <c r="N695" s="179"/>
      <c r="O695" s="179"/>
      <c r="P695" s="179"/>
      <c r="Q695" s="179"/>
      <c r="R695" s="179"/>
      <c r="S695" s="179"/>
      <c r="T695" s="180"/>
      <c r="AT695" s="175" t="s">
        <v>284</v>
      </c>
      <c r="AU695" s="175" t="s">
        <v>89</v>
      </c>
      <c r="AV695" s="13" t="s">
        <v>83</v>
      </c>
      <c r="AW695" s="13" t="s">
        <v>30</v>
      </c>
      <c r="AX695" s="13" t="s">
        <v>76</v>
      </c>
      <c r="AY695" s="175" t="s">
        <v>276</v>
      </c>
    </row>
    <row r="696" spans="1:65" s="13" customFormat="1" ht="11.25">
      <c r="B696" s="173"/>
      <c r="D696" s="174" t="s">
        <v>284</v>
      </c>
      <c r="E696" s="175" t="s">
        <v>1</v>
      </c>
      <c r="F696" s="176" t="s">
        <v>1167</v>
      </c>
      <c r="H696" s="175" t="s">
        <v>1</v>
      </c>
      <c r="I696" s="177"/>
      <c r="L696" s="173"/>
      <c r="M696" s="178"/>
      <c r="N696" s="179"/>
      <c r="O696" s="179"/>
      <c r="P696" s="179"/>
      <c r="Q696" s="179"/>
      <c r="R696" s="179"/>
      <c r="S696" s="179"/>
      <c r="T696" s="180"/>
      <c r="AT696" s="175" t="s">
        <v>284</v>
      </c>
      <c r="AU696" s="175" t="s">
        <v>89</v>
      </c>
      <c r="AV696" s="13" t="s">
        <v>83</v>
      </c>
      <c r="AW696" s="13" t="s">
        <v>30</v>
      </c>
      <c r="AX696" s="13" t="s">
        <v>76</v>
      </c>
      <c r="AY696" s="175" t="s">
        <v>276</v>
      </c>
    </row>
    <row r="697" spans="1:65" s="14" customFormat="1" ht="11.25">
      <c r="B697" s="181"/>
      <c r="D697" s="174" t="s">
        <v>284</v>
      </c>
      <c r="E697" s="182" t="s">
        <v>1</v>
      </c>
      <c r="F697" s="183" t="s">
        <v>1168</v>
      </c>
      <c r="H697" s="184">
        <v>3.84</v>
      </c>
      <c r="I697" s="185"/>
      <c r="L697" s="181"/>
      <c r="M697" s="186"/>
      <c r="N697" s="187"/>
      <c r="O697" s="187"/>
      <c r="P697" s="187"/>
      <c r="Q697" s="187"/>
      <c r="R697" s="187"/>
      <c r="S697" s="187"/>
      <c r="T697" s="188"/>
      <c r="AT697" s="182" t="s">
        <v>284</v>
      </c>
      <c r="AU697" s="182" t="s">
        <v>89</v>
      </c>
      <c r="AV697" s="14" t="s">
        <v>89</v>
      </c>
      <c r="AW697" s="14" t="s">
        <v>30</v>
      </c>
      <c r="AX697" s="14" t="s">
        <v>76</v>
      </c>
      <c r="AY697" s="182" t="s">
        <v>276</v>
      </c>
    </row>
    <row r="698" spans="1:65" s="13" customFormat="1" ht="11.25">
      <c r="B698" s="173"/>
      <c r="D698" s="174" t="s">
        <v>284</v>
      </c>
      <c r="E698" s="175" t="s">
        <v>1</v>
      </c>
      <c r="F698" s="176" t="s">
        <v>593</v>
      </c>
      <c r="H698" s="175" t="s">
        <v>1</v>
      </c>
      <c r="I698" s="177"/>
      <c r="L698" s="173"/>
      <c r="M698" s="178"/>
      <c r="N698" s="179"/>
      <c r="O698" s="179"/>
      <c r="P698" s="179"/>
      <c r="Q698" s="179"/>
      <c r="R698" s="179"/>
      <c r="S698" s="179"/>
      <c r="T698" s="180"/>
      <c r="AT698" s="175" t="s">
        <v>284</v>
      </c>
      <c r="AU698" s="175" t="s">
        <v>89</v>
      </c>
      <c r="AV698" s="13" t="s">
        <v>83</v>
      </c>
      <c r="AW698" s="13" t="s">
        <v>30</v>
      </c>
      <c r="AX698" s="13" t="s">
        <v>76</v>
      </c>
      <c r="AY698" s="175" t="s">
        <v>276</v>
      </c>
    </row>
    <row r="699" spans="1:65" s="14" customFormat="1" ht="11.25">
      <c r="B699" s="181"/>
      <c r="D699" s="174" t="s">
        <v>284</v>
      </c>
      <c r="E699" s="182" t="s">
        <v>1</v>
      </c>
      <c r="F699" s="183" t="s">
        <v>1169</v>
      </c>
      <c r="H699" s="184">
        <v>2.048</v>
      </c>
      <c r="I699" s="185"/>
      <c r="L699" s="181"/>
      <c r="M699" s="186"/>
      <c r="N699" s="187"/>
      <c r="O699" s="187"/>
      <c r="P699" s="187"/>
      <c r="Q699" s="187"/>
      <c r="R699" s="187"/>
      <c r="S699" s="187"/>
      <c r="T699" s="188"/>
      <c r="AT699" s="182" t="s">
        <v>284</v>
      </c>
      <c r="AU699" s="182" t="s">
        <v>89</v>
      </c>
      <c r="AV699" s="14" t="s">
        <v>89</v>
      </c>
      <c r="AW699" s="14" t="s">
        <v>30</v>
      </c>
      <c r="AX699" s="14" t="s">
        <v>76</v>
      </c>
      <c r="AY699" s="182" t="s">
        <v>276</v>
      </c>
    </row>
    <row r="700" spans="1:65" s="15" customFormat="1" ht="11.25">
      <c r="B700" s="189"/>
      <c r="D700" s="174" t="s">
        <v>284</v>
      </c>
      <c r="E700" s="190" t="s">
        <v>182</v>
      </c>
      <c r="F700" s="191" t="s">
        <v>289</v>
      </c>
      <c r="H700" s="192">
        <v>5.8879999999999999</v>
      </c>
      <c r="I700" s="193"/>
      <c r="L700" s="189"/>
      <c r="M700" s="194"/>
      <c r="N700" s="195"/>
      <c r="O700" s="195"/>
      <c r="P700" s="195"/>
      <c r="Q700" s="195"/>
      <c r="R700" s="195"/>
      <c r="S700" s="195"/>
      <c r="T700" s="196"/>
      <c r="AT700" s="190" t="s">
        <v>284</v>
      </c>
      <c r="AU700" s="190" t="s">
        <v>89</v>
      </c>
      <c r="AV700" s="15" t="s">
        <v>282</v>
      </c>
      <c r="AW700" s="15" t="s">
        <v>30</v>
      </c>
      <c r="AX700" s="15" t="s">
        <v>83</v>
      </c>
      <c r="AY700" s="190" t="s">
        <v>276</v>
      </c>
    </row>
    <row r="701" spans="1:65" s="2" customFormat="1" ht="24.2" customHeight="1">
      <c r="A701" s="33"/>
      <c r="B701" s="158"/>
      <c r="C701" s="197" t="s">
        <v>1170</v>
      </c>
      <c r="D701" s="197" t="s">
        <v>393</v>
      </c>
      <c r="E701" s="198" t="s">
        <v>1171</v>
      </c>
      <c r="F701" s="199" t="s">
        <v>1172</v>
      </c>
      <c r="G701" s="200" t="s">
        <v>281</v>
      </c>
      <c r="H701" s="201">
        <v>6.0060000000000002</v>
      </c>
      <c r="I701" s="202"/>
      <c r="J701" s="201">
        <f>ROUND(I701*H701,3)</f>
        <v>0</v>
      </c>
      <c r="K701" s="203"/>
      <c r="L701" s="204"/>
      <c r="M701" s="205" t="s">
        <v>1</v>
      </c>
      <c r="N701" s="206" t="s">
        <v>42</v>
      </c>
      <c r="O701" s="62"/>
      <c r="P701" s="168">
        <f>O701*H701</f>
        <v>0</v>
      </c>
      <c r="Q701" s="168">
        <v>4.7999999999999996E-3</v>
      </c>
      <c r="R701" s="168">
        <f>Q701*H701</f>
        <v>2.8828799999999998E-2</v>
      </c>
      <c r="S701" s="168">
        <v>0</v>
      </c>
      <c r="T701" s="169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70" t="s">
        <v>448</v>
      </c>
      <c r="AT701" s="170" t="s">
        <v>393</v>
      </c>
      <c r="AU701" s="170" t="s">
        <v>89</v>
      </c>
      <c r="AY701" s="18" t="s">
        <v>276</v>
      </c>
      <c r="BE701" s="171">
        <f>IF(N701="základná",J701,0)</f>
        <v>0</v>
      </c>
      <c r="BF701" s="171">
        <f>IF(N701="znížená",J701,0)</f>
        <v>0</v>
      </c>
      <c r="BG701" s="171">
        <f>IF(N701="zákl. prenesená",J701,0)</f>
        <v>0</v>
      </c>
      <c r="BH701" s="171">
        <f>IF(N701="zníž. prenesená",J701,0)</f>
        <v>0</v>
      </c>
      <c r="BI701" s="171">
        <f>IF(N701="nulová",J701,0)</f>
        <v>0</v>
      </c>
      <c r="BJ701" s="18" t="s">
        <v>89</v>
      </c>
      <c r="BK701" s="172">
        <f>ROUND(I701*H701,3)</f>
        <v>0</v>
      </c>
      <c r="BL701" s="18" t="s">
        <v>368</v>
      </c>
      <c r="BM701" s="170" t="s">
        <v>1173</v>
      </c>
    </row>
    <row r="702" spans="1:65" s="14" customFormat="1" ht="11.25">
      <c r="B702" s="181"/>
      <c r="D702" s="174" t="s">
        <v>284</v>
      </c>
      <c r="E702" s="182" t="s">
        <v>1</v>
      </c>
      <c r="F702" s="183" t="s">
        <v>182</v>
      </c>
      <c r="H702" s="184">
        <v>5.8879999999999999</v>
      </c>
      <c r="I702" s="185"/>
      <c r="L702" s="181"/>
      <c r="M702" s="186"/>
      <c r="N702" s="187"/>
      <c r="O702" s="187"/>
      <c r="P702" s="187"/>
      <c r="Q702" s="187"/>
      <c r="R702" s="187"/>
      <c r="S702" s="187"/>
      <c r="T702" s="188"/>
      <c r="AT702" s="182" t="s">
        <v>284</v>
      </c>
      <c r="AU702" s="182" t="s">
        <v>89</v>
      </c>
      <c r="AV702" s="14" t="s">
        <v>89</v>
      </c>
      <c r="AW702" s="14" t="s">
        <v>30</v>
      </c>
      <c r="AX702" s="14" t="s">
        <v>83</v>
      </c>
      <c r="AY702" s="182" t="s">
        <v>276</v>
      </c>
    </row>
    <row r="703" spans="1:65" s="14" customFormat="1" ht="11.25">
      <c r="B703" s="181"/>
      <c r="D703" s="174" t="s">
        <v>284</v>
      </c>
      <c r="F703" s="183" t="s">
        <v>1174</v>
      </c>
      <c r="H703" s="184">
        <v>6.0060000000000002</v>
      </c>
      <c r="I703" s="185"/>
      <c r="L703" s="181"/>
      <c r="M703" s="186"/>
      <c r="N703" s="187"/>
      <c r="O703" s="187"/>
      <c r="P703" s="187"/>
      <c r="Q703" s="187"/>
      <c r="R703" s="187"/>
      <c r="S703" s="187"/>
      <c r="T703" s="188"/>
      <c r="AT703" s="182" t="s">
        <v>284</v>
      </c>
      <c r="AU703" s="182" t="s">
        <v>89</v>
      </c>
      <c r="AV703" s="14" t="s">
        <v>89</v>
      </c>
      <c r="AW703" s="14" t="s">
        <v>3</v>
      </c>
      <c r="AX703" s="14" t="s">
        <v>83</v>
      </c>
      <c r="AY703" s="182" t="s">
        <v>276</v>
      </c>
    </row>
    <row r="704" spans="1:65" s="2" customFormat="1" ht="24.2" customHeight="1">
      <c r="A704" s="33"/>
      <c r="B704" s="158"/>
      <c r="C704" s="159" t="s">
        <v>1175</v>
      </c>
      <c r="D704" s="159" t="s">
        <v>278</v>
      </c>
      <c r="E704" s="160" t="s">
        <v>1176</v>
      </c>
      <c r="F704" s="161" t="s">
        <v>1177</v>
      </c>
      <c r="G704" s="162" t="s">
        <v>1051</v>
      </c>
      <c r="H704" s="164"/>
      <c r="I704" s="164"/>
      <c r="J704" s="163">
        <f>ROUND(I704*H704,3)</f>
        <v>0</v>
      </c>
      <c r="K704" s="165"/>
      <c r="L704" s="34"/>
      <c r="M704" s="166" t="s">
        <v>1</v>
      </c>
      <c r="N704" s="167" t="s">
        <v>42</v>
      </c>
      <c r="O704" s="62"/>
      <c r="P704" s="168">
        <f>O704*H704</f>
        <v>0</v>
      </c>
      <c r="Q704" s="168">
        <v>0</v>
      </c>
      <c r="R704" s="168">
        <f>Q704*H704</f>
        <v>0</v>
      </c>
      <c r="S704" s="168">
        <v>0</v>
      </c>
      <c r="T704" s="169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70" t="s">
        <v>368</v>
      </c>
      <c r="AT704" s="170" t="s">
        <v>278</v>
      </c>
      <c r="AU704" s="170" t="s">
        <v>89</v>
      </c>
      <c r="AY704" s="18" t="s">
        <v>276</v>
      </c>
      <c r="BE704" s="171">
        <f>IF(N704="základná",J704,0)</f>
        <v>0</v>
      </c>
      <c r="BF704" s="171">
        <f>IF(N704="znížená",J704,0)</f>
        <v>0</v>
      </c>
      <c r="BG704" s="171">
        <f>IF(N704="zákl. prenesená",J704,0)</f>
        <v>0</v>
      </c>
      <c r="BH704" s="171">
        <f>IF(N704="zníž. prenesená",J704,0)</f>
        <v>0</v>
      </c>
      <c r="BI704" s="171">
        <f>IF(N704="nulová",J704,0)</f>
        <v>0</v>
      </c>
      <c r="BJ704" s="18" t="s">
        <v>89</v>
      </c>
      <c r="BK704" s="172">
        <f>ROUND(I704*H704,3)</f>
        <v>0</v>
      </c>
      <c r="BL704" s="18" t="s">
        <v>368</v>
      </c>
      <c r="BM704" s="170" t="s">
        <v>1178</v>
      </c>
    </row>
    <row r="705" spans="1:65" s="12" customFormat="1" ht="22.9" customHeight="1">
      <c r="B705" s="145"/>
      <c r="D705" s="146" t="s">
        <v>75</v>
      </c>
      <c r="E705" s="156" t="s">
        <v>1179</v>
      </c>
      <c r="F705" s="156" t="s">
        <v>1180</v>
      </c>
      <c r="I705" s="148"/>
      <c r="J705" s="157">
        <f>BK705</f>
        <v>0</v>
      </c>
      <c r="L705" s="145"/>
      <c r="M705" s="150"/>
      <c r="N705" s="151"/>
      <c r="O705" s="151"/>
      <c r="P705" s="152">
        <f>SUM(P706:P709)</f>
        <v>0</v>
      </c>
      <c r="Q705" s="151"/>
      <c r="R705" s="152">
        <f>SUM(R706:R709)</f>
        <v>0.17055999999999999</v>
      </c>
      <c r="S705" s="151"/>
      <c r="T705" s="153">
        <f>SUM(T706:T709)</f>
        <v>0</v>
      </c>
      <c r="AR705" s="146" t="s">
        <v>89</v>
      </c>
      <c r="AT705" s="154" t="s">
        <v>75</v>
      </c>
      <c r="AU705" s="154" t="s">
        <v>83</v>
      </c>
      <c r="AY705" s="146" t="s">
        <v>276</v>
      </c>
      <c r="BK705" s="155">
        <f>SUM(BK706:BK709)</f>
        <v>0</v>
      </c>
    </row>
    <row r="706" spans="1:65" s="2" customFormat="1" ht="16.5" customHeight="1">
      <c r="A706" s="33"/>
      <c r="B706" s="158"/>
      <c r="C706" s="159" t="s">
        <v>1181</v>
      </c>
      <c r="D706" s="159" t="s">
        <v>278</v>
      </c>
      <c r="E706" s="160" t="s">
        <v>1182</v>
      </c>
      <c r="F706" s="161" t="s">
        <v>1183</v>
      </c>
      <c r="G706" s="162" t="s">
        <v>371</v>
      </c>
      <c r="H706" s="163">
        <v>8</v>
      </c>
      <c r="I706" s="164"/>
      <c r="J706" s="163">
        <f>ROUND(I706*H706,3)</f>
        <v>0</v>
      </c>
      <c r="K706" s="165"/>
      <c r="L706" s="34"/>
      <c r="M706" s="166" t="s">
        <v>1</v>
      </c>
      <c r="N706" s="167" t="s">
        <v>42</v>
      </c>
      <c r="O706" s="62"/>
      <c r="P706" s="168">
        <f>O706*H706</f>
        <v>0</v>
      </c>
      <c r="Q706" s="168">
        <v>0</v>
      </c>
      <c r="R706" s="168">
        <f>Q706*H706</f>
        <v>0</v>
      </c>
      <c r="S706" s="168">
        <v>0</v>
      </c>
      <c r="T706" s="169">
        <f>S706*H706</f>
        <v>0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70" t="s">
        <v>368</v>
      </c>
      <c r="AT706" s="170" t="s">
        <v>278</v>
      </c>
      <c r="AU706" s="170" t="s">
        <v>89</v>
      </c>
      <c r="AY706" s="18" t="s">
        <v>276</v>
      </c>
      <c r="BE706" s="171">
        <f>IF(N706="základná",J706,0)</f>
        <v>0</v>
      </c>
      <c r="BF706" s="171">
        <f>IF(N706="znížená",J706,0)</f>
        <v>0</v>
      </c>
      <c r="BG706" s="171">
        <f>IF(N706="zákl. prenesená",J706,0)</f>
        <v>0</v>
      </c>
      <c r="BH706" s="171">
        <f>IF(N706="zníž. prenesená",J706,0)</f>
        <v>0</v>
      </c>
      <c r="BI706" s="171">
        <f>IF(N706="nulová",J706,0)</f>
        <v>0</v>
      </c>
      <c r="BJ706" s="18" t="s">
        <v>89</v>
      </c>
      <c r="BK706" s="172">
        <f>ROUND(I706*H706,3)</f>
        <v>0</v>
      </c>
      <c r="BL706" s="18" t="s">
        <v>368</v>
      </c>
      <c r="BM706" s="170" t="s">
        <v>1184</v>
      </c>
    </row>
    <row r="707" spans="1:65" s="14" customFormat="1" ht="11.25">
      <c r="B707" s="181"/>
      <c r="D707" s="174" t="s">
        <v>284</v>
      </c>
      <c r="E707" s="182" t="s">
        <v>1</v>
      </c>
      <c r="F707" s="183" t="s">
        <v>325</v>
      </c>
      <c r="H707" s="184">
        <v>8</v>
      </c>
      <c r="I707" s="185"/>
      <c r="L707" s="181"/>
      <c r="M707" s="186"/>
      <c r="N707" s="187"/>
      <c r="O707" s="187"/>
      <c r="P707" s="187"/>
      <c r="Q707" s="187"/>
      <c r="R707" s="187"/>
      <c r="S707" s="187"/>
      <c r="T707" s="188"/>
      <c r="AT707" s="182" t="s">
        <v>284</v>
      </c>
      <c r="AU707" s="182" t="s">
        <v>89</v>
      </c>
      <c r="AV707" s="14" t="s">
        <v>89</v>
      </c>
      <c r="AW707" s="14" t="s">
        <v>30</v>
      </c>
      <c r="AX707" s="14" t="s">
        <v>83</v>
      </c>
      <c r="AY707" s="182" t="s">
        <v>276</v>
      </c>
    </row>
    <row r="708" spans="1:65" s="2" customFormat="1" ht="21.75" customHeight="1">
      <c r="A708" s="33"/>
      <c r="B708" s="158"/>
      <c r="C708" s="197" t="s">
        <v>1185</v>
      </c>
      <c r="D708" s="197" t="s">
        <v>393</v>
      </c>
      <c r="E708" s="198" t="s">
        <v>1186</v>
      </c>
      <c r="F708" s="199" t="s">
        <v>1187</v>
      </c>
      <c r="G708" s="200" t="s">
        <v>371</v>
      </c>
      <c r="H708" s="201">
        <v>8</v>
      </c>
      <c r="I708" s="202"/>
      <c r="J708" s="201">
        <f>ROUND(I708*H708,3)</f>
        <v>0</v>
      </c>
      <c r="K708" s="203"/>
      <c r="L708" s="204"/>
      <c r="M708" s="205" t="s">
        <v>1</v>
      </c>
      <c r="N708" s="206" t="s">
        <v>42</v>
      </c>
      <c r="O708" s="62"/>
      <c r="P708" s="168">
        <f>O708*H708</f>
        <v>0</v>
      </c>
      <c r="Q708" s="168">
        <v>2.1319999999999999E-2</v>
      </c>
      <c r="R708" s="168">
        <f>Q708*H708</f>
        <v>0.17055999999999999</v>
      </c>
      <c r="S708" s="168">
        <v>0</v>
      </c>
      <c r="T708" s="169">
        <f>S708*H708</f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70" t="s">
        <v>448</v>
      </c>
      <c r="AT708" s="170" t="s">
        <v>393</v>
      </c>
      <c r="AU708" s="170" t="s">
        <v>89</v>
      </c>
      <c r="AY708" s="18" t="s">
        <v>276</v>
      </c>
      <c r="BE708" s="171">
        <f>IF(N708="základná",J708,0)</f>
        <v>0</v>
      </c>
      <c r="BF708" s="171">
        <f>IF(N708="znížená",J708,0)</f>
        <v>0</v>
      </c>
      <c r="BG708" s="171">
        <f>IF(N708="zákl. prenesená",J708,0)</f>
        <v>0</v>
      </c>
      <c r="BH708" s="171">
        <f>IF(N708="zníž. prenesená",J708,0)</f>
        <v>0</v>
      </c>
      <c r="BI708" s="171">
        <f>IF(N708="nulová",J708,0)</f>
        <v>0</v>
      </c>
      <c r="BJ708" s="18" t="s">
        <v>89</v>
      </c>
      <c r="BK708" s="172">
        <f>ROUND(I708*H708,3)</f>
        <v>0</v>
      </c>
      <c r="BL708" s="18" t="s">
        <v>368</v>
      </c>
      <c r="BM708" s="170" t="s">
        <v>1188</v>
      </c>
    </row>
    <row r="709" spans="1:65" s="2" customFormat="1" ht="24.2" customHeight="1">
      <c r="A709" s="33"/>
      <c r="B709" s="158"/>
      <c r="C709" s="159" t="s">
        <v>1189</v>
      </c>
      <c r="D709" s="159" t="s">
        <v>278</v>
      </c>
      <c r="E709" s="160" t="s">
        <v>1190</v>
      </c>
      <c r="F709" s="161" t="s">
        <v>1191</v>
      </c>
      <c r="G709" s="162" t="s">
        <v>1051</v>
      </c>
      <c r="H709" s="164"/>
      <c r="I709" s="164"/>
      <c r="J709" s="163">
        <f>ROUND(I709*H709,3)</f>
        <v>0</v>
      </c>
      <c r="K709" s="165"/>
      <c r="L709" s="34"/>
      <c r="M709" s="166" t="s">
        <v>1</v>
      </c>
      <c r="N709" s="167" t="s">
        <v>42</v>
      </c>
      <c r="O709" s="62"/>
      <c r="P709" s="168">
        <f>O709*H709</f>
        <v>0</v>
      </c>
      <c r="Q709" s="168">
        <v>0</v>
      </c>
      <c r="R709" s="168">
        <f>Q709*H709</f>
        <v>0</v>
      </c>
      <c r="S709" s="168">
        <v>0</v>
      </c>
      <c r="T709" s="169">
        <f>S709*H709</f>
        <v>0</v>
      </c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R709" s="170" t="s">
        <v>368</v>
      </c>
      <c r="AT709" s="170" t="s">
        <v>278</v>
      </c>
      <c r="AU709" s="170" t="s">
        <v>89</v>
      </c>
      <c r="AY709" s="18" t="s">
        <v>276</v>
      </c>
      <c r="BE709" s="171">
        <f>IF(N709="základná",J709,0)</f>
        <v>0</v>
      </c>
      <c r="BF709" s="171">
        <f>IF(N709="znížená",J709,0)</f>
        <v>0</v>
      </c>
      <c r="BG709" s="171">
        <f>IF(N709="zákl. prenesená",J709,0)</f>
        <v>0</v>
      </c>
      <c r="BH709" s="171">
        <f>IF(N709="zníž. prenesená",J709,0)</f>
        <v>0</v>
      </c>
      <c r="BI709" s="171">
        <f>IF(N709="nulová",J709,0)</f>
        <v>0</v>
      </c>
      <c r="BJ709" s="18" t="s">
        <v>89</v>
      </c>
      <c r="BK709" s="172">
        <f>ROUND(I709*H709,3)</f>
        <v>0</v>
      </c>
      <c r="BL709" s="18" t="s">
        <v>368</v>
      </c>
      <c r="BM709" s="170" t="s">
        <v>1192</v>
      </c>
    </row>
    <row r="710" spans="1:65" s="12" customFormat="1" ht="22.9" customHeight="1">
      <c r="B710" s="145"/>
      <c r="D710" s="146" t="s">
        <v>75</v>
      </c>
      <c r="E710" s="156" t="s">
        <v>1193</v>
      </c>
      <c r="F710" s="156" t="s">
        <v>1194</v>
      </c>
      <c r="I710" s="148"/>
      <c r="J710" s="157">
        <f>BK710</f>
        <v>0</v>
      </c>
      <c r="L710" s="145"/>
      <c r="M710" s="150"/>
      <c r="N710" s="151"/>
      <c r="O710" s="151"/>
      <c r="P710" s="152">
        <f>SUM(P711:P713)</f>
        <v>0</v>
      </c>
      <c r="Q710" s="151"/>
      <c r="R710" s="152">
        <f>SUM(R711:R713)</f>
        <v>1.0500000000000001E-2</v>
      </c>
      <c r="S710" s="151"/>
      <c r="T710" s="153">
        <f>SUM(T711:T713)</f>
        <v>0</v>
      </c>
      <c r="AR710" s="146" t="s">
        <v>89</v>
      </c>
      <c r="AT710" s="154" t="s">
        <v>75</v>
      </c>
      <c r="AU710" s="154" t="s">
        <v>83</v>
      </c>
      <c r="AY710" s="146" t="s">
        <v>276</v>
      </c>
      <c r="BK710" s="155">
        <f>SUM(BK711:BK713)</f>
        <v>0</v>
      </c>
    </row>
    <row r="711" spans="1:65" s="2" customFormat="1" ht="24.2" customHeight="1">
      <c r="A711" s="33"/>
      <c r="B711" s="158"/>
      <c r="C711" s="159" t="s">
        <v>1195</v>
      </c>
      <c r="D711" s="159" t="s">
        <v>278</v>
      </c>
      <c r="E711" s="160" t="s">
        <v>1196</v>
      </c>
      <c r="F711" s="161" t="s">
        <v>1197</v>
      </c>
      <c r="G711" s="162" t="s">
        <v>371</v>
      </c>
      <c r="H711" s="163">
        <v>1</v>
      </c>
      <c r="I711" s="164"/>
      <c r="J711" s="163">
        <f>ROUND(I711*H711,3)</f>
        <v>0</v>
      </c>
      <c r="K711" s="165"/>
      <c r="L711" s="34"/>
      <c r="M711" s="166" t="s">
        <v>1</v>
      </c>
      <c r="N711" s="167" t="s">
        <v>42</v>
      </c>
      <c r="O711" s="62"/>
      <c r="P711" s="168">
        <f>O711*H711</f>
        <v>0</v>
      </c>
      <c r="Q711" s="168">
        <v>0</v>
      </c>
      <c r="R711" s="168">
        <f>Q711*H711</f>
        <v>0</v>
      </c>
      <c r="S711" s="168">
        <v>0</v>
      </c>
      <c r="T711" s="169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70" t="s">
        <v>368</v>
      </c>
      <c r="AT711" s="170" t="s">
        <v>278</v>
      </c>
      <c r="AU711" s="170" t="s">
        <v>89</v>
      </c>
      <c r="AY711" s="18" t="s">
        <v>276</v>
      </c>
      <c r="BE711" s="171">
        <f>IF(N711="základná",J711,0)</f>
        <v>0</v>
      </c>
      <c r="BF711" s="171">
        <f>IF(N711="znížená",J711,0)</f>
        <v>0</v>
      </c>
      <c r="BG711" s="171">
        <f>IF(N711="zákl. prenesená",J711,0)</f>
        <v>0</v>
      </c>
      <c r="BH711" s="171">
        <f>IF(N711="zníž. prenesená",J711,0)</f>
        <v>0</v>
      </c>
      <c r="BI711" s="171">
        <f>IF(N711="nulová",J711,0)</f>
        <v>0</v>
      </c>
      <c r="BJ711" s="18" t="s">
        <v>89</v>
      </c>
      <c r="BK711" s="172">
        <f>ROUND(I711*H711,3)</f>
        <v>0</v>
      </c>
      <c r="BL711" s="18" t="s">
        <v>368</v>
      </c>
      <c r="BM711" s="170" t="s">
        <v>1198</v>
      </c>
    </row>
    <row r="712" spans="1:65" s="14" customFormat="1" ht="11.25">
      <c r="B712" s="181"/>
      <c r="D712" s="174" t="s">
        <v>284</v>
      </c>
      <c r="E712" s="182" t="s">
        <v>1</v>
      </c>
      <c r="F712" s="183" t="s">
        <v>1199</v>
      </c>
      <c r="H712" s="184">
        <v>1</v>
      </c>
      <c r="I712" s="185"/>
      <c r="L712" s="181"/>
      <c r="M712" s="186"/>
      <c r="N712" s="187"/>
      <c r="O712" s="187"/>
      <c r="P712" s="187"/>
      <c r="Q712" s="187"/>
      <c r="R712" s="187"/>
      <c r="S712" s="187"/>
      <c r="T712" s="188"/>
      <c r="AT712" s="182" t="s">
        <v>284</v>
      </c>
      <c r="AU712" s="182" t="s">
        <v>89</v>
      </c>
      <c r="AV712" s="14" t="s">
        <v>89</v>
      </c>
      <c r="AW712" s="14" t="s">
        <v>30</v>
      </c>
      <c r="AX712" s="14" t="s">
        <v>83</v>
      </c>
      <c r="AY712" s="182" t="s">
        <v>276</v>
      </c>
    </row>
    <row r="713" spans="1:65" s="2" customFormat="1" ht="24.2" customHeight="1">
      <c r="A713" s="33"/>
      <c r="B713" s="158"/>
      <c r="C713" s="197" t="s">
        <v>1200</v>
      </c>
      <c r="D713" s="197" t="s">
        <v>393</v>
      </c>
      <c r="E713" s="198" t="s">
        <v>1201</v>
      </c>
      <c r="F713" s="199" t="s">
        <v>1202</v>
      </c>
      <c r="G713" s="200" t="s">
        <v>371</v>
      </c>
      <c r="H713" s="201">
        <v>1</v>
      </c>
      <c r="I713" s="202"/>
      <c r="J713" s="201">
        <f>ROUND(I713*H713,3)</f>
        <v>0</v>
      </c>
      <c r="K713" s="203"/>
      <c r="L713" s="204"/>
      <c r="M713" s="205" t="s">
        <v>1</v>
      </c>
      <c r="N713" s="206" t="s">
        <v>42</v>
      </c>
      <c r="O713" s="62"/>
      <c r="P713" s="168">
        <f>O713*H713</f>
        <v>0</v>
      </c>
      <c r="Q713" s="168">
        <v>1.0500000000000001E-2</v>
      </c>
      <c r="R713" s="168">
        <f>Q713*H713</f>
        <v>1.0500000000000001E-2</v>
      </c>
      <c r="S713" s="168">
        <v>0</v>
      </c>
      <c r="T713" s="169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70" t="s">
        <v>448</v>
      </c>
      <c r="AT713" s="170" t="s">
        <v>393</v>
      </c>
      <c r="AU713" s="170" t="s">
        <v>89</v>
      </c>
      <c r="AY713" s="18" t="s">
        <v>276</v>
      </c>
      <c r="BE713" s="171">
        <f>IF(N713="základná",J713,0)</f>
        <v>0</v>
      </c>
      <c r="BF713" s="171">
        <f>IF(N713="znížená",J713,0)</f>
        <v>0</v>
      </c>
      <c r="BG713" s="171">
        <f>IF(N713="zákl. prenesená",J713,0)</f>
        <v>0</v>
      </c>
      <c r="BH713" s="171">
        <f>IF(N713="zníž. prenesená",J713,0)</f>
        <v>0</v>
      </c>
      <c r="BI713" s="171">
        <f>IF(N713="nulová",J713,0)</f>
        <v>0</v>
      </c>
      <c r="BJ713" s="18" t="s">
        <v>89</v>
      </c>
      <c r="BK713" s="172">
        <f>ROUND(I713*H713,3)</f>
        <v>0</v>
      </c>
      <c r="BL713" s="18" t="s">
        <v>368</v>
      </c>
      <c r="BM713" s="170" t="s">
        <v>1203</v>
      </c>
    </row>
    <row r="714" spans="1:65" s="12" customFormat="1" ht="22.9" customHeight="1">
      <c r="B714" s="145"/>
      <c r="D714" s="146" t="s">
        <v>75</v>
      </c>
      <c r="E714" s="156" t="s">
        <v>1204</v>
      </c>
      <c r="F714" s="156" t="s">
        <v>1205</v>
      </c>
      <c r="I714" s="148"/>
      <c r="J714" s="157">
        <f>BK714</f>
        <v>0</v>
      </c>
      <c r="L714" s="145"/>
      <c r="M714" s="150"/>
      <c r="N714" s="151"/>
      <c r="O714" s="151"/>
      <c r="P714" s="152">
        <f>SUM(P715:P752)</f>
        <v>0</v>
      </c>
      <c r="Q714" s="151"/>
      <c r="R714" s="152">
        <f>SUM(R715:R752)</f>
        <v>1.09730441</v>
      </c>
      <c r="S714" s="151"/>
      <c r="T714" s="153">
        <f>SUM(T715:T752)</f>
        <v>0</v>
      </c>
      <c r="AR714" s="146" t="s">
        <v>89</v>
      </c>
      <c r="AT714" s="154" t="s">
        <v>75</v>
      </c>
      <c r="AU714" s="154" t="s">
        <v>83</v>
      </c>
      <c r="AY714" s="146" t="s">
        <v>276</v>
      </c>
      <c r="BK714" s="155">
        <f>SUM(BK715:BK752)</f>
        <v>0</v>
      </c>
    </row>
    <row r="715" spans="1:65" s="2" customFormat="1" ht="24.2" customHeight="1">
      <c r="A715" s="33"/>
      <c r="B715" s="158"/>
      <c r="C715" s="159" t="s">
        <v>1206</v>
      </c>
      <c r="D715" s="159" t="s">
        <v>278</v>
      </c>
      <c r="E715" s="160" t="s">
        <v>1207</v>
      </c>
      <c r="F715" s="161" t="s">
        <v>1208</v>
      </c>
      <c r="G715" s="162" t="s">
        <v>371</v>
      </c>
      <c r="H715" s="163">
        <v>4</v>
      </c>
      <c r="I715" s="164"/>
      <c r="J715" s="163">
        <f>ROUND(I715*H715,3)</f>
        <v>0</v>
      </c>
      <c r="K715" s="165"/>
      <c r="L715" s="34"/>
      <c r="M715" s="166" t="s">
        <v>1</v>
      </c>
      <c r="N715" s="167" t="s">
        <v>42</v>
      </c>
      <c r="O715" s="62"/>
      <c r="P715" s="168">
        <f>O715*H715</f>
        <v>0</v>
      </c>
      <c r="Q715" s="168">
        <v>2.1000000000000001E-4</v>
      </c>
      <c r="R715" s="168">
        <f>Q715*H715</f>
        <v>8.4000000000000003E-4</v>
      </c>
      <c r="S715" s="168">
        <v>0</v>
      </c>
      <c r="T715" s="169">
        <f>S715*H715</f>
        <v>0</v>
      </c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R715" s="170" t="s">
        <v>368</v>
      </c>
      <c r="AT715" s="170" t="s">
        <v>278</v>
      </c>
      <c r="AU715" s="170" t="s">
        <v>89</v>
      </c>
      <c r="AY715" s="18" t="s">
        <v>276</v>
      </c>
      <c r="BE715" s="171">
        <f>IF(N715="základná",J715,0)</f>
        <v>0</v>
      </c>
      <c r="BF715" s="171">
        <f>IF(N715="znížená",J715,0)</f>
        <v>0</v>
      </c>
      <c r="BG715" s="171">
        <f>IF(N715="zákl. prenesená",J715,0)</f>
        <v>0</v>
      </c>
      <c r="BH715" s="171">
        <f>IF(N715="zníž. prenesená",J715,0)</f>
        <v>0</v>
      </c>
      <c r="BI715" s="171">
        <f>IF(N715="nulová",J715,0)</f>
        <v>0</v>
      </c>
      <c r="BJ715" s="18" t="s">
        <v>89</v>
      </c>
      <c r="BK715" s="172">
        <f>ROUND(I715*H715,3)</f>
        <v>0</v>
      </c>
      <c r="BL715" s="18" t="s">
        <v>368</v>
      </c>
      <c r="BM715" s="170" t="s">
        <v>1209</v>
      </c>
    </row>
    <row r="716" spans="1:65" s="14" customFormat="1" ht="11.25">
      <c r="B716" s="181"/>
      <c r="D716" s="174" t="s">
        <v>284</v>
      </c>
      <c r="E716" s="182" t="s">
        <v>1</v>
      </c>
      <c r="F716" s="183" t="s">
        <v>1210</v>
      </c>
      <c r="H716" s="184">
        <v>4</v>
      </c>
      <c r="I716" s="185"/>
      <c r="L716" s="181"/>
      <c r="M716" s="186"/>
      <c r="N716" s="187"/>
      <c r="O716" s="187"/>
      <c r="P716" s="187"/>
      <c r="Q716" s="187"/>
      <c r="R716" s="187"/>
      <c r="S716" s="187"/>
      <c r="T716" s="188"/>
      <c r="AT716" s="182" t="s">
        <v>284</v>
      </c>
      <c r="AU716" s="182" t="s">
        <v>89</v>
      </c>
      <c r="AV716" s="14" t="s">
        <v>89</v>
      </c>
      <c r="AW716" s="14" t="s">
        <v>30</v>
      </c>
      <c r="AX716" s="14" t="s">
        <v>83</v>
      </c>
      <c r="AY716" s="182" t="s">
        <v>276</v>
      </c>
    </row>
    <row r="717" spans="1:65" s="2" customFormat="1" ht="24.2" customHeight="1">
      <c r="A717" s="33"/>
      <c r="B717" s="158"/>
      <c r="C717" s="159" t="s">
        <v>1211</v>
      </c>
      <c r="D717" s="159" t="s">
        <v>278</v>
      </c>
      <c r="E717" s="160" t="s">
        <v>1212</v>
      </c>
      <c r="F717" s="161" t="s">
        <v>1213</v>
      </c>
      <c r="G717" s="162" t="s">
        <v>371</v>
      </c>
      <c r="H717" s="163">
        <v>5</v>
      </c>
      <c r="I717" s="164"/>
      <c r="J717" s="163">
        <f>ROUND(I717*H717,3)</f>
        <v>0</v>
      </c>
      <c r="K717" s="165"/>
      <c r="L717" s="34"/>
      <c r="M717" s="166" t="s">
        <v>1</v>
      </c>
      <c r="N717" s="167" t="s">
        <v>42</v>
      </c>
      <c r="O717" s="62"/>
      <c r="P717" s="168">
        <f>O717*H717</f>
        <v>0</v>
      </c>
      <c r="Q717" s="168">
        <v>0</v>
      </c>
      <c r="R717" s="168">
        <f>Q717*H717</f>
        <v>0</v>
      </c>
      <c r="S717" s="168">
        <v>0</v>
      </c>
      <c r="T717" s="169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70" t="s">
        <v>368</v>
      </c>
      <c r="AT717" s="170" t="s">
        <v>278</v>
      </c>
      <c r="AU717" s="170" t="s">
        <v>89</v>
      </c>
      <c r="AY717" s="18" t="s">
        <v>276</v>
      </c>
      <c r="BE717" s="171">
        <f>IF(N717="základná",J717,0)</f>
        <v>0</v>
      </c>
      <c r="BF717" s="171">
        <f>IF(N717="znížená",J717,0)</f>
        <v>0</v>
      </c>
      <c r="BG717" s="171">
        <f>IF(N717="zákl. prenesená",J717,0)</f>
        <v>0</v>
      </c>
      <c r="BH717" s="171">
        <f>IF(N717="zníž. prenesená",J717,0)</f>
        <v>0</v>
      </c>
      <c r="BI717" s="171">
        <f>IF(N717="nulová",J717,0)</f>
        <v>0</v>
      </c>
      <c r="BJ717" s="18" t="s">
        <v>89</v>
      </c>
      <c r="BK717" s="172">
        <f>ROUND(I717*H717,3)</f>
        <v>0</v>
      </c>
      <c r="BL717" s="18" t="s">
        <v>368</v>
      </c>
      <c r="BM717" s="170" t="s">
        <v>1214</v>
      </c>
    </row>
    <row r="718" spans="1:65" s="14" customFormat="1" ht="11.25">
      <c r="B718" s="181"/>
      <c r="D718" s="174" t="s">
        <v>284</v>
      </c>
      <c r="E718" s="182" t="s">
        <v>1</v>
      </c>
      <c r="F718" s="183" t="s">
        <v>305</v>
      </c>
      <c r="H718" s="184">
        <v>5</v>
      </c>
      <c r="I718" s="185"/>
      <c r="L718" s="181"/>
      <c r="M718" s="186"/>
      <c r="N718" s="187"/>
      <c r="O718" s="187"/>
      <c r="P718" s="187"/>
      <c r="Q718" s="187"/>
      <c r="R718" s="187"/>
      <c r="S718" s="187"/>
      <c r="T718" s="188"/>
      <c r="AT718" s="182" t="s">
        <v>284</v>
      </c>
      <c r="AU718" s="182" t="s">
        <v>89</v>
      </c>
      <c r="AV718" s="14" t="s">
        <v>89</v>
      </c>
      <c r="AW718" s="14" t="s">
        <v>30</v>
      </c>
      <c r="AX718" s="14" t="s">
        <v>83</v>
      </c>
      <c r="AY718" s="182" t="s">
        <v>276</v>
      </c>
    </row>
    <row r="719" spans="1:65" s="2" customFormat="1" ht="21.75" customHeight="1">
      <c r="A719" s="33"/>
      <c r="B719" s="158"/>
      <c r="C719" s="197" t="s">
        <v>1215</v>
      </c>
      <c r="D719" s="197" t="s">
        <v>393</v>
      </c>
      <c r="E719" s="198" t="s">
        <v>1216</v>
      </c>
      <c r="F719" s="199" t="s">
        <v>1217</v>
      </c>
      <c r="G719" s="200" t="s">
        <v>371</v>
      </c>
      <c r="H719" s="201">
        <v>5</v>
      </c>
      <c r="I719" s="202"/>
      <c r="J719" s="201">
        <f>ROUND(I719*H719,3)</f>
        <v>0</v>
      </c>
      <c r="K719" s="203"/>
      <c r="L719" s="204"/>
      <c r="M719" s="205" t="s">
        <v>1</v>
      </c>
      <c r="N719" s="206" t="s">
        <v>42</v>
      </c>
      <c r="O719" s="62"/>
      <c r="P719" s="168">
        <f>O719*H719</f>
        <v>0</v>
      </c>
      <c r="Q719" s="168">
        <v>7.2000000000000005E-4</v>
      </c>
      <c r="R719" s="168">
        <f>Q719*H719</f>
        <v>3.6000000000000003E-3</v>
      </c>
      <c r="S719" s="168">
        <v>0</v>
      </c>
      <c r="T719" s="169">
        <f>S719*H719</f>
        <v>0</v>
      </c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R719" s="170" t="s">
        <v>448</v>
      </c>
      <c r="AT719" s="170" t="s">
        <v>393</v>
      </c>
      <c r="AU719" s="170" t="s">
        <v>89</v>
      </c>
      <c r="AY719" s="18" t="s">
        <v>276</v>
      </c>
      <c r="BE719" s="171">
        <f>IF(N719="základná",J719,0)</f>
        <v>0</v>
      </c>
      <c r="BF719" s="171">
        <f>IF(N719="znížená",J719,0)</f>
        <v>0</v>
      </c>
      <c r="BG719" s="171">
        <f>IF(N719="zákl. prenesená",J719,0)</f>
        <v>0</v>
      </c>
      <c r="BH719" s="171">
        <f>IF(N719="zníž. prenesená",J719,0)</f>
        <v>0</v>
      </c>
      <c r="BI719" s="171">
        <f>IF(N719="nulová",J719,0)</f>
        <v>0</v>
      </c>
      <c r="BJ719" s="18" t="s">
        <v>89</v>
      </c>
      <c r="BK719" s="172">
        <f>ROUND(I719*H719,3)</f>
        <v>0</v>
      </c>
      <c r="BL719" s="18" t="s">
        <v>368</v>
      </c>
      <c r="BM719" s="170" t="s">
        <v>1218</v>
      </c>
    </row>
    <row r="720" spans="1:65" s="2" customFormat="1" ht="24.2" customHeight="1">
      <c r="A720" s="33"/>
      <c r="B720" s="158"/>
      <c r="C720" s="159" t="s">
        <v>1219</v>
      </c>
      <c r="D720" s="159" t="s">
        <v>278</v>
      </c>
      <c r="E720" s="160" t="s">
        <v>1220</v>
      </c>
      <c r="F720" s="161" t="s">
        <v>1221</v>
      </c>
      <c r="G720" s="162" t="s">
        <v>292</v>
      </c>
      <c r="H720" s="163">
        <v>8.5</v>
      </c>
      <c r="I720" s="164"/>
      <c r="J720" s="163">
        <f>ROUND(I720*H720,3)</f>
        <v>0</v>
      </c>
      <c r="K720" s="165"/>
      <c r="L720" s="34"/>
      <c r="M720" s="166" t="s">
        <v>1</v>
      </c>
      <c r="N720" s="167" t="s">
        <v>42</v>
      </c>
      <c r="O720" s="62"/>
      <c r="P720" s="168">
        <f>O720*H720</f>
        <v>0</v>
      </c>
      <c r="Q720" s="168">
        <v>2.5999999999999998E-4</v>
      </c>
      <c r="R720" s="168">
        <f>Q720*H720</f>
        <v>2.2099999999999997E-3</v>
      </c>
      <c r="S720" s="168">
        <v>0</v>
      </c>
      <c r="T720" s="169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70" t="s">
        <v>368</v>
      </c>
      <c r="AT720" s="170" t="s">
        <v>278</v>
      </c>
      <c r="AU720" s="170" t="s">
        <v>89</v>
      </c>
      <c r="AY720" s="18" t="s">
        <v>276</v>
      </c>
      <c r="BE720" s="171">
        <f>IF(N720="základná",J720,0)</f>
        <v>0</v>
      </c>
      <c r="BF720" s="171">
        <f>IF(N720="znížená",J720,0)</f>
        <v>0</v>
      </c>
      <c r="BG720" s="171">
        <f>IF(N720="zákl. prenesená",J720,0)</f>
        <v>0</v>
      </c>
      <c r="BH720" s="171">
        <f>IF(N720="zníž. prenesená",J720,0)</f>
        <v>0</v>
      </c>
      <c r="BI720" s="171">
        <f>IF(N720="nulová",J720,0)</f>
        <v>0</v>
      </c>
      <c r="BJ720" s="18" t="s">
        <v>89</v>
      </c>
      <c r="BK720" s="172">
        <f>ROUND(I720*H720,3)</f>
        <v>0</v>
      </c>
      <c r="BL720" s="18" t="s">
        <v>368</v>
      </c>
      <c r="BM720" s="170" t="s">
        <v>1222</v>
      </c>
    </row>
    <row r="721" spans="1:65" s="14" customFormat="1" ht="11.25">
      <c r="B721" s="181"/>
      <c r="D721" s="174" t="s">
        <v>284</v>
      </c>
      <c r="E721" s="182" t="s">
        <v>1</v>
      </c>
      <c r="F721" s="183" t="s">
        <v>1223</v>
      </c>
      <c r="H721" s="184">
        <v>8.5</v>
      </c>
      <c r="I721" s="185"/>
      <c r="L721" s="181"/>
      <c r="M721" s="186"/>
      <c r="N721" s="187"/>
      <c r="O721" s="187"/>
      <c r="P721" s="187"/>
      <c r="Q721" s="187"/>
      <c r="R721" s="187"/>
      <c r="S721" s="187"/>
      <c r="T721" s="188"/>
      <c r="AT721" s="182" t="s">
        <v>284</v>
      </c>
      <c r="AU721" s="182" t="s">
        <v>89</v>
      </c>
      <c r="AV721" s="14" t="s">
        <v>89</v>
      </c>
      <c r="AW721" s="14" t="s">
        <v>30</v>
      </c>
      <c r="AX721" s="14" t="s">
        <v>83</v>
      </c>
      <c r="AY721" s="182" t="s">
        <v>276</v>
      </c>
    </row>
    <row r="722" spans="1:65" s="2" customFormat="1" ht="24.2" customHeight="1">
      <c r="A722" s="33"/>
      <c r="B722" s="158"/>
      <c r="C722" s="159" t="s">
        <v>1224</v>
      </c>
      <c r="D722" s="159" t="s">
        <v>278</v>
      </c>
      <c r="E722" s="160" t="s">
        <v>1225</v>
      </c>
      <c r="F722" s="161" t="s">
        <v>1226</v>
      </c>
      <c r="G722" s="162" t="s">
        <v>292</v>
      </c>
      <c r="H722" s="163">
        <v>21.75</v>
      </c>
      <c r="I722" s="164"/>
      <c r="J722" s="163">
        <f>ROUND(I722*H722,3)</f>
        <v>0</v>
      </c>
      <c r="K722" s="165"/>
      <c r="L722" s="34"/>
      <c r="M722" s="166" t="s">
        <v>1</v>
      </c>
      <c r="N722" s="167" t="s">
        <v>42</v>
      </c>
      <c r="O722" s="62"/>
      <c r="P722" s="168">
        <f>O722*H722</f>
        <v>0</v>
      </c>
      <c r="Q722" s="168">
        <v>2.5999999999999998E-4</v>
      </c>
      <c r="R722" s="168">
        <f>Q722*H722</f>
        <v>5.6549999999999994E-3</v>
      </c>
      <c r="S722" s="168">
        <v>0</v>
      </c>
      <c r="T722" s="169">
        <f>S722*H722</f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70" t="s">
        <v>368</v>
      </c>
      <c r="AT722" s="170" t="s">
        <v>278</v>
      </c>
      <c r="AU722" s="170" t="s">
        <v>89</v>
      </c>
      <c r="AY722" s="18" t="s">
        <v>276</v>
      </c>
      <c r="BE722" s="171">
        <f>IF(N722="základná",J722,0)</f>
        <v>0</v>
      </c>
      <c r="BF722" s="171">
        <f>IF(N722="znížená",J722,0)</f>
        <v>0</v>
      </c>
      <c r="BG722" s="171">
        <f>IF(N722="zákl. prenesená",J722,0)</f>
        <v>0</v>
      </c>
      <c r="BH722" s="171">
        <f>IF(N722="zníž. prenesená",J722,0)</f>
        <v>0</v>
      </c>
      <c r="BI722" s="171">
        <f>IF(N722="nulová",J722,0)</f>
        <v>0</v>
      </c>
      <c r="BJ722" s="18" t="s">
        <v>89</v>
      </c>
      <c r="BK722" s="172">
        <f>ROUND(I722*H722,3)</f>
        <v>0</v>
      </c>
      <c r="BL722" s="18" t="s">
        <v>368</v>
      </c>
      <c r="BM722" s="170" t="s">
        <v>1227</v>
      </c>
    </row>
    <row r="723" spans="1:65" s="14" customFormat="1" ht="11.25">
      <c r="B723" s="181"/>
      <c r="D723" s="174" t="s">
        <v>284</v>
      </c>
      <c r="E723" s="182" t="s">
        <v>1</v>
      </c>
      <c r="F723" s="183" t="s">
        <v>1228</v>
      </c>
      <c r="H723" s="184">
        <v>13.75</v>
      </c>
      <c r="I723" s="185"/>
      <c r="L723" s="181"/>
      <c r="M723" s="186"/>
      <c r="N723" s="187"/>
      <c r="O723" s="187"/>
      <c r="P723" s="187"/>
      <c r="Q723" s="187"/>
      <c r="R723" s="187"/>
      <c r="S723" s="187"/>
      <c r="T723" s="188"/>
      <c r="AT723" s="182" t="s">
        <v>284</v>
      </c>
      <c r="AU723" s="182" t="s">
        <v>89</v>
      </c>
      <c r="AV723" s="14" t="s">
        <v>89</v>
      </c>
      <c r="AW723" s="14" t="s">
        <v>30</v>
      </c>
      <c r="AX723" s="14" t="s">
        <v>76</v>
      </c>
      <c r="AY723" s="182" t="s">
        <v>276</v>
      </c>
    </row>
    <row r="724" spans="1:65" s="14" customFormat="1" ht="11.25">
      <c r="B724" s="181"/>
      <c r="D724" s="174" t="s">
        <v>284</v>
      </c>
      <c r="E724" s="182" t="s">
        <v>1</v>
      </c>
      <c r="F724" s="183" t="s">
        <v>1229</v>
      </c>
      <c r="H724" s="184">
        <v>8</v>
      </c>
      <c r="I724" s="185"/>
      <c r="L724" s="181"/>
      <c r="M724" s="186"/>
      <c r="N724" s="187"/>
      <c r="O724" s="187"/>
      <c r="P724" s="187"/>
      <c r="Q724" s="187"/>
      <c r="R724" s="187"/>
      <c r="S724" s="187"/>
      <c r="T724" s="188"/>
      <c r="AT724" s="182" t="s">
        <v>284</v>
      </c>
      <c r="AU724" s="182" t="s">
        <v>89</v>
      </c>
      <c r="AV724" s="14" t="s">
        <v>89</v>
      </c>
      <c r="AW724" s="14" t="s">
        <v>30</v>
      </c>
      <c r="AX724" s="14" t="s">
        <v>76</v>
      </c>
      <c r="AY724" s="182" t="s">
        <v>276</v>
      </c>
    </row>
    <row r="725" spans="1:65" s="15" customFormat="1" ht="11.25">
      <c r="B725" s="189"/>
      <c r="D725" s="174" t="s">
        <v>284</v>
      </c>
      <c r="E725" s="190" t="s">
        <v>1</v>
      </c>
      <c r="F725" s="191" t="s">
        <v>289</v>
      </c>
      <c r="H725" s="192">
        <v>21.75</v>
      </c>
      <c r="I725" s="193"/>
      <c r="L725" s="189"/>
      <c r="M725" s="194"/>
      <c r="N725" s="195"/>
      <c r="O725" s="195"/>
      <c r="P725" s="195"/>
      <c r="Q725" s="195"/>
      <c r="R725" s="195"/>
      <c r="S725" s="195"/>
      <c r="T725" s="196"/>
      <c r="AT725" s="190" t="s">
        <v>284</v>
      </c>
      <c r="AU725" s="190" t="s">
        <v>89</v>
      </c>
      <c r="AV725" s="15" t="s">
        <v>282</v>
      </c>
      <c r="AW725" s="15" t="s">
        <v>30</v>
      </c>
      <c r="AX725" s="15" t="s">
        <v>83</v>
      </c>
      <c r="AY725" s="190" t="s">
        <v>276</v>
      </c>
    </row>
    <row r="726" spans="1:65" s="2" customFormat="1" ht="33" customHeight="1">
      <c r="A726" s="33"/>
      <c r="B726" s="158"/>
      <c r="C726" s="197" t="s">
        <v>1230</v>
      </c>
      <c r="D726" s="197" t="s">
        <v>393</v>
      </c>
      <c r="E726" s="198" t="s">
        <v>1231</v>
      </c>
      <c r="F726" s="199" t="s">
        <v>1232</v>
      </c>
      <c r="G726" s="200" t="s">
        <v>308</v>
      </c>
      <c r="H726" s="201">
        <v>0.48699999999999999</v>
      </c>
      <c r="I726" s="202"/>
      <c r="J726" s="201">
        <f>ROUND(I726*H726,3)</f>
        <v>0</v>
      </c>
      <c r="K726" s="203"/>
      <c r="L726" s="204"/>
      <c r="M726" s="205" t="s">
        <v>1</v>
      </c>
      <c r="N726" s="206" t="s">
        <v>42</v>
      </c>
      <c r="O726" s="62"/>
      <c r="P726" s="168">
        <f>O726*H726</f>
        <v>0</v>
      </c>
      <c r="Q726" s="168">
        <v>0.5</v>
      </c>
      <c r="R726" s="168">
        <f>Q726*H726</f>
        <v>0.24349999999999999</v>
      </c>
      <c r="S726" s="168">
        <v>0</v>
      </c>
      <c r="T726" s="169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70" t="s">
        <v>448</v>
      </c>
      <c r="AT726" s="170" t="s">
        <v>393</v>
      </c>
      <c r="AU726" s="170" t="s">
        <v>89</v>
      </c>
      <c r="AY726" s="18" t="s">
        <v>276</v>
      </c>
      <c r="BE726" s="171">
        <f>IF(N726="základná",J726,0)</f>
        <v>0</v>
      </c>
      <c r="BF726" s="171">
        <f>IF(N726="znížená",J726,0)</f>
        <v>0</v>
      </c>
      <c r="BG726" s="171">
        <f>IF(N726="zákl. prenesená",J726,0)</f>
        <v>0</v>
      </c>
      <c r="BH726" s="171">
        <f>IF(N726="zníž. prenesená",J726,0)</f>
        <v>0</v>
      </c>
      <c r="BI726" s="171">
        <f>IF(N726="nulová",J726,0)</f>
        <v>0</v>
      </c>
      <c r="BJ726" s="18" t="s">
        <v>89</v>
      </c>
      <c r="BK726" s="172">
        <f>ROUND(I726*H726,3)</f>
        <v>0</v>
      </c>
      <c r="BL726" s="18" t="s">
        <v>368</v>
      </c>
      <c r="BM726" s="170" t="s">
        <v>1233</v>
      </c>
    </row>
    <row r="727" spans="1:65" s="14" customFormat="1" ht="11.25">
      <c r="B727" s="181"/>
      <c r="D727" s="174" t="s">
        <v>284</v>
      </c>
      <c r="E727" s="182" t="s">
        <v>1</v>
      </c>
      <c r="F727" s="183" t="s">
        <v>1234</v>
      </c>
      <c r="H727" s="184">
        <v>2.1000000000000001E-2</v>
      </c>
      <c r="I727" s="185"/>
      <c r="L727" s="181"/>
      <c r="M727" s="186"/>
      <c r="N727" s="187"/>
      <c r="O727" s="187"/>
      <c r="P727" s="187"/>
      <c r="Q727" s="187"/>
      <c r="R727" s="187"/>
      <c r="S727" s="187"/>
      <c r="T727" s="188"/>
      <c r="AT727" s="182" t="s">
        <v>284</v>
      </c>
      <c r="AU727" s="182" t="s">
        <v>89</v>
      </c>
      <c r="AV727" s="14" t="s">
        <v>89</v>
      </c>
      <c r="AW727" s="14" t="s">
        <v>30</v>
      </c>
      <c r="AX727" s="14" t="s">
        <v>76</v>
      </c>
      <c r="AY727" s="182" t="s">
        <v>276</v>
      </c>
    </row>
    <row r="728" spans="1:65" s="14" customFormat="1" ht="11.25">
      <c r="B728" s="181"/>
      <c r="D728" s="174" t="s">
        <v>284</v>
      </c>
      <c r="E728" s="182" t="s">
        <v>1</v>
      </c>
      <c r="F728" s="183" t="s">
        <v>1235</v>
      </c>
      <c r="H728" s="184">
        <v>0.20599999999999999</v>
      </c>
      <c r="I728" s="185"/>
      <c r="L728" s="181"/>
      <c r="M728" s="186"/>
      <c r="N728" s="187"/>
      <c r="O728" s="187"/>
      <c r="P728" s="187"/>
      <c r="Q728" s="187"/>
      <c r="R728" s="187"/>
      <c r="S728" s="187"/>
      <c r="T728" s="188"/>
      <c r="AT728" s="182" t="s">
        <v>284</v>
      </c>
      <c r="AU728" s="182" t="s">
        <v>89</v>
      </c>
      <c r="AV728" s="14" t="s">
        <v>89</v>
      </c>
      <c r="AW728" s="14" t="s">
        <v>30</v>
      </c>
      <c r="AX728" s="14" t="s">
        <v>76</v>
      </c>
      <c r="AY728" s="182" t="s">
        <v>276</v>
      </c>
    </row>
    <row r="729" spans="1:65" s="14" customFormat="1" ht="11.25">
      <c r="B729" s="181"/>
      <c r="D729" s="174" t="s">
        <v>284</v>
      </c>
      <c r="E729" s="182" t="s">
        <v>1</v>
      </c>
      <c r="F729" s="183" t="s">
        <v>1236</v>
      </c>
      <c r="H729" s="184">
        <v>0.216</v>
      </c>
      <c r="I729" s="185"/>
      <c r="L729" s="181"/>
      <c r="M729" s="186"/>
      <c r="N729" s="187"/>
      <c r="O729" s="187"/>
      <c r="P729" s="187"/>
      <c r="Q729" s="187"/>
      <c r="R729" s="187"/>
      <c r="S729" s="187"/>
      <c r="T729" s="188"/>
      <c r="AT729" s="182" t="s">
        <v>284</v>
      </c>
      <c r="AU729" s="182" t="s">
        <v>89</v>
      </c>
      <c r="AV729" s="14" t="s">
        <v>89</v>
      </c>
      <c r="AW729" s="14" t="s">
        <v>30</v>
      </c>
      <c r="AX729" s="14" t="s">
        <v>76</v>
      </c>
      <c r="AY729" s="182" t="s">
        <v>276</v>
      </c>
    </row>
    <row r="730" spans="1:65" s="15" customFormat="1" ht="11.25">
      <c r="B730" s="189"/>
      <c r="D730" s="174" t="s">
        <v>284</v>
      </c>
      <c r="E730" s="190" t="s">
        <v>1</v>
      </c>
      <c r="F730" s="191" t="s">
        <v>289</v>
      </c>
      <c r="H730" s="192">
        <v>0.443</v>
      </c>
      <c r="I730" s="193"/>
      <c r="L730" s="189"/>
      <c r="M730" s="194"/>
      <c r="N730" s="195"/>
      <c r="O730" s="195"/>
      <c r="P730" s="195"/>
      <c r="Q730" s="195"/>
      <c r="R730" s="195"/>
      <c r="S730" s="195"/>
      <c r="T730" s="196"/>
      <c r="AT730" s="190" t="s">
        <v>284</v>
      </c>
      <c r="AU730" s="190" t="s">
        <v>89</v>
      </c>
      <c r="AV730" s="15" t="s">
        <v>282</v>
      </c>
      <c r="AW730" s="15" t="s">
        <v>30</v>
      </c>
      <c r="AX730" s="15" t="s">
        <v>83</v>
      </c>
      <c r="AY730" s="190" t="s">
        <v>276</v>
      </c>
    </row>
    <row r="731" spans="1:65" s="14" customFormat="1" ht="11.25">
      <c r="B731" s="181"/>
      <c r="D731" s="174" t="s">
        <v>284</v>
      </c>
      <c r="F731" s="183" t="s">
        <v>1237</v>
      </c>
      <c r="H731" s="184">
        <v>0.48699999999999999</v>
      </c>
      <c r="I731" s="185"/>
      <c r="L731" s="181"/>
      <c r="M731" s="186"/>
      <c r="N731" s="187"/>
      <c r="O731" s="187"/>
      <c r="P731" s="187"/>
      <c r="Q731" s="187"/>
      <c r="R731" s="187"/>
      <c r="S731" s="187"/>
      <c r="T731" s="188"/>
      <c r="AT731" s="182" t="s">
        <v>284</v>
      </c>
      <c r="AU731" s="182" t="s">
        <v>89</v>
      </c>
      <c r="AV731" s="14" t="s">
        <v>89</v>
      </c>
      <c r="AW731" s="14" t="s">
        <v>3</v>
      </c>
      <c r="AX731" s="14" t="s">
        <v>83</v>
      </c>
      <c r="AY731" s="182" t="s">
        <v>276</v>
      </c>
    </row>
    <row r="732" spans="1:65" s="2" customFormat="1" ht="44.25" customHeight="1">
      <c r="A732" s="33"/>
      <c r="B732" s="158"/>
      <c r="C732" s="159" t="s">
        <v>1238</v>
      </c>
      <c r="D732" s="159" t="s">
        <v>278</v>
      </c>
      <c r="E732" s="160" t="s">
        <v>1239</v>
      </c>
      <c r="F732" s="161" t="s">
        <v>1240</v>
      </c>
      <c r="G732" s="162" t="s">
        <v>308</v>
      </c>
      <c r="H732" s="163">
        <v>0.443</v>
      </c>
      <c r="I732" s="164"/>
      <c r="J732" s="163">
        <f>ROUND(I732*H732,3)</f>
        <v>0</v>
      </c>
      <c r="K732" s="165"/>
      <c r="L732" s="34"/>
      <c r="M732" s="166" t="s">
        <v>1</v>
      </c>
      <c r="N732" s="167" t="s">
        <v>42</v>
      </c>
      <c r="O732" s="62"/>
      <c r="P732" s="168">
        <f>O732*H732</f>
        <v>0</v>
      </c>
      <c r="Q732" s="168">
        <v>2.2329999999999999E-2</v>
      </c>
      <c r="R732" s="168">
        <f>Q732*H732</f>
        <v>9.8921900000000004E-3</v>
      </c>
      <c r="S732" s="168">
        <v>0</v>
      </c>
      <c r="T732" s="169">
        <f>S732*H732</f>
        <v>0</v>
      </c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R732" s="170" t="s">
        <v>368</v>
      </c>
      <c r="AT732" s="170" t="s">
        <v>278</v>
      </c>
      <c r="AU732" s="170" t="s">
        <v>89</v>
      </c>
      <c r="AY732" s="18" t="s">
        <v>276</v>
      </c>
      <c r="BE732" s="171">
        <f>IF(N732="základná",J732,0)</f>
        <v>0</v>
      </c>
      <c r="BF732" s="171">
        <f>IF(N732="znížená",J732,0)</f>
        <v>0</v>
      </c>
      <c r="BG732" s="171">
        <f>IF(N732="zákl. prenesená",J732,0)</f>
        <v>0</v>
      </c>
      <c r="BH732" s="171">
        <f>IF(N732="zníž. prenesená",J732,0)</f>
        <v>0</v>
      </c>
      <c r="BI732" s="171">
        <f>IF(N732="nulová",J732,0)</f>
        <v>0</v>
      </c>
      <c r="BJ732" s="18" t="s">
        <v>89</v>
      </c>
      <c r="BK732" s="172">
        <f>ROUND(I732*H732,3)</f>
        <v>0</v>
      </c>
      <c r="BL732" s="18" t="s">
        <v>368</v>
      </c>
      <c r="BM732" s="170" t="s">
        <v>1241</v>
      </c>
    </row>
    <row r="733" spans="1:65" s="14" customFormat="1" ht="11.25">
      <c r="B733" s="181"/>
      <c r="D733" s="174" t="s">
        <v>284</v>
      </c>
      <c r="E733" s="182" t="s">
        <v>1</v>
      </c>
      <c r="F733" s="183" t="s">
        <v>1242</v>
      </c>
      <c r="H733" s="184">
        <v>0.443</v>
      </c>
      <c r="I733" s="185"/>
      <c r="L733" s="181"/>
      <c r="M733" s="186"/>
      <c r="N733" s="187"/>
      <c r="O733" s="187"/>
      <c r="P733" s="187"/>
      <c r="Q733" s="187"/>
      <c r="R733" s="187"/>
      <c r="S733" s="187"/>
      <c r="T733" s="188"/>
      <c r="AT733" s="182" t="s">
        <v>284</v>
      </c>
      <c r="AU733" s="182" t="s">
        <v>89</v>
      </c>
      <c r="AV733" s="14" t="s">
        <v>89</v>
      </c>
      <c r="AW733" s="14" t="s">
        <v>30</v>
      </c>
      <c r="AX733" s="14" t="s">
        <v>83</v>
      </c>
      <c r="AY733" s="182" t="s">
        <v>276</v>
      </c>
    </row>
    <row r="734" spans="1:65" s="2" customFormat="1" ht="33" customHeight="1">
      <c r="A734" s="33"/>
      <c r="B734" s="158"/>
      <c r="C734" s="159" t="s">
        <v>1243</v>
      </c>
      <c r="D734" s="159" t="s">
        <v>278</v>
      </c>
      <c r="E734" s="160" t="s">
        <v>1244</v>
      </c>
      <c r="F734" s="161" t="s">
        <v>1245</v>
      </c>
      <c r="G734" s="162" t="s">
        <v>281</v>
      </c>
      <c r="H734" s="163">
        <v>16.937999999999999</v>
      </c>
      <c r="I734" s="164"/>
      <c r="J734" s="163">
        <f>ROUND(I734*H734,3)</f>
        <v>0</v>
      </c>
      <c r="K734" s="165"/>
      <c r="L734" s="34"/>
      <c r="M734" s="166" t="s">
        <v>1</v>
      </c>
      <c r="N734" s="167" t="s">
        <v>42</v>
      </c>
      <c r="O734" s="62"/>
      <c r="P734" s="168">
        <f>O734*H734</f>
        <v>0</v>
      </c>
      <c r="Q734" s="168">
        <v>2.9839999999999998E-2</v>
      </c>
      <c r="R734" s="168">
        <f>Q734*H734</f>
        <v>0.50542991999999998</v>
      </c>
      <c r="S734" s="168">
        <v>0</v>
      </c>
      <c r="T734" s="169">
        <f>S734*H734</f>
        <v>0</v>
      </c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R734" s="170" t="s">
        <v>368</v>
      </c>
      <c r="AT734" s="170" t="s">
        <v>278</v>
      </c>
      <c r="AU734" s="170" t="s">
        <v>89</v>
      </c>
      <c r="AY734" s="18" t="s">
        <v>276</v>
      </c>
      <c r="BE734" s="171">
        <f>IF(N734="základná",J734,0)</f>
        <v>0</v>
      </c>
      <c r="BF734" s="171">
        <f>IF(N734="znížená",J734,0)</f>
        <v>0</v>
      </c>
      <c r="BG734" s="171">
        <f>IF(N734="zákl. prenesená",J734,0)</f>
        <v>0</v>
      </c>
      <c r="BH734" s="171">
        <f>IF(N734="zníž. prenesená",J734,0)</f>
        <v>0</v>
      </c>
      <c r="BI734" s="171">
        <f>IF(N734="nulová",J734,0)</f>
        <v>0</v>
      </c>
      <c r="BJ734" s="18" t="s">
        <v>89</v>
      </c>
      <c r="BK734" s="172">
        <f>ROUND(I734*H734,3)</f>
        <v>0</v>
      </c>
      <c r="BL734" s="18" t="s">
        <v>368</v>
      </c>
      <c r="BM734" s="170" t="s">
        <v>1246</v>
      </c>
    </row>
    <row r="735" spans="1:65" s="13" customFormat="1" ht="11.25">
      <c r="B735" s="173"/>
      <c r="D735" s="174" t="s">
        <v>284</v>
      </c>
      <c r="E735" s="175" t="s">
        <v>1</v>
      </c>
      <c r="F735" s="176" t="s">
        <v>1059</v>
      </c>
      <c r="H735" s="175" t="s">
        <v>1</v>
      </c>
      <c r="I735" s="177"/>
      <c r="L735" s="173"/>
      <c r="M735" s="178"/>
      <c r="N735" s="179"/>
      <c r="O735" s="179"/>
      <c r="P735" s="179"/>
      <c r="Q735" s="179"/>
      <c r="R735" s="179"/>
      <c r="S735" s="179"/>
      <c r="T735" s="180"/>
      <c r="AT735" s="175" t="s">
        <v>284</v>
      </c>
      <c r="AU735" s="175" t="s">
        <v>89</v>
      </c>
      <c r="AV735" s="13" t="s">
        <v>83</v>
      </c>
      <c r="AW735" s="13" t="s">
        <v>30</v>
      </c>
      <c r="AX735" s="13" t="s">
        <v>76</v>
      </c>
      <c r="AY735" s="175" t="s">
        <v>276</v>
      </c>
    </row>
    <row r="736" spans="1:65" s="14" customFormat="1" ht="11.25">
      <c r="B736" s="181"/>
      <c r="D736" s="174" t="s">
        <v>284</v>
      </c>
      <c r="E736" s="182" t="s">
        <v>1</v>
      </c>
      <c r="F736" s="183" t="s">
        <v>1247</v>
      </c>
      <c r="H736" s="184">
        <v>11.927</v>
      </c>
      <c r="I736" s="185"/>
      <c r="L736" s="181"/>
      <c r="M736" s="186"/>
      <c r="N736" s="187"/>
      <c r="O736" s="187"/>
      <c r="P736" s="187"/>
      <c r="Q736" s="187"/>
      <c r="R736" s="187"/>
      <c r="S736" s="187"/>
      <c r="T736" s="188"/>
      <c r="AT736" s="182" t="s">
        <v>284</v>
      </c>
      <c r="AU736" s="182" t="s">
        <v>89</v>
      </c>
      <c r="AV736" s="14" t="s">
        <v>89</v>
      </c>
      <c r="AW736" s="14" t="s">
        <v>30</v>
      </c>
      <c r="AX736" s="14" t="s">
        <v>76</v>
      </c>
      <c r="AY736" s="182" t="s">
        <v>276</v>
      </c>
    </row>
    <row r="737" spans="1:65" s="14" customFormat="1" ht="11.25">
      <c r="B737" s="181"/>
      <c r="D737" s="174" t="s">
        <v>284</v>
      </c>
      <c r="E737" s="182" t="s">
        <v>1</v>
      </c>
      <c r="F737" s="183" t="s">
        <v>1248</v>
      </c>
      <c r="H737" s="184">
        <v>2.855</v>
      </c>
      <c r="I737" s="185"/>
      <c r="L737" s="181"/>
      <c r="M737" s="186"/>
      <c r="N737" s="187"/>
      <c r="O737" s="187"/>
      <c r="P737" s="187"/>
      <c r="Q737" s="187"/>
      <c r="R737" s="187"/>
      <c r="S737" s="187"/>
      <c r="T737" s="188"/>
      <c r="AT737" s="182" t="s">
        <v>284</v>
      </c>
      <c r="AU737" s="182" t="s">
        <v>89</v>
      </c>
      <c r="AV737" s="14" t="s">
        <v>89</v>
      </c>
      <c r="AW737" s="14" t="s">
        <v>30</v>
      </c>
      <c r="AX737" s="14" t="s">
        <v>76</v>
      </c>
      <c r="AY737" s="182" t="s">
        <v>276</v>
      </c>
    </row>
    <row r="738" spans="1:65" s="13" customFormat="1" ht="11.25">
      <c r="B738" s="173"/>
      <c r="D738" s="174" t="s">
        <v>284</v>
      </c>
      <c r="E738" s="175" t="s">
        <v>1</v>
      </c>
      <c r="F738" s="176" t="s">
        <v>593</v>
      </c>
      <c r="H738" s="175" t="s">
        <v>1</v>
      </c>
      <c r="I738" s="177"/>
      <c r="L738" s="173"/>
      <c r="M738" s="178"/>
      <c r="N738" s="179"/>
      <c r="O738" s="179"/>
      <c r="P738" s="179"/>
      <c r="Q738" s="179"/>
      <c r="R738" s="179"/>
      <c r="S738" s="179"/>
      <c r="T738" s="180"/>
      <c r="AT738" s="175" t="s">
        <v>284</v>
      </c>
      <c r="AU738" s="175" t="s">
        <v>89</v>
      </c>
      <c r="AV738" s="13" t="s">
        <v>83</v>
      </c>
      <c r="AW738" s="13" t="s">
        <v>30</v>
      </c>
      <c r="AX738" s="13" t="s">
        <v>76</v>
      </c>
      <c r="AY738" s="175" t="s">
        <v>276</v>
      </c>
    </row>
    <row r="739" spans="1:65" s="14" customFormat="1" ht="11.25">
      <c r="B739" s="181"/>
      <c r="D739" s="174" t="s">
        <v>284</v>
      </c>
      <c r="E739" s="182" t="s">
        <v>1</v>
      </c>
      <c r="F739" s="183" t="s">
        <v>1249</v>
      </c>
      <c r="H739" s="184">
        <v>2.1560000000000001</v>
      </c>
      <c r="I739" s="185"/>
      <c r="L739" s="181"/>
      <c r="M739" s="186"/>
      <c r="N739" s="187"/>
      <c r="O739" s="187"/>
      <c r="P739" s="187"/>
      <c r="Q739" s="187"/>
      <c r="R739" s="187"/>
      <c r="S739" s="187"/>
      <c r="T739" s="188"/>
      <c r="AT739" s="182" t="s">
        <v>284</v>
      </c>
      <c r="AU739" s="182" t="s">
        <v>89</v>
      </c>
      <c r="AV739" s="14" t="s">
        <v>89</v>
      </c>
      <c r="AW739" s="14" t="s">
        <v>30</v>
      </c>
      <c r="AX739" s="14" t="s">
        <v>76</v>
      </c>
      <c r="AY739" s="182" t="s">
        <v>276</v>
      </c>
    </row>
    <row r="740" spans="1:65" s="15" customFormat="1" ht="11.25">
      <c r="B740" s="189"/>
      <c r="D740" s="174" t="s">
        <v>284</v>
      </c>
      <c r="E740" s="190" t="s">
        <v>1</v>
      </c>
      <c r="F740" s="191" t="s">
        <v>289</v>
      </c>
      <c r="H740" s="192">
        <v>16.937999999999999</v>
      </c>
      <c r="I740" s="193"/>
      <c r="L740" s="189"/>
      <c r="M740" s="194"/>
      <c r="N740" s="195"/>
      <c r="O740" s="195"/>
      <c r="P740" s="195"/>
      <c r="Q740" s="195"/>
      <c r="R740" s="195"/>
      <c r="S740" s="195"/>
      <c r="T740" s="196"/>
      <c r="AT740" s="190" t="s">
        <v>284</v>
      </c>
      <c r="AU740" s="190" t="s">
        <v>89</v>
      </c>
      <c r="AV740" s="15" t="s">
        <v>282</v>
      </c>
      <c r="AW740" s="15" t="s">
        <v>30</v>
      </c>
      <c r="AX740" s="15" t="s">
        <v>83</v>
      </c>
      <c r="AY740" s="190" t="s">
        <v>276</v>
      </c>
    </row>
    <row r="741" spans="1:65" s="2" customFormat="1" ht="24.2" customHeight="1">
      <c r="A741" s="33"/>
      <c r="B741" s="158"/>
      <c r="C741" s="159" t="s">
        <v>1250</v>
      </c>
      <c r="D741" s="159" t="s">
        <v>278</v>
      </c>
      <c r="E741" s="160" t="s">
        <v>1251</v>
      </c>
      <c r="F741" s="161" t="s">
        <v>1252</v>
      </c>
      <c r="G741" s="162" t="s">
        <v>281</v>
      </c>
      <c r="H741" s="163">
        <v>26.605</v>
      </c>
      <c r="I741" s="164"/>
      <c r="J741" s="163">
        <f>ROUND(I741*H741,3)</f>
        <v>0</v>
      </c>
      <c r="K741" s="165"/>
      <c r="L741" s="34"/>
      <c r="M741" s="166" t="s">
        <v>1</v>
      </c>
      <c r="N741" s="167" t="s">
        <v>42</v>
      </c>
      <c r="O741" s="62"/>
      <c r="P741" s="168">
        <f>O741*H741</f>
        <v>0</v>
      </c>
      <c r="Q741" s="168">
        <v>1.226E-2</v>
      </c>
      <c r="R741" s="168">
        <f>Q741*H741</f>
        <v>0.3261773</v>
      </c>
      <c r="S741" s="168">
        <v>0</v>
      </c>
      <c r="T741" s="169">
        <f>S741*H741</f>
        <v>0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70" t="s">
        <v>368</v>
      </c>
      <c r="AT741" s="170" t="s">
        <v>278</v>
      </c>
      <c r="AU741" s="170" t="s">
        <v>89</v>
      </c>
      <c r="AY741" s="18" t="s">
        <v>276</v>
      </c>
      <c r="BE741" s="171">
        <f>IF(N741="základná",J741,0)</f>
        <v>0</v>
      </c>
      <c r="BF741" s="171">
        <f>IF(N741="znížená",J741,0)</f>
        <v>0</v>
      </c>
      <c r="BG741" s="171">
        <f>IF(N741="zákl. prenesená",J741,0)</f>
        <v>0</v>
      </c>
      <c r="BH741" s="171">
        <f>IF(N741="zníž. prenesená",J741,0)</f>
        <v>0</v>
      </c>
      <c r="BI741" s="171">
        <f>IF(N741="nulová",J741,0)</f>
        <v>0</v>
      </c>
      <c r="BJ741" s="18" t="s">
        <v>89</v>
      </c>
      <c r="BK741" s="172">
        <f>ROUND(I741*H741,3)</f>
        <v>0</v>
      </c>
      <c r="BL741" s="18" t="s">
        <v>368</v>
      </c>
      <c r="BM741" s="170" t="s">
        <v>1253</v>
      </c>
    </row>
    <row r="742" spans="1:65" s="13" customFormat="1" ht="11.25">
      <c r="B742" s="173"/>
      <c r="D742" s="174" t="s">
        <v>284</v>
      </c>
      <c r="E742" s="175" t="s">
        <v>1</v>
      </c>
      <c r="F742" s="176" t="s">
        <v>1254</v>
      </c>
      <c r="H742" s="175" t="s">
        <v>1</v>
      </c>
      <c r="I742" s="177"/>
      <c r="L742" s="173"/>
      <c r="M742" s="178"/>
      <c r="N742" s="179"/>
      <c r="O742" s="179"/>
      <c r="P742" s="179"/>
      <c r="Q742" s="179"/>
      <c r="R742" s="179"/>
      <c r="S742" s="179"/>
      <c r="T742" s="180"/>
      <c r="AT742" s="175" t="s">
        <v>284</v>
      </c>
      <c r="AU742" s="175" t="s">
        <v>89</v>
      </c>
      <c r="AV742" s="13" t="s">
        <v>83</v>
      </c>
      <c r="AW742" s="13" t="s">
        <v>30</v>
      </c>
      <c r="AX742" s="13" t="s">
        <v>76</v>
      </c>
      <c r="AY742" s="175" t="s">
        <v>276</v>
      </c>
    </row>
    <row r="743" spans="1:65" s="13" customFormat="1" ht="11.25">
      <c r="B743" s="173"/>
      <c r="D743" s="174" t="s">
        <v>284</v>
      </c>
      <c r="E743" s="175" t="s">
        <v>1</v>
      </c>
      <c r="F743" s="176" t="s">
        <v>589</v>
      </c>
      <c r="H743" s="175" t="s">
        <v>1</v>
      </c>
      <c r="I743" s="177"/>
      <c r="L743" s="173"/>
      <c r="M743" s="178"/>
      <c r="N743" s="179"/>
      <c r="O743" s="179"/>
      <c r="P743" s="179"/>
      <c r="Q743" s="179"/>
      <c r="R743" s="179"/>
      <c r="S743" s="179"/>
      <c r="T743" s="180"/>
      <c r="AT743" s="175" t="s">
        <v>284</v>
      </c>
      <c r="AU743" s="175" t="s">
        <v>89</v>
      </c>
      <c r="AV743" s="13" t="s">
        <v>83</v>
      </c>
      <c r="AW743" s="13" t="s">
        <v>30</v>
      </c>
      <c r="AX743" s="13" t="s">
        <v>76</v>
      </c>
      <c r="AY743" s="175" t="s">
        <v>276</v>
      </c>
    </row>
    <row r="744" spans="1:65" s="14" customFormat="1" ht="11.25">
      <c r="B744" s="181"/>
      <c r="D744" s="174" t="s">
        <v>284</v>
      </c>
      <c r="E744" s="182" t="s">
        <v>1</v>
      </c>
      <c r="F744" s="183" t="s">
        <v>1255</v>
      </c>
      <c r="H744" s="184">
        <v>11.042</v>
      </c>
      <c r="I744" s="185"/>
      <c r="L744" s="181"/>
      <c r="M744" s="186"/>
      <c r="N744" s="187"/>
      <c r="O744" s="187"/>
      <c r="P744" s="187"/>
      <c r="Q744" s="187"/>
      <c r="R744" s="187"/>
      <c r="S744" s="187"/>
      <c r="T744" s="188"/>
      <c r="AT744" s="182" t="s">
        <v>284</v>
      </c>
      <c r="AU744" s="182" t="s">
        <v>89</v>
      </c>
      <c r="AV744" s="14" t="s">
        <v>89</v>
      </c>
      <c r="AW744" s="14" t="s">
        <v>30</v>
      </c>
      <c r="AX744" s="14" t="s">
        <v>76</v>
      </c>
      <c r="AY744" s="182" t="s">
        <v>276</v>
      </c>
    </row>
    <row r="745" spans="1:65" s="13" customFormat="1" ht="11.25">
      <c r="B745" s="173"/>
      <c r="D745" s="174" t="s">
        <v>284</v>
      </c>
      <c r="E745" s="175" t="s">
        <v>1</v>
      </c>
      <c r="F745" s="176" t="s">
        <v>593</v>
      </c>
      <c r="H745" s="175" t="s">
        <v>1</v>
      </c>
      <c r="I745" s="177"/>
      <c r="L745" s="173"/>
      <c r="M745" s="178"/>
      <c r="N745" s="179"/>
      <c r="O745" s="179"/>
      <c r="P745" s="179"/>
      <c r="Q745" s="179"/>
      <c r="R745" s="179"/>
      <c r="S745" s="179"/>
      <c r="T745" s="180"/>
      <c r="AT745" s="175" t="s">
        <v>284</v>
      </c>
      <c r="AU745" s="175" t="s">
        <v>89</v>
      </c>
      <c r="AV745" s="13" t="s">
        <v>83</v>
      </c>
      <c r="AW745" s="13" t="s">
        <v>30</v>
      </c>
      <c r="AX745" s="13" t="s">
        <v>76</v>
      </c>
      <c r="AY745" s="175" t="s">
        <v>276</v>
      </c>
    </row>
    <row r="746" spans="1:65" s="14" customFormat="1" ht="11.25">
      <c r="B746" s="181"/>
      <c r="D746" s="174" t="s">
        <v>284</v>
      </c>
      <c r="E746" s="182" t="s">
        <v>1</v>
      </c>
      <c r="F746" s="183" t="s">
        <v>594</v>
      </c>
      <c r="H746" s="184">
        <v>3.95</v>
      </c>
      <c r="I746" s="185"/>
      <c r="L746" s="181"/>
      <c r="M746" s="186"/>
      <c r="N746" s="187"/>
      <c r="O746" s="187"/>
      <c r="P746" s="187"/>
      <c r="Q746" s="187"/>
      <c r="R746" s="187"/>
      <c r="S746" s="187"/>
      <c r="T746" s="188"/>
      <c r="AT746" s="182" t="s">
        <v>284</v>
      </c>
      <c r="AU746" s="182" t="s">
        <v>89</v>
      </c>
      <c r="AV746" s="14" t="s">
        <v>89</v>
      </c>
      <c r="AW746" s="14" t="s">
        <v>30</v>
      </c>
      <c r="AX746" s="14" t="s">
        <v>76</v>
      </c>
      <c r="AY746" s="182" t="s">
        <v>276</v>
      </c>
    </row>
    <row r="747" spans="1:65" s="14" customFormat="1" ht="11.25">
      <c r="B747" s="181"/>
      <c r="D747" s="174" t="s">
        <v>284</v>
      </c>
      <c r="E747" s="182" t="s">
        <v>1</v>
      </c>
      <c r="F747" s="183" t="s">
        <v>596</v>
      </c>
      <c r="H747" s="184">
        <v>1.258</v>
      </c>
      <c r="I747" s="185"/>
      <c r="L747" s="181"/>
      <c r="M747" s="186"/>
      <c r="N747" s="187"/>
      <c r="O747" s="187"/>
      <c r="P747" s="187"/>
      <c r="Q747" s="187"/>
      <c r="R747" s="187"/>
      <c r="S747" s="187"/>
      <c r="T747" s="188"/>
      <c r="AT747" s="182" t="s">
        <v>284</v>
      </c>
      <c r="AU747" s="182" t="s">
        <v>89</v>
      </c>
      <c r="AV747" s="14" t="s">
        <v>89</v>
      </c>
      <c r="AW747" s="14" t="s">
        <v>30</v>
      </c>
      <c r="AX747" s="14" t="s">
        <v>76</v>
      </c>
      <c r="AY747" s="182" t="s">
        <v>276</v>
      </c>
    </row>
    <row r="748" spans="1:65" s="14" customFormat="1" ht="11.25">
      <c r="B748" s="181"/>
      <c r="D748" s="174" t="s">
        <v>284</v>
      </c>
      <c r="E748" s="182" t="s">
        <v>1</v>
      </c>
      <c r="F748" s="183" t="s">
        <v>1256</v>
      </c>
      <c r="H748" s="184">
        <v>1.208</v>
      </c>
      <c r="I748" s="185"/>
      <c r="L748" s="181"/>
      <c r="M748" s="186"/>
      <c r="N748" s="187"/>
      <c r="O748" s="187"/>
      <c r="P748" s="187"/>
      <c r="Q748" s="187"/>
      <c r="R748" s="187"/>
      <c r="S748" s="187"/>
      <c r="T748" s="188"/>
      <c r="AT748" s="182" t="s">
        <v>284</v>
      </c>
      <c r="AU748" s="182" t="s">
        <v>89</v>
      </c>
      <c r="AV748" s="14" t="s">
        <v>89</v>
      </c>
      <c r="AW748" s="14" t="s">
        <v>30</v>
      </c>
      <c r="AX748" s="14" t="s">
        <v>76</v>
      </c>
      <c r="AY748" s="182" t="s">
        <v>276</v>
      </c>
    </row>
    <row r="749" spans="1:65" s="14" customFormat="1" ht="11.25">
      <c r="B749" s="181"/>
      <c r="D749" s="174" t="s">
        <v>284</v>
      </c>
      <c r="E749" s="182" t="s">
        <v>1</v>
      </c>
      <c r="F749" s="183" t="s">
        <v>1257</v>
      </c>
      <c r="H749" s="184">
        <v>9.0120000000000005</v>
      </c>
      <c r="I749" s="185"/>
      <c r="L749" s="181"/>
      <c r="M749" s="186"/>
      <c r="N749" s="187"/>
      <c r="O749" s="187"/>
      <c r="P749" s="187"/>
      <c r="Q749" s="187"/>
      <c r="R749" s="187"/>
      <c r="S749" s="187"/>
      <c r="T749" s="188"/>
      <c r="AT749" s="182" t="s">
        <v>284</v>
      </c>
      <c r="AU749" s="182" t="s">
        <v>89</v>
      </c>
      <c r="AV749" s="14" t="s">
        <v>89</v>
      </c>
      <c r="AW749" s="14" t="s">
        <v>30</v>
      </c>
      <c r="AX749" s="14" t="s">
        <v>76</v>
      </c>
      <c r="AY749" s="182" t="s">
        <v>276</v>
      </c>
    </row>
    <row r="750" spans="1:65" s="14" customFormat="1" ht="11.25">
      <c r="B750" s="181"/>
      <c r="D750" s="174" t="s">
        <v>284</v>
      </c>
      <c r="E750" s="182" t="s">
        <v>1</v>
      </c>
      <c r="F750" s="183" t="s">
        <v>1258</v>
      </c>
      <c r="H750" s="184">
        <v>0.13500000000000001</v>
      </c>
      <c r="I750" s="185"/>
      <c r="L750" s="181"/>
      <c r="M750" s="186"/>
      <c r="N750" s="187"/>
      <c r="O750" s="187"/>
      <c r="P750" s="187"/>
      <c r="Q750" s="187"/>
      <c r="R750" s="187"/>
      <c r="S750" s="187"/>
      <c r="T750" s="188"/>
      <c r="AT750" s="182" t="s">
        <v>284</v>
      </c>
      <c r="AU750" s="182" t="s">
        <v>89</v>
      </c>
      <c r="AV750" s="14" t="s">
        <v>89</v>
      </c>
      <c r="AW750" s="14" t="s">
        <v>30</v>
      </c>
      <c r="AX750" s="14" t="s">
        <v>76</v>
      </c>
      <c r="AY750" s="182" t="s">
        <v>276</v>
      </c>
    </row>
    <row r="751" spans="1:65" s="15" customFormat="1" ht="11.25">
      <c r="B751" s="189"/>
      <c r="D751" s="174" t="s">
        <v>284</v>
      </c>
      <c r="E751" s="190" t="s">
        <v>1</v>
      </c>
      <c r="F751" s="191" t="s">
        <v>289</v>
      </c>
      <c r="H751" s="192">
        <v>26.605</v>
      </c>
      <c r="I751" s="193"/>
      <c r="L751" s="189"/>
      <c r="M751" s="194"/>
      <c r="N751" s="195"/>
      <c r="O751" s="195"/>
      <c r="P751" s="195"/>
      <c r="Q751" s="195"/>
      <c r="R751" s="195"/>
      <c r="S751" s="195"/>
      <c r="T751" s="196"/>
      <c r="AT751" s="190" t="s">
        <v>284</v>
      </c>
      <c r="AU751" s="190" t="s">
        <v>89</v>
      </c>
      <c r="AV751" s="15" t="s">
        <v>282</v>
      </c>
      <c r="AW751" s="15" t="s">
        <v>30</v>
      </c>
      <c r="AX751" s="15" t="s">
        <v>83</v>
      </c>
      <c r="AY751" s="190" t="s">
        <v>276</v>
      </c>
    </row>
    <row r="752" spans="1:65" s="2" customFormat="1" ht="24.2" customHeight="1">
      <c r="A752" s="33"/>
      <c r="B752" s="158"/>
      <c r="C752" s="159" t="s">
        <v>1259</v>
      </c>
      <c r="D752" s="159" t="s">
        <v>278</v>
      </c>
      <c r="E752" s="160" t="s">
        <v>1260</v>
      </c>
      <c r="F752" s="161" t="s">
        <v>1261</v>
      </c>
      <c r="G752" s="162" t="s">
        <v>1051</v>
      </c>
      <c r="H752" s="164"/>
      <c r="I752" s="164"/>
      <c r="J752" s="163">
        <f>ROUND(I752*H752,3)</f>
        <v>0</v>
      </c>
      <c r="K752" s="165"/>
      <c r="L752" s="34"/>
      <c r="M752" s="166" t="s">
        <v>1</v>
      </c>
      <c r="N752" s="167" t="s">
        <v>42</v>
      </c>
      <c r="O752" s="62"/>
      <c r="P752" s="168">
        <f>O752*H752</f>
        <v>0</v>
      </c>
      <c r="Q752" s="168">
        <v>0</v>
      </c>
      <c r="R752" s="168">
        <f>Q752*H752</f>
        <v>0</v>
      </c>
      <c r="S752" s="168">
        <v>0</v>
      </c>
      <c r="T752" s="169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70" t="s">
        <v>368</v>
      </c>
      <c r="AT752" s="170" t="s">
        <v>278</v>
      </c>
      <c r="AU752" s="170" t="s">
        <v>89</v>
      </c>
      <c r="AY752" s="18" t="s">
        <v>276</v>
      </c>
      <c r="BE752" s="171">
        <f>IF(N752="základná",J752,0)</f>
        <v>0</v>
      </c>
      <c r="BF752" s="171">
        <f>IF(N752="znížená",J752,0)</f>
        <v>0</v>
      </c>
      <c r="BG752" s="171">
        <f>IF(N752="zákl. prenesená",J752,0)</f>
        <v>0</v>
      </c>
      <c r="BH752" s="171">
        <f>IF(N752="zníž. prenesená",J752,0)</f>
        <v>0</v>
      </c>
      <c r="BI752" s="171">
        <f>IF(N752="nulová",J752,0)</f>
        <v>0</v>
      </c>
      <c r="BJ752" s="18" t="s">
        <v>89</v>
      </c>
      <c r="BK752" s="172">
        <f>ROUND(I752*H752,3)</f>
        <v>0</v>
      </c>
      <c r="BL752" s="18" t="s">
        <v>368</v>
      </c>
      <c r="BM752" s="170" t="s">
        <v>1262</v>
      </c>
    </row>
    <row r="753" spans="1:65" s="12" customFormat="1" ht="22.9" customHeight="1">
      <c r="B753" s="145"/>
      <c r="D753" s="146" t="s">
        <v>75</v>
      </c>
      <c r="E753" s="156" t="s">
        <v>1263</v>
      </c>
      <c r="F753" s="156" t="s">
        <v>1264</v>
      </c>
      <c r="I753" s="148"/>
      <c r="J753" s="157">
        <f>BK753</f>
        <v>0</v>
      </c>
      <c r="L753" s="145"/>
      <c r="M753" s="150"/>
      <c r="N753" s="151"/>
      <c r="O753" s="151"/>
      <c r="P753" s="152">
        <f>SUM(P754:P803)</f>
        <v>0</v>
      </c>
      <c r="Q753" s="151"/>
      <c r="R753" s="152">
        <f>SUM(R754:R803)</f>
        <v>10.604563450000001</v>
      </c>
      <c r="S753" s="151"/>
      <c r="T753" s="153">
        <f>SUM(T754:T803)</f>
        <v>0</v>
      </c>
      <c r="AR753" s="146" t="s">
        <v>89</v>
      </c>
      <c r="AT753" s="154" t="s">
        <v>75</v>
      </c>
      <c r="AU753" s="154" t="s">
        <v>83</v>
      </c>
      <c r="AY753" s="146" t="s">
        <v>276</v>
      </c>
      <c r="BK753" s="155">
        <f>SUM(BK754:BK803)</f>
        <v>0</v>
      </c>
    </row>
    <row r="754" spans="1:65" s="2" customFormat="1" ht="37.9" customHeight="1">
      <c r="A754" s="33"/>
      <c r="B754" s="158"/>
      <c r="C754" s="159" t="s">
        <v>1265</v>
      </c>
      <c r="D754" s="159" t="s">
        <v>278</v>
      </c>
      <c r="E754" s="160" t="s">
        <v>1266</v>
      </c>
      <c r="F754" s="161" t="s">
        <v>1267</v>
      </c>
      <c r="G754" s="162" t="s">
        <v>281</v>
      </c>
      <c r="H754" s="163">
        <v>160.67699999999999</v>
      </c>
      <c r="I754" s="164"/>
      <c r="J754" s="163">
        <f>ROUND(I754*H754,3)</f>
        <v>0</v>
      </c>
      <c r="K754" s="165"/>
      <c r="L754" s="34"/>
      <c r="M754" s="166" t="s">
        <v>1</v>
      </c>
      <c r="N754" s="167" t="s">
        <v>42</v>
      </c>
      <c r="O754" s="62"/>
      <c r="P754" s="168">
        <f>O754*H754</f>
        <v>0</v>
      </c>
      <c r="Q754" s="168">
        <v>4.6679999999999999E-2</v>
      </c>
      <c r="R754" s="168">
        <f>Q754*H754</f>
        <v>7.5004023599999998</v>
      </c>
      <c r="S754" s="168">
        <v>0</v>
      </c>
      <c r="T754" s="169">
        <f>S754*H754</f>
        <v>0</v>
      </c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R754" s="170" t="s">
        <v>368</v>
      </c>
      <c r="AT754" s="170" t="s">
        <v>278</v>
      </c>
      <c r="AU754" s="170" t="s">
        <v>89</v>
      </c>
      <c r="AY754" s="18" t="s">
        <v>276</v>
      </c>
      <c r="BE754" s="171">
        <f>IF(N754="základná",J754,0)</f>
        <v>0</v>
      </c>
      <c r="BF754" s="171">
        <f>IF(N754="znížená",J754,0)</f>
        <v>0</v>
      </c>
      <c r="BG754" s="171">
        <f>IF(N754="zákl. prenesená",J754,0)</f>
        <v>0</v>
      </c>
      <c r="BH754" s="171">
        <f>IF(N754="zníž. prenesená",J754,0)</f>
        <v>0</v>
      </c>
      <c r="BI754" s="171">
        <f>IF(N754="nulová",J754,0)</f>
        <v>0</v>
      </c>
      <c r="BJ754" s="18" t="s">
        <v>89</v>
      </c>
      <c r="BK754" s="172">
        <f>ROUND(I754*H754,3)</f>
        <v>0</v>
      </c>
      <c r="BL754" s="18" t="s">
        <v>368</v>
      </c>
      <c r="BM754" s="170" t="s">
        <v>1268</v>
      </c>
    </row>
    <row r="755" spans="1:65" s="13" customFormat="1" ht="11.25">
      <c r="B755" s="173"/>
      <c r="D755" s="174" t="s">
        <v>284</v>
      </c>
      <c r="E755" s="175" t="s">
        <v>1</v>
      </c>
      <c r="F755" s="176" t="s">
        <v>1269</v>
      </c>
      <c r="H755" s="175" t="s">
        <v>1</v>
      </c>
      <c r="I755" s="177"/>
      <c r="L755" s="173"/>
      <c r="M755" s="178"/>
      <c r="N755" s="179"/>
      <c r="O755" s="179"/>
      <c r="P755" s="179"/>
      <c r="Q755" s="179"/>
      <c r="R755" s="179"/>
      <c r="S755" s="179"/>
      <c r="T755" s="180"/>
      <c r="AT755" s="175" t="s">
        <v>284</v>
      </c>
      <c r="AU755" s="175" t="s">
        <v>89</v>
      </c>
      <c r="AV755" s="13" t="s">
        <v>83</v>
      </c>
      <c r="AW755" s="13" t="s">
        <v>30</v>
      </c>
      <c r="AX755" s="13" t="s">
        <v>76</v>
      </c>
      <c r="AY755" s="175" t="s">
        <v>276</v>
      </c>
    </row>
    <row r="756" spans="1:65" s="14" customFormat="1" ht="11.25">
      <c r="B756" s="181"/>
      <c r="D756" s="174" t="s">
        <v>284</v>
      </c>
      <c r="E756" s="182" t="s">
        <v>1</v>
      </c>
      <c r="F756" s="183" t="s">
        <v>1270</v>
      </c>
      <c r="H756" s="184">
        <v>43.408999999999999</v>
      </c>
      <c r="I756" s="185"/>
      <c r="L756" s="181"/>
      <c r="M756" s="186"/>
      <c r="N756" s="187"/>
      <c r="O756" s="187"/>
      <c r="P756" s="187"/>
      <c r="Q756" s="187"/>
      <c r="R756" s="187"/>
      <c r="S756" s="187"/>
      <c r="T756" s="188"/>
      <c r="AT756" s="182" t="s">
        <v>284</v>
      </c>
      <c r="AU756" s="182" t="s">
        <v>89</v>
      </c>
      <c r="AV756" s="14" t="s">
        <v>89</v>
      </c>
      <c r="AW756" s="14" t="s">
        <v>30</v>
      </c>
      <c r="AX756" s="14" t="s">
        <v>76</v>
      </c>
      <c r="AY756" s="182" t="s">
        <v>276</v>
      </c>
    </row>
    <row r="757" spans="1:65" s="13" customFormat="1" ht="11.25">
      <c r="B757" s="173"/>
      <c r="D757" s="174" t="s">
        <v>284</v>
      </c>
      <c r="E757" s="175" t="s">
        <v>1</v>
      </c>
      <c r="F757" s="176" t="s">
        <v>1271</v>
      </c>
      <c r="H757" s="175" t="s">
        <v>1</v>
      </c>
      <c r="I757" s="177"/>
      <c r="L757" s="173"/>
      <c r="M757" s="178"/>
      <c r="N757" s="179"/>
      <c r="O757" s="179"/>
      <c r="P757" s="179"/>
      <c r="Q757" s="179"/>
      <c r="R757" s="179"/>
      <c r="S757" s="179"/>
      <c r="T757" s="180"/>
      <c r="AT757" s="175" t="s">
        <v>284</v>
      </c>
      <c r="AU757" s="175" t="s">
        <v>89</v>
      </c>
      <c r="AV757" s="13" t="s">
        <v>83</v>
      </c>
      <c r="AW757" s="13" t="s">
        <v>30</v>
      </c>
      <c r="AX757" s="13" t="s">
        <v>76</v>
      </c>
      <c r="AY757" s="175" t="s">
        <v>276</v>
      </c>
    </row>
    <row r="758" spans="1:65" s="14" customFormat="1" ht="11.25">
      <c r="B758" s="181"/>
      <c r="D758" s="174" t="s">
        <v>284</v>
      </c>
      <c r="E758" s="182" t="s">
        <v>1</v>
      </c>
      <c r="F758" s="183" t="s">
        <v>1272</v>
      </c>
      <c r="H758" s="184">
        <v>20.312999999999999</v>
      </c>
      <c r="I758" s="185"/>
      <c r="L758" s="181"/>
      <c r="M758" s="186"/>
      <c r="N758" s="187"/>
      <c r="O758" s="187"/>
      <c r="P758" s="187"/>
      <c r="Q758" s="187"/>
      <c r="R758" s="187"/>
      <c r="S758" s="187"/>
      <c r="T758" s="188"/>
      <c r="AT758" s="182" t="s">
        <v>284</v>
      </c>
      <c r="AU758" s="182" t="s">
        <v>89</v>
      </c>
      <c r="AV758" s="14" t="s">
        <v>89</v>
      </c>
      <c r="AW758" s="14" t="s">
        <v>30</v>
      </c>
      <c r="AX758" s="14" t="s">
        <v>76</v>
      </c>
      <c r="AY758" s="182" t="s">
        <v>276</v>
      </c>
    </row>
    <row r="759" spans="1:65" s="13" customFormat="1" ht="11.25">
      <c r="B759" s="173"/>
      <c r="D759" s="174" t="s">
        <v>284</v>
      </c>
      <c r="E759" s="175" t="s">
        <v>1</v>
      </c>
      <c r="F759" s="176" t="s">
        <v>1273</v>
      </c>
      <c r="H759" s="175" t="s">
        <v>1</v>
      </c>
      <c r="I759" s="177"/>
      <c r="L759" s="173"/>
      <c r="M759" s="178"/>
      <c r="N759" s="179"/>
      <c r="O759" s="179"/>
      <c r="P759" s="179"/>
      <c r="Q759" s="179"/>
      <c r="R759" s="179"/>
      <c r="S759" s="179"/>
      <c r="T759" s="180"/>
      <c r="AT759" s="175" t="s">
        <v>284</v>
      </c>
      <c r="AU759" s="175" t="s">
        <v>89</v>
      </c>
      <c r="AV759" s="13" t="s">
        <v>83</v>
      </c>
      <c r="AW759" s="13" t="s">
        <v>30</v>
      </c>
      <c r="AX759" s="13" t="s">
        <v>76</v>
      </c>
      <c r="AY759" s="175" t="s">
        <v>276</v>
      </c>
    </row>
    <row r="760" spans="1:65" s="14" customFormat="1" ht="11.25">
      <c r="B760" s="181"/>
      <c r="D760" s="174" t="s">
        <v>284</v>
      </c>
      <c r="E760" s="182" t="s">
        <v>1</v>
      </c>
      <c r="F760" s="183" t="s">
        <v>1274</v>
      </c>
      <c r="H760" s="184">
        <v>19.289000000000001</v>
      </c>
      <c r="I760" s="185"/>
      <c r="L760" s="181"/>
      <c r="M760" s="186"/>
      <c r="N760" s="187"/>
      <c r="O760" s="187"/>
      <c r="P760" s="187"/>
      <c r="Q760" s="187"/>
      <c r="R760" s="187"/>
      <c r="S760" s="187"/>
      <c r="T760" s="188"/>
      <c r="AT760" s="182" t="s">
        <v>284</v>
      </c>
      <c r="AU760" s="182" t="s">
        <v>89</v>
      </c>
      <c r="AV760" s="14" t="s">
        <v>89</v>
      </c>
      <c r="AW760" s="14" t="s">
        <v>30</v>
      </c>
      <c r="AX760" s="14" t="s">
        <v>76</v>
      </c>
      <c r="AY760" s="182" t="s">
        <v>276</v>
      </c>
    </row>
    <row r="761" spans="1:65" s="13" customFormat="1" ht="11.25">
      <c r="B761" s="173"/>
      <c r="D761" s="174" t="s">
        <v>284</v>
      </c>
      <c r="E761" s="175" t="s">
        <v>1</v>
      </c>
      <c r="F761" s="176" t="s">
        <v>1275</v>
      </c>
      <c r="H761" s="175" t="s">
        <v>1</v>
      </c>
      <c r="I761" s="177"/>
      <c r="L761" s="173"/>
      <c r="M761" s="178"/>
      <c r="N761" s="179"/>
      <c r="O761" s="179"/>
      <c r="P761" s="179"/>
      <c r="Q761" s="179"/>
      <c r="R761" s="179"/>
      <c r="S761" s="179"/>
      <c r="T761" s="180"/>
      <c r="AT761" s="175" t="s">
        <v>284</v>
      </c>
      <c r="AU761" s="175" t="s">
        <v>89</v>
      </c>
      <c r="AV761" s="13" t="s">
        <v>83</v>
      </c>
      <c r="AW761" s="13" t="s">
        <v>30</v>
      </c>
      <c r="AX761" s="13" t="s">
        <v>76</v>
      </c>
      <c r="AY761" s="175" t="s">
        <v>276</v>
      </c>
    </row>
    <row r="762" spans="1:65" s="14" customFormat="1" ht="11.25">
      <c r="B762" s="181"/>
      <c r="D762" s="174" t="s">
        <v>284</v>
      </c>
      <c r="E762" s="182" t="s">
        <v>1</v>
      </c>
      <c r="F762" s="183" t="s">
        <v>1276</v>
      </c>
      <c r="H762" s="184">
        <v>6.9279999999999999</v>
      </c>
      <c r="I762" s="185"/>
      <c r="L762" s="181"/>
      <c r="M762" s="186"/>
      <c r="N762" s="187"/>
      <c r="O762" s="187"/>
      <c r="P762" s="187"/>
      <c r="Q762" s="187"/>
      <c r="R762" s="187"/>
      <c r="S762" s="187"/>
      <c r="T762" s="188"/>
      <c r="AT762" s="182" t="s">
        <v>284</v>
      </c>
      <c r="AU762" s="182" t="s">
        <v>89</v>
      </c>
      <c r="AV762" s="14" t="s">
        <v>89</v>
      </c>
      <c r="AW762" s="14" t="s">
        <v>30</v>
      </c>
      <c r="AX762" s="14" t="s">
        <v>76</v>
      </c>
      <c r="AY762" s="182" t="s">
        <v>276</v>
      </c>
    </row>
    <row r="763" spans="1:65" s="13" customFormat="1" ht="11.25">
      <c r="B763" s="173"/>
      <c r="D763" s="174" t="s">
        <v>284</v>
      </c>
      <c r="E763" s="175" t="s">
        <v>1</v>
      </c>
      <c r="F763" s="176" t="s">
        <v>1277</v>
      </c>
      <c r="H763" s="175" t="s">
        <v>1</v>
      </c>
      <c r="I763" s="177"/>
      <c r="L763" s="173"/>
      <c r="M763" s="178"/>
      <c r="N763" s="179"/>
      <c r="O763" s="179"/>
      <c r="P763" s="179"/>
      <c r="Q763" s="179"/>
      <c r="R763" s="179"/>
      <c r="S763" s="179"/>
      <c r="T763" s="180"/>
      <c r="AT763" s="175" t="s">
        <v>284</v>
      </c>
      <c r="AU763" s="175" t="s">
        <v>89</v>
      </c>
      <c r="AV763" s="13" t="s">
        <v>83</v>
      </c>
      <c r="AW763" s="13" t="s">
        <v>30</v>
      </c>
      <c r="AX763" s="13" t="s">
        <v>76</v>
      </c>
      <c r="AY763" s="175" t="s">
        <v>276</v>
      </c>
    </row>
    <row r="764" spans="1:65" s="14" customFormat="1" ht="11.25">
      <c r="B764" s="181"/>
      <c r="D764" s="174" t="s">
        <v>284</v>
      </c>
      <c r="E764" s="182" t="s">
        <v>1</v>
      </c>
      <c r="F764" s="183" t="s">
        <v>1278</v>
      </c>
      <c r="H764" s="184">
        <v>9.8480000000000008</v>
      </c>
      <c r="I764" s="185"/>
      <c r="L764" s="181"/>
      <c r="M764" s="186"/>
      <c r="N764" s="187"/>
      <c r="O764" s="187"/>
      <c r="P764" s="187"/>
      <c r="Q764" s="187"/>
      <c r="R764" s="187"/>
      <c r="S764" s="187"/>
      <c r="T764" s="188"/>
      <c r="AT764" s="182" t="s">
        <v>284</v>
      </c>
      <c r="AU764" s="182" t="s">
        <v>89</v>
      </c>
      <c r="AV764" s="14" t="s">
        <v>89</v>
      </c>
      <c r="AW764" s="14" t="s">
        <v>30</v>
      </c>
      <c r="AX764" s="14" t="s">
        <v>76</v>
      </c>
      <c r="AY764" s="182" t="s">
        <v>276</v>
      </c>
    </row>
    <row r="765" spans="1:65" s="13" customFormat="1" ht="11.25">
      <c r="B765" s="173"/>
      <c r="D765" s="174" t="s">
        <v>284</v>
      </c>
      <c r="E765" s="175" t="s">
        <v>1</v>
      </c>
      <c r="F765" s="176" t="s">
        <v>1279</v>
      </c>
      <c r="H765" s="175" t="s">
        <v>1</v>
      </c>
      <c r="I765" s="177"/>
      <c r="L765" s="173"/>
      <c r="M765" s="178"/>
      <c r="N765" s="179"/>
      <c r="O765" s="179"/>
      <c r="P765" s="179"/>
      <c r="Q765" s="179"/>
      <c r="R765" s="179"/>
      <c r="S765" s="179"/>
      <c r="T765" s="180"/>
      <c r="AT765" s="175" t="s">
        <v>284</v>
      </c>
      <c r="AU765" s="175" t="s">
        <v>89</v>
      </c>
      <c r="AV765" s="13" t="s">
        <v>83</v>
      </c>
      <c r="AW765" s="13" t="s">
        <v>30</v>
      </c>
      <c r="AX765" s="13" t="s">
        <v>76</v>
      </c>
      <c r="AY765" s="175" t="s">
        <v>276</v>
      </c>
    </row>
    <row r="766" spans="1:65" s="14" customFormat="1" ht="11.25">
      <c r="B766" s="181"/>
      <c r="D766" s="174" t="s">
        <v>284</v>
      </c>
      <c r="E766" s="182" t="s">
        <v>1</v>
      </c>
      <c r="F766" s="183" t="s">
        <v>1280</v>
      </c>
      <c r="H766" s="184">
        <v>21.125</v>
      </c>
      <c r="I766" s="185"/>
      <c r="L766" s="181"/>
      <c r="M766" s="186"/>
      <c r="N766" s="187"/>
      <c r="O766" s="187"/>
      <c r="P766" s="187"/>
      <c r="Q766" s="187"/>
      <c r="R766" s="187"/>
      <c r="S766" s="187"/>
      <c r="T766" s="188"/>
      <c r="AT766" s="182" t="s">
        <v>284</v>
      </c>
      <c r="AU766" s="182" t="s">
        <v>89</v>
      </c>
      <c r="AV766" s="14" t="s">
        <v>89</v>
      </c>
      <c r="AW766" s="14" t="s">
        <v>30</v>
      </c>
      <c r="AX766" s="14" t="s">
        <v>76</v>
      </c>
      <c r="AY766" s="182" t="s">
        <v>276</v>
      </c>
    </row>
    <row r="767" spans="1:65" s="13" customFormat="1" ht="11.25">
      <c r="B767" s="173"/>
      <c r="D767" s="174" t="s">
        <v>284</v>
      </c>
      <c r="E767" s="175" t="s">
        <v>1</v>
      </c>
      <c r="F767" s="176" t="s">
        <v>1281</v>
      </c>
      <c r="H767" s="175" t="s">
        <v>1</v>
      </c>
      <c r="I767" s="177"/>
      <c r="L767" s="173"/>
      <c r="M767" s="178"/>
      <c r="N767" s="179"/>
      <c r="O767" s="179"/>
      <c r="P767" s="179"/>
      <c r="Q767" s="179"/>
      <c r="R767" s="179"/>
      <c r="S767" s="179"/>
      <c r="T767" s="180"/>
      <c r="AT767" s="175" t="s">
        <v>284</v>
      </c>
      <c r="AU767" s="175" t="s">
        <v>89</v>
      </c>
      <c r="AV767" s="13" t="s">
        <v>83</v>
      </c>
      <c r="AW767" s="13" t="s">
        <v>30</v>
      </c>
      <c r="AX767" s="13" t="s">
        <v>76</v>
      </c>
      <c r="AY767" s="175" t="s">
        <v>276</v>
      </c>
    </row>
    <row r="768" spans="1:65" s="14" customFormat="1" ht="11.25">
      <c r="B768" s="181"/>
      <c r="D768" s="174" t="s">
        <v>284</v>
      </c>
      <c r="E768" s="182" t="s">
        <v>1</v>
      </c>
      <c r="F768" s="183" t="s">
        <v>1282</v>
      </c>
      <c r="H768" s="184">
        <v>8.468</v>
      </c>
      <c r="I768" s="185"/>
      <c r="L768" s="181"/>
      <c r="M768" s="186"/>
      <c r="N768" s="187"/>
      <c r="O768" s="187"/>
      <c r="P768" s="187"/>
      <c r="Q768" s="187"/>
      <c r="R768" s="187"/>
      <c r="S768" s="187"/>
      <c r="T768" s="188"/>
      <c r="AT768" s="182" t="s">
        <v>284</v>
      </c>
      <c r="AU768" s="182" t="s">
        <v>89</v>
      </c>
      <c r="AV768" s="14" t="s">
        <v>89</v>
      </c>
      <c r="AW768" s="14" t="s">
        <v>30</v>
      </c>
      <c r="AX768" s="14" t="s">
        <v>76</v>
      </c>
      <c r="AY768" s="182" t="s">
        <v>276</v>
      </c>
    </row>
    <row r="769" spans="1:65" s="13" customFormat="1" ht="11.25">
      <c r="B769" s="173"/>
      <c r="D769" s="174" t="s">
        <v>284</v>
      </c>
      <c r="E769" s="175" t="s">
        <v>1</v>
      </c>
      <c r="F769" s="176" t="s">
        <v>1283</v>
      </c>
      <c r="H769" s="175" t="s">
        <v>1</v>
      </c>
      <c r="I769" s="177"/>
      <c r="L769" s="173"/>
      <c r="M769" s="178"/>
      <c r="N769" s="179"/>
      <c r="O769" s="179"/>
      <c r="P769" s="179"/>
      <c r="Q769" s="179"/>
      <c r="R769" s="179"/>
      <c r="S769" s="179"/>
      <c r="T769" s="180"/>
      <c r="AT769" s="175" t="s">
        <v>284</v>
      </c>
      <c r="AU769" s="175" t="s">
        <v>89</v>
      </c>
      <c r="AV769" s="13" t="s">
        <v>83</v>
      </c>
      <c r="AW769" s="13" t="s">
        <v>30</v>
      </c>
      <c r="AX769" s="13" t="s">
        <v>76</v>
      </c>
      <c r="AY769" s="175" t="s">
        <v>276</v>
      </c>
    </row>
    <row r="770" spans="1:65" s="14" customFormat="1" ht="11.25">
      <c r="B770" s="181"/>
      <c r="D770" s="174" t="s">
        <v>284</v>
      </c>
      <c r="E770" s="182" t="s">
        <v>1</v>
      </c>
      <c r="F770" s="183" t="s">
        <v>1284</v>
      </c>
      <c r="H770" s="184">
        <v>5.2809999999999997</v>
      </c>
      <c r="I770" s="185"/>
      <c r="L770" s="181"/>
      <c r="M770" s="186"/>
      <c r="N770" s="187"/>
      <c r="O770" s="187"/>
      <c r="P770" s="187"/>
      <c r="Q770" s="187"/>
      <c r="R770" s="187"/>
      <c r="S770" s="187"/>
      <c r="T770" s="188"/>
      <c r="AT770" s="182" t="s">
        <v>284</v>
      </c>
      <c r="AU770" s="182" t="s">
        <v>89</v>
      </c>
      <c r="AV770" s="14" t="s">
        <v>89</v>
      </c>
      <c r="AW770" s="14" t="s">
        <v>30</v>
      </c>
      <c r="AX770" s="14" t="s">
        <v>76</v>
      </c>
      <c r="AY770" s="182" t="s">
        <v>276</v>
      </c>
    </row>
    <row r="771" spans="1:65" s="13" customFormat="1" ht="11.25">
      <c r="B771" s="173"/>
      <c r="D771" s="174" t="s">
        <v>284</v>
      </c>
      <c r="E771" s="175" t="s">
        <v>1</v>
      </c>
      <c r="F771" s="176" t="s">
        <v>1285</v>
      </c>
      <c r="H771" s="175" t="s">
        <v>1</v>
      </c>
      <c r="I771" s="177"/>
      <c r="L771" s="173"/>
      <c r="M771" s="178"/>
      <c r="N771" s="179"/>
      <c r="O771" s="179"/>
      <c r="P771" s="179"/>
      <c r="Q771" s="179"/>
      <c r="R771" s="179"/>
      <c r="S771" s="179"/>
      <c r="T771" s="180"/>
      <c r="AT771" s="175" t="s">
        <v>284</v>
      </c>
      <c r="AU771" s="175" t="s">
        <v>89</v>
      </c>
      <c r="AV771" s="13" t="s">
        <v>83</v>
      </c>
      <c r="AW771" s="13" t="s">
        <v>30</v>
      </c>
      <c r="AX771" s="13" t="s">
        <v>76</v>
      </c>
      <c r="AY771" s="175" t="s">
        <v>276</v>
      </c>
    </row>
    <row r="772" spans="1:65" s="14" customFormat="1" ht="11.25">
      <c r="B772" s="181"/>
      <c r="D772" s="174" t="s">
        <v>284</v>
      </c>
      <c r="E772" s="182" t="s">
        <v>1</v>
      </c>
      <c r="F772" s="183" t="s">
        <v>1286</v>
      </c>
      <c r="H772" s="184">
        <v>26.015999999999998</v>
      </c>
      <c r="I772" s="185"/>
      <c r="L772" s="181"/>
      <c r="M772" s="186"/>
      <c r="N772" s="187"/>
      <c r="O772" s="187"/>
      <c r="P772" s="187"/>
      <c r="Q772" s="187"/>
      <c r="R772" s="187"/>
      <c r="S772" s="187"/>
      <c r="T772" s="188"/>
      <c r="AT772" s="182" t="s">
        <v>284</v>
      </c>
      <c r="AU772" s="182" t="s">
        <v>89</v>
      </c>
      <c r="AV772" s="14" t="s">
        <v>89</v>
      </c>
      <c r="AW772" s="14" t="s">
        <v>30</v>
      </c>
      <c r="AX772" s="14" t="s">
        <v>76</v>
      </c>
      <c r="AY772" s="182" t="s">
        <v>276</v>
      </c>
    </row>
    <row r="773" spans="1:65" s="15" customFormat="1" ht="11.25">
      <c r="B773" s="189"/>
      <c r="D773" s="174" t="s">
        <v>284</v>
      </c>
      <c r="E773" s="190" t="s">
        <v>1</v>
      </c>
      <c r="F773" s="191" t="s">
        <v>289</v>
      </c>
      <c r="H773" s="192">
        <v>160.67699999999999</v>
      </c>
      <c r="I773" s="193"/>
      <c r="L773" s="189"/>
      <c r="M773" s="194"/>
      <c r="N773" s="195"/>
      <c r="O773" s="195"/>
      <c r="P773" s="195"/>
      <c r="Q773" s="195"/>
      <c r="R773" s="195"/>
      <c r="S773" s="195"/>
      <c r="T773" s="196"/>
      <c r="AT773" s="190" t="s">
        <v>284</v>
      </c>
      <c r="AU773" s="190" t="s">
        <v>89</v>
      </c>
      <c r="AV773" s="15" t="s">
        <v>282</v>
      </c>
      <c r="AW773" s="15" t="s">
        <v>30</v>
      </c>
      <c r="AX773" s="15" t="s">
        <v>83</v>
      </c>
      <c r="AY773" s="190" t="s">
        <v>276</v>
      </c>
    </row>
    <row r="774" spans="1:65" s="2" customFormat="1" ht="24.2" customHeight="1">
      <c r="A774" s="33"/>
      <c r="B774" s="158"/>
      <c r="C774" s="159" t="s">
        <v>1287</v>
      </c>
      <c r="D774" s="159" t="s">
        <v>278</v>
      </c>
      <c r="E774" s="160" t="s">
        <v>1288</v>
      </c>
      <c r="F774" s="161" t="s">
        <v>1289</v>
      </c>
      <c r="G774" s="162" t="s">
        <v>281</v>
      </c>
      <c r="H774" s="163">
        <v>31.381</v>
      </c>
      <c r="I774" s="164"/>
      <c r="J774" s="163">
        <f>ROUND(I774*H774,3)</f>
        <v>0</v>
      </c>
      <c r="K774" s="165"/>
      <c r="L774" s="34"/>
      <c r="M774" s="166" t="s">
        <v>1</v>
      </c>
      <c r="N774" s="167" t="s">
        <v>42</v>
      </c>
      <c r="O774" s="62"/>
      <c r="P774" s="168">
        <f>O774*H774</f>
        <v>0</v>
      </c>
      <c r="Q774" s="168">
        <v>6.0800000000000003E-3</v>
      </c>
      <c r="R774" s="168">
        <f>Q774*H774</f>
        <v>0.19079648000000002</v>
      </c>
      <c r="S774" s="168">
        <v>0</v>
      </c>
      <c r="T774" s="169">
        <f>S774*H774</f>
        <v>0</v>
      </c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R774" s="170" t="s">
        <v>368</v>
      </c>
      <c r="AT774" s="170" t="s">
        <v>278</v>
      </c>
      <c r="AU774" s="170" t="s">
        <v>89</v>
      </c>
      <c r="AY774" s="18" t="s">
        <v>276</v>
      </c>
      <c r="BE774" s="171">
        <f>IF(N774="základná",J774,0)</f>
        <v>0</v>
      </c>
      <c r="BF774" s="171">
        <f>IF(N774="znížená",J774,0)</f>
        <v>0</v>
      </c>
      <c r="BG774" s="171">
        <f>IF(N774="zákl. prenesená",J774,0)</f>
        <v>0</v>
      </c>
      <c r="BH774" s="171">
        <f>IF(N774="zníž. prenesená",J774,0)</f>
        <v>0</v>
      </c>
      <c r="BI774" s="171">
        <f>IF(N774="nulová",J774,0)</f>
        <v>0</v>
      </c>
      <c r="BJ774" s="18" t="s">
        <v>89</v>
      </c>
      <c r="BK774" s="172">
        <f>ROUND(I774*H774,3)</f>
        <v>0</v>
      </c>
      <c r="BL774" s="18" t="s">
        <v>368</v>
      </c>
      <c r="BM774" s="170" t="s">
        <v>1290</v>
      </c>
    </row>
    <row r="775" spans="1:65" s="14" customFormat="1" ht="11.25">
      <c r="B775" s="181"/>
      <c r="D775" s="174" t="s">
        <v>284</v>
      </c>
      <c r="E775" s="182" t="s">
        <v>1</v>
      </c>
      <c r="F775" s="183" t="s">
        <v>1291</v>
      </c>
      <c r="H775" s="184">
        <v>14.605</v>
      </c>
      <c r="I775" s="185"/>
      <c r="L775" s="181"/>
      <c r="M775" s="186"/>
      <c r="N775" s="187"/>
      <c r="O775" s="187"/>
      <c r="P775" s="187"/>
      <c r="Q775" s="187"/>
      <c r="R775" s="187"/>
      <c r="S775" s="187"/>
      <c r="T775" s="188"/>
      <c r="AT775" s="182" t="s">
        <v>284</v>
      </c>
      <c r="AU775" s="182" t="s">
        <v>89</v>
      </c>
      <c r="AV775" s="14" t="s">
        <v>89</v>
      </c>
      <c r="AW775" s="14" t="s">
        <v>30</v>
      </c>
      <c r="AX775" s="14" t="s">
        <v>76</v>
      </c>
      <c r="AY775" s="182" t="s">
        <v>276</v>
      </c>
    </row>
    <row r="776" spans="1:65" s="14" customFormat="1" ht="11.25">
      <c r="B776" s="181"/>
      <c r="D776" s="174" t="s">
        <v>284</v>
      </c>
      <c r="E776" s="182" t="s">
        <v>1</v>
      </c>
      <c r="F776" s="183" t="s">
        <v>1292</v>
      </c>
      <c r="H776" s="184">
        <v>9.8480000000000008</v>
      </c>
      <c r="I776" s="185"/>
      <c r="L776" s="181"/>
      <c r="M776" s="186"/>
      <c r="N776" s="187"/>
      <c r="O776" s="187"/>
      <c r="P776" s="187"/>
      <c r="Q776" s="187"/>
      <c r="R776" s="187"/>
      <c r="S776" s="187"/>
      <c r="T776" s="188"/>
      <c r="AT776" s="182" t="s">
        <v>284</v>
      </c>
      <c r="AU776" s="182" t="s">
        <v>89</v>
      </c>
      <c r="AV776" s="14" t="s">
        <v>89</v>
      </c>
      <c r="AW776" s="14" t="s">
        <v>30</v>
      </c>
      <c r="AX776" s="14" t="s">
        <v>76</v>
      </c>
      <c r="AY776" s="182" t="s">
        <v>276</v>
      </c>
    </row>
    <row r="777" spans="1:65" s="14" customFormat="1" ht="11.25">
      <c r="B777" s="181"/>
      <c r="D777" s="174" t="s">
        <v>284</v>
      </c>
      <c r="E777" s="182" t="s">
        <v>1</v>
      </c>
      <c r="F777" s="183" t="s">
        <v>1293</v>
      </c>
      <c r="H777" s="184">
        <v>6.9279999999999999</v>
      </c>
      <c r="I777" s="185"/>
      <c r="L777" s="181"/>
      <c r="M777" s="186"/>
      <c r="N777" s="187"/>
      <c r="O777" s="187"/>
      <c r="P777" s="187"/>
      <c r="Q777" s="187"/>
      <c r="R777" s="187"/>
      <c r="S777" s="187"/>
      <c r="T777" s="188"/>
      <c r="AT777" s="182" t="s">
        <v>284</v>
      </c>
      <c r="AU777" s="182" t="s">
        <v>89</v>
      </c>
      <c r="AV777" s="14" t="s">
        <v>89</v>
      </c>
      <c r="AW777" s="14" t="s">
        <v>30</v>
      </c>
      <c r="AX777" s="14" t="s">
        <v>76</v>
      </c>
      <c r="AY777" s="182" t="s">
        <v>276</v>
      </c>
    </row>
    <row r="778" spans="1:65" s="15" customFormat="1" ht="11.25">
      <c r="B778" s="189"/>
      <c r="D778" s="174" t="s">
        <v>284</v>
      </c>
      <c r="E778" s="190" t="s">
        <v>1</v>
      </c>
      <c r="F778" s="191" t="s">
        <v>289</v>
      </c>
      <c r="H778" s="192">
        <v>31.381</v>
      </c>
      <c r="I778" s="193"/>
      <c r="L778" s="189"/>
      <c r="M778" s="194"/>
      <c r="N778" s="195"/>
      <c r="O778" s="195"/>
      <c r="P778" s="195"/>
      <c r="Q778" s="195"/>
      <c r="R778" s="195"/>
      <c r="S778" s="195"/>
      <c r="T778" s="196"/>
      <c r="AT778" s="190" t="s">
        <v>284</v>
      </c>
      <c r="AU778" s="190" t="s">
        <v>89</v>
      </c>
      <c r="AV778" s="15" t="s">
        <v>282</v>
      </c>
      <c r="AW778" s="15" t="s">
        <v>30</v>
      </c>
      <c r="AX778" s="15" t="s">
        <v>83</v>
      </c>
      <c r="AY778" s="190" t="s">
        <v>276</v>
      </c>
    </row>
    <row r="779" spans="1:65" s="2" customFormat="1" ht="37.9" customHeight="1">
      <c r="A779" s="33"/>
      <c r="B779" s="158"/>
      <c r="C779" s="159" t="s">
        <v>1294</v>
      </c>
      <c r="D779" s="159" t="s">
        <v>278</v>
      </c>
      <c r="E779" s="160" t="s">
        <v>1295</v>
      </c>
      <c r="F779" s="161" t="s">
        <v>1296</v>
      </c>
      <c r="G779" s="162" t="s">
        <v>281</v>
      </c>
      <c r="H779" s="163">
        <v>41.238999999999997</v>
      </c>
      <c r="I779" s="164"/>
      <c r="J779" s="163">
        <f>ROUND(I779*H779,3)</f>
        <v>0</v>
      </c>
      <c r="K779" s="165"/>
      <c r="L779" s="34"/>
      <c r="M779" s="166" t="s">
        <v>1</v>
      </c>
      <c r="N779" s="167" t="s">
        <v>42</v>
      </c>
      <c r="O779" s="62"/>
      <c r="P779" s="168">
        <f>O779*H779</f>
        <v>0</v>
      </c>
      <c r="Q779" s="168">
        <v>4.8710000000000003E-2</v>
      </c>
      <c r="R779" s="168">
        <f>Q779*H779</f>
        <v>2.00875169</v>
      </c>
      <c r="S779" s="168">
        <v>0</v>
      </c>
      <c r="T779" s="169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70" t="s">
        <v>368</v>
      </c>
      <c r="AT779" s="170" t="s">
        <v>278</v>
      </c>
      <c r="AU779" s="170" t="s">
        <v>89</v>
      </c>
      <c r="AY779" s="18" t="s">
        <v>276</v>
      </c>
      <c r="BE779" s="171">
        <f>IF(N779="základná",J779,0)</f>
        <v>0</v>
      </c>
      <c r="BF779" s="171">
        <f>IF(N779="znížená",J779,0)</f>
        <v>0</v>
      </c>
      <c r="BG779" s="171">
        <f>IF(N779="zákl. prenesená",J779,0)</f>
        <v>0</v>
      </c>
      <c r="BH779" s="171">
        <f>IF(N779="zníž. prenesená",J779,0)</f>
        <v>0</v>
      </c>
      <c r="BI779" s="171">
        <f>IF(N779="nulová",J779,0)</f>
        <v>0</v>
      </c>
      <c r="BJ779" s="18" t="s">
        <v>89</v>
      </c>
      <c r="BK779" s="172">
        <f>ROUND(I779*H779,3)</f>
        <v>0</v>
      </c>
      <c r="BL779" s="18" t="s">
        <v>368</v>
      </c>
      <c r="BM779" s="170" t="s">
        <v>1297</v>
      </c>
    </row>
    <row r="780" spans="1:65" s="13" customFormat="1" ht="11.25">
      <c r="B780" s="173"/>
      <c r="D780" s="174" t="s">
        <v>284</v>
      </c>
      <c r="E780" s="175" t="s">
        <v>1</v>
      </c>
      <c r="F780" s="176" t="s">
        <v>1298</v>
      </c>
      <c r="H780" s="175" t="s">
        <v>1</v>
      </c>
      <c r="I780" s="177"/>
      <c r="L780" s="173"/>
      <c r="M780" s="178"/>
      <c r="N780" s="179"/>
      <c r="O780" s="179"/>
      <c r="P780" s="179"/>
      <c r="Q780" s="179"/>
      <c r="R780" s="179"/>
      <c r="S780" s="179"/>
      <c r="T780" s="180"/>
      <c r="AT780" s="175" t="s">
        <v>284</v>
      </c>
      <c r="AU780" s="175" t="s">
        <v>89</v>
      </c>
      <c r="AV780" s="13" t="s">
        <v>83</v>
      </c>
      <c r="AW780" s="13" t="s">
        <v>30</v>
      </c>
      <c r="AX780" s="13" t="s">
        <v>76</v>
      </c>
      <c r="AY780" s="175" t="s">
        <v>276</v>
      </c>
    </row>
    <row r="781" spans="1:65" s="14" customFormat="1" ht="11.25">
      <c r="B781" s="181"/>
      <c r="D781" s="174" t="s">
        <v>284</v>
      </c>
      <c r="E781" s="182" t="s">
        <v>1</v>
      </c>
      <c r="F781" s="183" t="s">
        <v>1299</v>
      </c>
      <c r="H781" s="184">
        <v>20.215</v>
      </c>
      <c r="I781" s="185"/>
      <c r="L781" s="181"/>
      <c r="M781" s="186"/>
      <c r="N781" s="187"/>
      <c r="O781" s="187"/>
      <c r="P781" s="187"/>
      <c r="Q781" s="187"/>
      <c r="R781" s="187"/>
      <c r="S781" s="187"/>
      <c r="T781" s="188"/>
      <c r="AT781" s="182" t="s">
        <v>284</v>
      </c>
      <c r="AU781" s="182" t="s">
        <v>89</v>
      </c>
      <c r="AV781" s="14" t="s">
        <v>89</v>
      </c>
      <c r="AW781" s="14" t="s">
        <v>30</v>
      </c>
      <c r="AX781" s="14" t="s">
        <v>76</v>
      </c>
      <c r="AY781" s="182" t="s">
        <v>276</v>
      </c>
    </row>
    <row r="782" spans="1:65" s="13" customFormat="1" ht="11.25">
      <c r="B782" s="173"/>
      <c r="D782" s="174" t="s">
        <v>284</v>
      </c>
      <c r="E782" s="175" t="s">
        <v>1</v>
      </c>
      <c r="F782" s="176" t="s">
        <v>1300</v>
      </c>
      <c r="H782" s="175" t="s">
        <v>1</v>
      </c>
      <c r="I782" s="177"/>
      <c r="L782" s="173"/>
      <c r="M782" s="178"/>
      <c r="N782" s="179"/>
      <c r="O782" s="179"/>
      <c r="P782" s="179"/>
      <c r="Q782" s="179"/>
      <c r="R782" s="179"/>
      <c r="S782" s="179"/>
      <c r="T782" s="180"/>
      <c r="AT782" s="175" t="s">
        <v>284</v>
      </c>
      <c r="AU782" s="175" t="s">
        <v>89</v>
      </c>
      <c r="AV782" s="13" t="s">
        <v>83</v>
      </c>
      <c r="AW782" s="13" t="s">
        <v>30</v>
      </c>
      <c r="AX782" s="13" t="s">
        <v>76</v>
      </c>
      <c r="AY782" s="175" t="s">
        <v>276</v>
      </c>
    </row>
    <row r="783" spans="1:65" s="14" customFormat="1" ht="11.25">
      <c r="B783" s="181"/>
      <c r="D783" s="174" t="s">
        <v>284</v>
      </c>
      <c r="E783" s="182" t="s">
        <v>1</v>
      </c>
      <c r="F783" s="183" t="s">
        <v>1301</v>
      </c>
      <c r="H783" s="184">
        <v>21.024000000000001</v>
      </c>
      <c r="I783" s="185"/>
      <c r="L783" s="181"/>
      <c r="M783" s="186"/>
      <c r="N783" s="187"/>
      <c r="O783" s="187"/>
      <c r="P783" s="187"/>
      <c r="Q783" s="187"/>
      <c r="R783" s="187"/>
      <c r="S783" s="187"/>
      <c r="T783" s="188"/>
      <c r="AT783" s="182" t="s">
        <v>284</v>
      </c>
      <c r="AU783" s="182" t="s">
        <v>89</v>
      </c>
      <c r="AV783" s="14" t="s">
        <v>89</v>
      </c>
      <c r="AW783" s="14" t="s">
        <v>30</v>
      </c>
      <c r="AX783" s="14" t="s">
        <v>76</v>
      </c>
      <c r="AY783" s="182" t="s">
        <v>276</v>
      </c>
    </row>
    <row r="784" spans="1:65" s="15" customFormat="1" ht="11.25">
      <c r="B784" s="189"/>
      <c r="D784" s="174" t="s">
        <v>284</v>
      </c>
      <c r="E784" s="190" t="s">
        <v>1</v>
      </c>
      <c r="F784" s="191" t="s">
        <v>289</v>
      </c>
      <c r="H784" s="192">
        <v>41.238999999999997</v>
      </c>
      <c r="I784" s="193"/>
      <c r="L784" s="189"/>
      <c r="M784" s="194"/>
      <c r="N784" s="195"/>
      <c r="O784" s="195"/>
      <c r="P784" s="195"/>
      <c r="Q784" s="195"/>
      <c r="R784" s="195"/>
      <c r="S784" s="195"/>
      <c r="T784" s="196"/>
      <c r="AT784" s="190" t="s">
        <v>284</v>
      </c>
      <c r="AU784" s="190" t="s">
        <v>89</v>
      </c>
      <c r="AV784" s="15" t="s">
        <v>282</v>
      </c>
      <c r="AW784" s="15" t="s">
        <v>30</v>
      </c>
      <c r="AX784" s="15" t="s">
        <v>83</v>
      </c>
      <c r="AY784" s="190" t="s">
        <v>276</v>
      </c>
    </row>
    <row r="785" spans="1:65" s="2" customFormat="1" ht="24.2" customHeight="1">
      <c r="A785" s="33"/>
      <c r="B785" s="158"/>
      <c r="C785" s="159" t="s">
        <v>1302</v>
      </c>
      <c r="D785" s="159" t="s">
        <v>278</v>
      </c>
      <c r="E785" s="160" t="s">
        <v>1303</v>
      </c>
      <c r="F785" s="161" t="s">
        <v>1304</v>
      </c>
      <c r="G785" s="162" t="s">
        <v>281</v>
      </c>
      <c r="H785" s="163">
        <v>2.6640000000000001</v>
      </c>
      <c r="I785" s="164"/>
      <c r="J785" s="163">
        <f>ROUND(I785*H785,3)</f>
        <v>0</v>
      </c>
      <c r="K785" s="165"/>
      <c r="L785" s="34"/>
      <c r="M785" s="166" t="s">
        <v>1</v>
      </c>
      <c r="N785" s="167" t="s">
        <v>42</v>
      </c>
      <c r="O785" s="62"/>
      <c r="P785" s="168">
        <f>O785*H785</f>
        <v>0</v>
      </c>
      <c r="Q785" s="168">
        <v>1.3849999999999999E-2</v>
      </c>
      <c r="R785" s="168">
        <f>Q785*H785</f>
        <v>3.6896400000000003E-2</v>
      </c>
      <c r="S785" s="168">
        <v>0</v>
      </c>
      <c r="T785" s="169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70" t="s">
        <v>368</v>
      </c>
      <c r="AT785" s="170" t="s">
        <v>278</v>
      </c>
      <c r="AU785" s="170" t="s">
        <v>89</v>
      </c>
      <c r="AY785" s="18" t="s">
        <v>276</v>
      </c>
      <c r="BE785" s="171">
        <f>IF(N785="základná",J785,0)</f>
        <v>0</v>
      </c>
      <c r="BF785" s="171">
        <f>IF(N785="znížená",J785,0)</f>
        <v>0</v>
      </c>
      <c r="BG785" s="171">
        <f>IF(N785="zákl. prenesená",J785,0)</f>
        <v>0</v>
      </c>
      <c r="BH785" s="171">
        <f>IF(N785="zníž. prenesená",J785,0)</f>
        <v>0</v>
      </c>
      <c r="BI785" s="171">
        <f>IF(N785="nulová",J785,0)</f>
        <v>0</v>
      </c>
      <c r="BJ785" s="18" t="s">
        <v>89</v>
      </c>
      <c r="BK785" s="172">
        <f>ROUND(I785*H785,3)</f>
        <v>0</v>
      </c>
      <c r="BL785" s="18" t="s">
        <v>368</v>
      </c>
      <c r="BM785" s="170" t="s">
        <v>1305</v>
      </c>
    </row>
    <row r="786" spans="1:65" s="13" customFormat="1" ht="11.25">
      <c r="B786" s="173"/>
      <c r="D786" s="174" t="s">
        <v>284</v>
      </c>
      <c r="E786" s="175" t="s">
        <v>1</v>
      </c>
      <c r="F786" s="176" t="s">
        <v>1306</v>
      </c>
      <c r="H786" s="175" t="s">
        <v>1</v>
      </c>
      <c r="I786" s="177"/>
      <c r="L786" s="173"/>
      <c r="M786" s="178"/>
      <c r="N786" s="179"/>
      <c r="O786" s="179"/>
      <c r="P786" s="179"/>
      <c r="Q786" s="179"/>
      <c r="R786" s="179"/>
      <c r="S786" s="179"/>
      <c r="T786" s="180"/>
      <c r="AT786" s="175" t="s">
        <v>284</v>
      </c>
      <c r="AU786" s="175" t="s">
        <v>89</v>
      </c>
      <c r="AV786" s="13" t="s">
        <v>83</v>
      </c>
      <c r="AW786" s="13" t="s">
        <v>30</v>
      </c>
      <c r="AX786" s="13" t="s">
        <v>76</v>
      </c>
      <c r="AY786" s="175" t="s">
        <v>276</v>
      </c>
    </row>
    <row r="787" spans="1:65" s="14" customFormat="1" ht="11.25">
      <c r="B787" s="181"/>
      <c r="D787" s="174" t="s">
        <v>284</v>
      </c>
      <c r="E787" s="182" t="s">
        <v>1</v>
      </c>
      <c r="F787" s="183" t="s">
        <v>1307</v>
      </c>
      <c r="H787" s="184">
        <v>2.6640000000000001</v>
      </c>
      <c r="I787" s="185"/>
      <c r="L787" s="181"/>
      <c r="M787" s="186"/>
      <c r="N787" s="187"/>
      <c r="O787" s="187"/>
      <c r="P787" s="187"/>
      <c r="Q787" s="187"/>
      <c r="R787" s="187"/>
      <c r="S787" s="187"/>
      <c r="T787" s="188"/>
      <c r="AT787" s="182" t="s">
        <v>284</v>
      </c>
      <c r="AU787" s="182" t="s">
        <v>89</v>
      </c>
      <c r="AV787" s="14" t="s">
        <v>89</v>
      </c>
      <c r="AW787" s="14" t="s">
        <v>30</v>
      </c>
      <c r="AX787" s="14" t="s">
        <v>83</v>
      </c>
      <c r="AY787" s="182" t="s">
        <v>276</v>
      </c>
    </row>
    <row r="788" spans="1:65" s="2" customFormat="1" ht="37.9" customHeight="1">
      <c r="A788" s="33"/>
      <c r="B788" s="158"/>
      <c r="C788" s="159" t="s">
        <v>1308</v>
      </c>
      <c r="D788" s="159" t="s">
        <v>278</v>
      </c>
      <c r="E788" s="160" t="s">
        <v>1309</v>
      </c>
      <c r="F788" s="161" t="s">
        <v>1310</v>
      </c>
      <c r="G788" s="162" t="s">
        <v>281</v>
      </c>
      <c r="H788" s="163">
        <v>41.438000000000002</v>
      </c>
      <c r="I788" s="164"/>
      <c r="J788" s="163">
        <f>ROUND(I788*H788,3)</f>
        <v>0</v>
      </c>
      <c r="K788" s="165"/>
      <c r="L788" s="34"/>
      <c r="M788" s="166" t="s">
        <v>1</v>
      </c>
      <c r="N788" s="167" t="s">
        <v>42</v>
      </c>
      <c r="O788" s="62"/>
      <c r="P788" s="168">
        <f>O788*H788</f>
        <v>0</v>
      </c>
      <c r="Q788" s="168">
        <v>1.4540000000000001E-2</v>
      </c>
      <c r="R788" s="168">
        <f>Q788*H788</f>
        <v>0.6025085200000001</v>
      </c>
      <c r="S788" s="168">
        <v>0</v>
      </c>
      <c r="T788" s="169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70" t="s">
        <v>368</v>
      </c>
      <c r="AT788" s="170" t="s">
        <v>278</v>
      </c>
      <c r="AU788" s="170" t="s">
        <v>89</v>
      </c>
      <c r="AY788" s="18" t="s">
        <v>276</v>
      </c>
      <c r="BE788" s="171">
        <f>IF(N788="základná",J788,0)</f>
        <v>0</v>
      </c>
      <c r="BF788" s="171">
        <f>IF(N788="znížená",J788,0)</f>
        <v>0</v>
      </c>
      <c r="BG788" s="171">
        <f>IF(N788="zákl. prenesená",J788,0)</f>
        <v>0</v>
      </c>
      <c r="BH788" s="171">
        <f>IF(N788="zníž. prenesená",J788,0)</f>
        <v>0</v>
      </c>
      <c r="BI788" s="171">
        <f>IF(N788="nulová",J788,0)</f>
        <v>0</v>
      </c>
      <c r="BJ788" s="18" t="s">
        <v>89</v>
      </c>
      <c r="BK788" s="172">
        <f>ROUND(I788*H788,3)</f>
        <v>0</v>
      </c>
      <c r="BL788" s="18" t="s">
        <v>368</v>
      </c>
      <c r="BM788" s="170" t="s">
        <v>1311</v>
      </c>
    </row>
    <row r="789" spans="1:65" s="14" customFormat="1" ht="11.25">
      <c r="B789" s="181"/>
      <c r="D789" s="174" t="s">
        <v>284</v>
      </c>
      <c r="E789" s="182" t="s">
        <v>1</v>
      </c>
      <c r="F789" s="183" t="s">
        <v>1312</v>
      </c>
      <c r="H789" s="184">
        <v>21.125</v>
      </c>
      <c r="I789" s="185"/>
      <c r="L789" s="181"/>
      <c r="M789" s="186"/>
      <c r="N789" s="187"/>
      <c r="O789" s="187"/>
      <c r="P789" s="187"/>
      <c r="Q789" s="187"/>
      <c r="R789" s="187"/>
      <c r="S789" s="187"/>
      <c r="T789" s="188"/>
      <c r="AT789" s="182" t="s">
        <v>284</v>
      </c>
      <c r="AU789" s="182" t="s">
        <v>89</v>
      </c>
      <c r="AV789" s="14" t="s">
        <v>89</v>
      </c>
      <c r="AW789" s="14" t="s">
        <v>30</v>
      </c>
      <c r="AX789" s="14" t="s">
        <v>76</v>
      </c>
      <c r="AY789" s="182" t="s">
        <v>276</v>
      </c>
    </row>
    <row r="790" spans="1:65" s="14" customFormat="1" ht="11.25">
      <c r="B790" s="181"/>
      <c r="D790" s="174" t="s">
        <v>284</v>
      </c>
      <c r="E790" s="182" t="s">
        <v>1</v>
      </c>
      <c r="F790" s="183" t="s">
        <v>1313</v>
      </c>
      <c r="H790" s="184">
        <v>20.312999999999999</v>
      </c>
      <c r="I790" s="185"/>
      <c r="L790" s="181"/>
      <c r="M790" s="186"/>
      <c r="N790" s="187"/>
      <c r="O790" s="187"/>
      <c r="P790" s="187"/>
      <c r="Q790" s="187"/>
      <c r="R790" s="187"/>
      <c r="S790" s="187"/>
      <c r="T790" s="188"/>
      <c r="AT790" s="182" t="s">
        <v>284</v>
      </c>
      <c r="AU790" s="182" t="s">
        <v>89</v>
      </c>
      <c r="AV790" s="14" t="s">
        <v>89</v>
      </c>
      <c r="AW790" s="14" t="s">
        <v>30</v>
      </c>
      <c r="AX790" s="14" t="s">
        <v>76</v>
      </c>
      <c r="AY790" s="182" t="s">
        <v>276</v>
      </c>
    </row>
    <row r="791" spans="1:65" s="15" customFormat="1" ht="11.25">
      <c r="B791" s="189"/>
      <c r="D791" s="174" t="s">
        <v>284</v>
      </c>
      <c r="E791" s="190" t="s">
        <v>1</v>
      </c>
      <c r="F791" s="191" t="s">
        <v>289</v>
      </c>
      <c r="H791" s="192">
        <v>41.438000000000002</v>
      </c>
      <c r="I791" s="193"/>
      <c r="L791" s="189"/>
      <c r="M791" s="194"/>
      <c r="N791" s="195"/>
      <c r="O791" s="195"/>
      <c r="P791" s="195"/>
      <c r="Q791" s="195"/>
      <c r="R791" s="195"/>
      <c r="S791" s="195"/>
      <c r="T791" s="196"/>
      <c r="AT791" s="190" t="s">
        <v>284</v>
      </c>
      <c r="AU791" s="190" t="s">
        <v>89</v>
      </c>
      <c r="AV791" s="15" t="s">
        <v>282</v>
      </c>
      <c r="AW791" s="15" t="s">
        <v>30</v>
      </c>
      <c r="AX791" s="15" t="s">
        <v>83</v>
      </c>
      <c r="AY791" s="190" t="s">
        <v>276</v>
      </c>
    </row>
    <row r="792" spans="1:65" s="2" customFormat="1" ht="37.9" customHeight="1">
      <c r="A792" s="33"/>
      <c r="B792" s="158"/>
      <c r="C792" s="159" t="s">
        <v>1314</v>
      </c>
      <c r="D792" s="159" t="s">
        <v>278</v>
      </c>
      <c r="E792" s="160" t="s">
        <v>1315</v>
      </c>
      <c r="F792" s="161" t="s">
        <v>1316</v>
      </c>
      <c r="G792" s="162" t="s">
        <v>281</v>
      </c>
      <c r="H792" s="163">
        <v>8.8000000000000007</v>
      </c>
      <c r="I792" s="164"/>
      <c r="J792" s="163">
        <f>ROUND(I792*H792,3)</f>
        <v>0</v>
      </c>
      <c r="K792" s="165"/>
      <c r="L792" s="34"/>
      <c r="M792" s="166" t="s">
        <v>1</v>
      </c>
      <c r="N792" s="167" t="s">
        <v>42</v>
      </c>
      <c r="O792" s="62"/>
      <c r="P792" s="168">
        <f>O792*H792</f>
        <v>0</v>
      </c>
      <c r="Q792" s="168">
        <v>1.4760000000000001E-2</v>
      </c>
      <c r="R792" s="168">
        <f>Q792*H792</f>
        <v>0.129888</v>
      </c>
      <c r="S792" s="168">
        <v>0</v>
      </c>
      <c r="T792" s="169">
        <f>S792*H792</f>
        <v>0</v>
      </c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R792" s="170" t="s">
        <v>368</v>
      </c>
      <c r="AT792" s="170" t="s">
        <v>278</v>
      </c>
      <c r="AU792" s="170" t="s">
        <v>89</v>
      </c>
      <c r="AY792" s="18" t="s">
        <v>276</v>
      </c>
      <c r="BE792" s="171">
        <f>IF(N792="základná",J792,0)</f>
        <v>0</v>
      </c>
      <c r="BF792" s="171">
        <f>IF(N792="znížená",J792,0)</f>
        <v>0</v>
      </c>
      <c r="BG792" s="171">
        <f>IF(N792="zákl. prenesená",J792,0)</f>
        <v>0</v>
      </c>
      <c r="BH792" s="171">
        <f>IF(N792="zníž. prenesená",J792,0)</f>
        <v>0</v>
      </c>
      <c r="BI792" s="171">
        <f>IF(N792="nulová",J792,0)</f>
        <v>0</v>
      </c>
      <c r="BJ792" s="18" t="s">
        <v>89</v>
      </c>
      <c r="BK792" s="172">
        <f>ROUND(I792*H792,3)</f>
        <v>0</v>
      </c>
      <c r="BL792" s="18" t="s">
        <v>368</v>
      </c>
      <c r="BM792" s="170" t="s">
        <v>1317</v>
      </c>
    </row>
    <row r="793" spans="1:65" s="13" customFormat="1" ht="11.25">
      <c r="B793" s="173"/>
      <c r="D793" s="174" t="s">
        <v>284</v>
      </c>
      <c r="E793" s="175" t="s">
        <v>1</v>
      </c>
      <c r="F793" s="176" t="s">
        <v>1318</v>
      </c>
      <c r="H793" s="175" t="s">
        <v>1</v>
      </c>
      <c r="I793" s="177"/>
      <c r="L793" s="173"/>
      <c r="M793" s="178"/>
      <c r="N793" s="179"/>
      <c r="O793" s="179"/>
      <c r="P793" s="179"/>
      <c r="Q793" s="179"/>
      <c r="R793" s="179"/>
      <c r="S793" s="179"/>
      <c r="T793" s="180"/>
      <c r="AT793" s="175" t="s">
        <v>284</v>
      </c>
      <c r="AU793" s="175" t="s">
        <v>89</v>
      </c>
      <c r="AV793" s="13" t="s">
        <v>83</v>
      </c>
      <c r="AW793" s="13" t="s">
        <v>30</v>
      </c>
      <c r="AX793" s="13" t="s">
        <v>76</v>
      </c>
      <c r="AY793" s="175" t="s">
        <v>276</v>
      </c>
    </row>
    <row r="794" spans="1:65" s="14" customFormat="1" ht="11.25">
      <c r="B794" s="181"/>
      <c r="D794" s="174" t="s">
        <v>284</v>
      </c>
      <c r="E794" s="182" t="s">
        <v>1</v>
      </c>
      <c r="F794" s="183" t="s">
        <v>1151</v>
      </c>
      <c r="H794" s="184">
        <v>6</v>
      </c>
      <c r="I794" s="185"/>
      <c r="L794" s="181"/>
      <c r="M794" s="186"/>
      <c r="N794" s="187"/>
      <c r="O794" s="187"/>
      <c r="P794" s="187"/>
      <c r="Q794" s="187"/>
      <c r="R794" s="187"/>
      <c r="S794" s="187"/>
      <c r="T794" s="188"/>
      <c r="AT794" s="182" t="s">
        <v>284</v>
      </c>
      <c r="AU794" s="182" t="s">
        <v>89</v>
      </c>
      <c r="AV794" s="14" t="s">
        <v>89</v>
      </c>
      <c r="AW794" s="14" t="s">
        <v>30</v>
      </c>
      <c r="AX794" s="14" t="s">
        <v>76</v>
      </c>
      <c r="AY794" s="182" t="s">
        <v>276</v>
      </c>
    </row>
    <row r="795" spans="1:65" s="14" customFormat="1" ht="11.25">
      <c r="B795" s="181"/>
      <c r="D795" s="174" t="s">
        <v>284</v>
      </c>
      <c r="E795" s="182" t="s">
        <v>1</v>
      </c>
      <c r="F795" s="183" t="s">
        <v>1319</v>
      </c>
      <c r="H795" s="184">
        <v>2.8</v>
      </c>
      <c r="I795" s="185"/>
      <c r="L795" s="181"/>
      <c r="M795" s="186"/>
      <c r="N795" s="187"/>
      <c r="O795" s="187"/>
      <c r="P795" s="187"/>
      <c r="Q795" s="187"/>
      <c r="R795" s="187"/>
      <c r="S795" s="187"/>
      <c r="T795" s="188"/>
      <c r="AT795" s="182" t="s">
        <v>284</v>
      </c>
      <c r="AU795" s="182" t="s">
        <v>89</v>
      </c>
      <c r="AV795" s="14" t="s">
        <v>89</v>
      </c>
      <c r="AW795" s="14" t="s">
        <v>30</v>
      </c>
      <c r="AX795" s="14" t="s">
        <v>76</v>
      </c>
      <c r="AY795" s="182" t="s">
        <v>276</v>
      </c>
    </row>
    <row r="796" spans="1:65" s="15" customFormat="1" ht="11.25">
      <c r="B796" s="189"/>
      <c r="D796" s="174" t="s">
        <v>284</v>
      </c>
      <c r="E796" s="190" t="s">
        <v>197</v>
      </c>
      <c r="F796" s="191" t="s">
        <v>289</v>
      </c>
      <c r="H796" s="192">
        <v>8.8000000000000007</v>
      </c>
      <c r="I796" s="193"/>
      <c r="L796" s="189"/>
      <c r="M796" s="194"/>
      <c r="N796" s="195"/>
      <c r="O796" s="195"/>
      <c r="P796" s="195"/>
      <c r="Q796" s="195"/>
      <c r="R796" s="195"/>
      <c r="S796" s="195"/>
      <c r="T796" s="196"/>
      <c r="AT796" s="190" t="s">
        <v>284</v>
      </c>
      <c r="AU796" s="190" t="s">
        <v>89</v>
      </c>
      <c r="AV796" s="15" t="s">
        <v>282</v>
      </c>
      <c r="AW796" s="15" t="s">
        <v>30</v>
      </c>
      <c r="AX796" s="15" t="s">
        <v>83</v>
      </c>
      <c r="AY796" s="190" t="s">
        <v>276</v>
      </c>
    </row>
    <row r="797" spans="1:65" s="2" customFormat="1" ht="37.9" customHeight="1">
      <c r="A797" s="33"/>
      <c r="B797" s="158"/>
      <c r="C797" s="159" t="s">
        <v>1320</v>
      </c>
      <c r="D797" s="159" t="s">
        <v>278</v>
      </c>
      <c r="E797" s="160" t="s">
        <v>1321</v>
      </c>
      <c r="F797" s="161" t="s">
        <v>1322</v>
      </c>
      <c r="G797" s="162" t="s">
        <v>371</v>
      </c>
      <c r="H797" s="163">
        <v>1</v>
      </c>
      <c r="I797" s="164"/>
      <c r="J797" s="163">
        <f>ROUND(I797*H797,3)</f>
        <v>0</v>
      </c>
      <c r="K797" s="165"/>
      <c r="L797" s="34"/>
      <c r="M797" s="166" t="s">
        <v>1</v>
      </c>
      <c r="N797" s="167" t="s">
        <v>42</v>
      </c>
      <c r="O797" s="62"/>
      <c r="P797" s="168">
        <f>O797*H797</f>
        <v>0</v>
      </c>
      <c r="Q797" s="168">
        <v>2.2419999999999999E-2</v>
      </c>
      <c r="R797" s="168">
        <f>Q797*H797</f>
        <v>2.2419999999999999E-2</v>
      </c>
      <c r="S797" s="168">
        <v>0</v>
      </c>
      <c r="T797" s="169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70" t="s">
        <v>368</v>
      </c>
      <c r="AT797" s="170" t="s">
        <v>278</v>
      </c>
      <c r="AU797" s="170" t="s">
        <v>89</v>
      </c>
      <c r="AY797" s="18" t="s">
        <v>276</v>
      </c>
      <c r="BE797" s="171">
        <f>IF(N797="základná",J797,0)</f>
        <v>0</v>
      </c>
      <c r="BF797" s="171">
        <f>IF(N797="znížená",J797,0)</f>
        <v>0</v>
      </c>
      <c r="BG797" s="171">
        <f>IF(N797="zákl. prenesená",J797,0)</f>
        <v>0</v>
      </c>
      <c r="BH797" s="171">
        <f>IF(N797="zníž. prenesená",J797,0)</f>
        <v>0</v>
      </c>
      <c r="BI797" s="171">
        <f>IF(N797="nulová",J797,0)</f>
        <v>0</v>
      </c>
      <c r="BJ797" s="18" t="s">
        <v>89</v>
      </c>
      <c r="BK797" s="172">
        <f>ROUND(I797*H797,3)</f>
        <v>0</v>
      </c>
      <c r="BL797" s="18" t="s">
        <v>368</v>
      </c>
      <c r="BM797" s="170" t="s">
        <v>1323</v>
      </c>
    </row>
    <row r="798" spans="1:65" s="14" customFormat="1" ht="11.25">
      <c r="B798" s="181"/>
      <c r="D798" s="174" t="s">
        <v>284</v>
      </c>
      <c r="E798" s="182" t="s">
        <v>1</v>
      </c>
      <c r="F798" s="183" t="s">
        <v>1324</v>
      </c>
      <c r="H798" s="184">
        <v>1</v>
      </c>
      <c r="I798" s="185"/>
      <c r="L798" s="181"/>
      <c r="M798" s="186"/>
      <c r="N798" s="187"/>
      <c r="O798" s="187"/>
      <c r="P798" s="187"/>
      <c r="Q798" s="187"/>
      <c r="R798" s="187"/>
      <c r="S798" s="187"/>
      <c r="T798" s="188"/>
      <c r="AT798" s="182" t="s">
        <v>284</v>
      </c>
      <c r="AU798" s="182" t="s">
        <v>89</v>
      </c>
      <c r="AV798" s="14" t="s">
        <v>89</v>
      </c>
      <c r="AW798" s="14" t="s">
        <v>30</v>
      </c>
      <c r="AX798" s="14" t="s">
        <v>83</v>
      </c>
      <c r="AY798" s="182" t="s">
        <v>276</v>
      </c>
    </row>
    <row r="799" spans="1:65" s="2" customFormat="1" ht="37.9" customHeight="1">
      <c r="A799" s="33"/>
      <c r="B799" s="158"/>
      <c r="C799" s="159" t="s">
        <v>1325</v>
      </c>
      <c r="D799" s="159" t="s">
        <v>278</v>
      </c>
      <c r="E799" s="160" t="s">
        <v>1326</v>
      </c>
      <c r="F799" s="161" t="s">
        <v>1327</v>
      </c>
      <c r="G799" s="162" t="s">
        <v>371</v>
      </c>
      <c r="H799" s="163">
        <v>5</v>
      </c>
      <c r="I799" s="164"/>
      <c r="J799" s="163">
        <f>ROUND(I799*H799,3)</f>
        <v>0</v>
      </c>
      <c r="K799" s="165"/>
      <c r="L799" s="34"/>
      <c r="M799" s="166" t="s">
        <v>1</v>
      </c>
      <c r="N799" s="167" t="s">
        <v>42</v>
      </c>
      <c r="O799" s="62"/>
      <c r="P799" s="168">
        <f>O799*H799</f>
        <v>0</v>
      </c>
      <c r="Q799" s="168">
        <v>2.2579999999999999E-2</v>
      </c>
      <c r="R799" s="168">
        <f>Q799*H799</f>
        <v>0.1129</v>
      </c>
      <c r="S799" s="168">
        <v>0</v>
      </c>
      <c r="T799" s="169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70" t="s">
        <v>368</v>
      </c>
      <c r="AT799" s="170" t="s">
        <v>278</v>
      </c>
      <c r="AU799" s="170" t="s">
        <v>89</v>
      </c>
      <c r="AY799" s="18" t="s">
        <v>276</v>
      </c>
      <c r="BE799" s="171">
        <f>IF(N799="základná",J799,0)</f>
        <v>0</v>
      </c>
      <c r="BF799" s="171">
        <f>IF(N799="znížená",J799,0)</f>
        <v>0</v>
      </c>
      <c r="BG799" s="171">
        <f>IF(N799="zákl. prenesená",J799,0)</f>
        <v>0</v>
      </c>
      <c r="BH799" s="171">
        <f>IF(N799="zníž. prenesená",J799,0)</f>
        <v>0</v>
      </c>
      <c r="BI799" s="171">
        <f>IF(N799="nulová",J799,0)</f>
        <v>0</v>
      </c>
      <c r="BJ799" s="18" t="s">
        <v>89</v>
      </c>
      <c r="BK799" s="172">
        <f>ROUND(I799*H799,3)</f>
        <v>0</v>
      </c>
      <c r="BL799" s="18" t="s">
        <v>368</v>
      </c>
      <c r="BM799" s="170" t="s">
        <v>1328</v>
      </c>
    </row>
    <row r="800" spans="1:65" s="14" customFormat="1" ht="11.25">
      <c r="B800" s="181"/>
      <c r="D800" s="174" t="s">
        <v>284</v>
      </c>
      <c r="E800" s="182" t="s">
        <v>1</v>
      </c>
      <c r="F800" s="183" t="s">
        <v>1329</v>
      </c>
      <c r="H800" s="184">
        <v>1</v>
      </c>
      <c r="I800" s="185"/>
      <c r="L800" s="181"/>
      <c r="M800" s="186"/>
      <c r="N800" s="187"/>
      <c r="O800" s="187"/>
      <c r="P800" s="187"/>
      <c r="Q800" s="187"/>
      <c r="R800" s="187"/>
      <c r="S800" s="187"/>
      <c r="T800" s="188"/>
      <c r="AT800" s="182" t="s">
        <v>284</v>
      </c>
      <c r="AU800" s="182" t="s">
        <v>89</v>
      </c>
      <c r="AV800" s="14" t="s">
        <v>89</v>
      </c>
      <c r="AW800" s="14" t="s">
        <v>30</v>
      </c>
      <c r="AX800" s="14" t="s">
        <v>76</v>
      </c>
      <c r="AY800" s="182" t="s">
        <v>276</v>
      </c>
    </row>
    <row r="801" spans="1:65" s="14" customFormat="1" ht="11.25">
      <c r="B801" s="181"/>
      <c r="D801" s="174" t="s">
        <v>284</v>
      </c>
      <c r="E801" s="182" t="s">
        <v>1</v>
      </c>
      <c r="F801" s="183" t="s">
        <v>1330</v>
      </c>
      <c r="H801" s="184">
        <v>4</v>
      </c>
      <c r="I801" s="185"/>
      <c r="L801" s="181"/>
      <c r="M801" s="186"/>
      <c r="N801" s="187"/>
      <c r="O801" s="187"/>
      <c r="P801" s="187"/>
      <c r="Q801" s="187"/>
      <c r="R801" s="187"/>
      <c r="S801" s="187"/>
      <c r="T801" s="188"/>
      <c r="AT801" s="182" t="s">
        <v>284</v>
      </c>
      <c r="AU801" s="182" t="s">
        <v>89</v>
      </c>
      <c r="AV801" s="14" t="s">
        <v>89</v>
      </c>
      <c r="AW801" s="14" t="s">
        <v>30</v>
      </c>
      <c r="AX801" s="14" t="s">
        <v>76</v>
      </c>
      <c r="AY801" s="182" t="s">
        <v>276</v>
      </c>
    </row>
    <row r="802" spans="1:65" s="15" customFormat="1" ht="11.25">
      <c r="B802" s="189"/>
      <c r="D802" s="174" t="s">
        <v>284</v>
      </c>
      <c r="E802" s="190" t="s">
        <v>1</v>
      </c>
      <c r="F802" s="191" t="s">
        <v>289</v>
      </c>
      <c r="H802" s="192">
        <v>5</v>
      </c>
      <c r="I802" s="193"/>
      <c r="L802" s="189"/>
      <c r="M802" s="194"/>
      <c r="N802" s="195"/>
      <c r="O802" s="195"/>
      <c r="P802" s="195"/>
      <c r="Q802" s="195"/>
      <c r="R802" s="195"/>
      <c r="S802" s="195"/>
      <c r="T802" s="196"/>
      <c r="AT802" s="190" t="s">
        <v>284</v>
      </c>
      <c r="AU802" s="190" t="s">
        <v>89</v>
      </c>
      <c r="AV802" s="15" t="s">
        <v>282</v>
      </c>
      <c r="AW802" s="15" t="s">
        <v>30</v>
      </c>
      <c r="AX802" s="15" t="s">
        <v>83</v>
      </c>
      <c r="AY802" s="190" t="s">
        <v>276</v>
      </c>
    </row>
    <row r="803" spans="1:65" s="2" customFormat="1" ht="24.2" customHeight="1">
      <c r="A803" s="33"/>
      <c r="B803" s="158"/>
      <c r="C803" s="159" t="s">
        <v>1331</v>
      </c>
      <c r="D803" s="159" t="s">
        <v>278</v>
      </c>
      <c r="E803" s="160" t="s">
        <v>1332</v>
      </c>
      <c r="F803" s="161" t="s">
        <v>1333</v>
      </c>
      <c r="G803" s="162" t="s">
        <v>1051</v>
      </c>
      <c r="H803" s="164"/>
      <c r="I803" s="164"/>
      <c r="J803" s="163">
        <f>ROUND(I803*H803,3)</f>
        <v>0</v>
      </c>
      <c r="K803" s="165"/>
      <c r="L803" s="34"/>
      <c r="M803" s="166" t="s">
        <v>1</v>
      </c>
      <c r="N803" s="167" t="s">
        <v>42</v>
      </c>
      <c r="O803" s="62"/>
      <c r="P803" s="168">
        <f>O803*H803</f>
        <v>0</v>
      </c>
      <c r="Q803" s="168">
        <v>0</v>
      </c>
      <c r="R803" s="168">
        <f>Q803*H803</f>
        <v>0</v>
      </c>
      <c r="S803" s="168">
        <v>0</v>
      </c>
      <c r="T803" s="169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70" t="s">
        <v>368</v>
      </c>
      <c r="AT803" s="170" t="s">
        <v>278</v>
      </c>
      <c r="AU803" s="170" t="s">
        <v>89</v>
      </c>
      <c r="AY803" s="18" t="s">
        <v>276</v>
      </c>
      <c r="BE803" s="171">
        <f>IF(N803="základná",J803,0)</f>
        <v>0</v>
      </c>
      <c r="BF803" s="171">
        <f>IF(N803="znížená",J803,0)</f>
        <v>0</v>
      </c>
      <c r="BG803" s="171">
        <f>IF(N803="zákl. prenesená",J803,0)</f>
        <v>0</v>
      </c>
      <c r="BH803" s="171">
        <f>IF(N803="zníž. prenesená",J803,0)</f>
        <v>0</v>
      </c>
      <c r="BI803" s="171">
        <f>IF(N803="nulová",J803,0)</f>
        <v>0</v>
      </c>
      <c r="BJ803" s="18" t="s">
        <v>89</v>
      </c>
      <c r="BK803" s="172">
        <f>ROUND(I803*H803,3)</f>
        <v>0</v>
      </c>
      <c r="BL803" s="18" t="s">
        <v>368</v>
      </c>
      <c r="BM803" s="170" t="s">
        <v>1334</v>
      </c>
    </row>
    <row r="804" spans="1:65" s="12" customFormat="1" ht="22.9" customHeight="1">
      <c r="B804" s="145"/>
      <c r="D804" s="146" t="s">
        <v>75</v>
      </c>
      <c r="E804" s="156" t="s">
        <v>1335</v>
      </c>
      <c r="F804" s="156" t="s">
        <v>1336</v>
      </c>
      <c r="I804" s="148"/>
      <c r="J804" s="157">
        <f>BK804</f>
        <v>0</v>
      </c>
      <c r="L804" s="145"/>
      <c r="M804" s="150"/>
      <c r="N804" s="151"/>
      <c r="O804" s="151"/>
      <c r="P804" s="152">
        <f>SUM(P805:P809)</f>
        <v>0</v>
      </c>
      <c r="Q804" s="151"/>
      <c r="R804" s="152">
        <f>SUM(R805:R809)</f>
        <v>5.9961E-2</v>
      </c>
      <c r="S804" s="151"/>
      <c r="T804" s="153">
        <f>SUM(T805:T809)</f>
        <v>0</v>
      </c>
      <c r="AR804" s="146" t="s">
        <v>89</v>
      </c>
      <c r="AT804" s="154" t="s">
        <v>75</v>
      </c>
      <c r="AU804" s="154" t="s">
        <v>83</v>
      </c>
      <c r="AY804" s="146" t="s">
        <v>276</v>
      </c>
      <c r="BK804" s="155">
        <f>SUM(BK805:BK809)</f>
        <v>0</v>
      </c>
    </row>
    <row r="805" spans="1:65" s="2" customFormat="1" ht="24.2" customHeight="1">
      <c r="A805" s="33"/>
      <c r="B805" s="158"/>
      <c r="C805" s="159" t="s">
        <v>1337</v>
      </c>
      <c r="D805" s="159" t="s">
        <v>278</v>
      </c>
      <c r="E805" s="160" t="s">
        <v>1338</v>
      </c>
      <c r="F805" s="161" t="s">
        <v>1339</v>
      </c>
      <c r="G805" s="162" t="s">
        <v>292</v>
      </c>
      <c r="H805" s="163">
        <v>10.9</v>
      </c>
      <c r="I805" s="164"/>
      <c r="J805" s="163">
        <f>ROUND(I805*H805,3)</f>
        <v>0</v>
      </c>
      <c r="K805" s="165"/>
      <c r="L805" s="34"/>
      <c r="M805" s="166" t="s">
        <v>1</v>
      </c>
      <c r="N805" s="167" t="s">
        <v>42</v>
      </c>
      <c r="O805" s="62"/>
      <c r="P805" s="168">
        <f>O805*H805</f>
        <v>0</v>
      </c>
      <c r="Q805" s="168">
        <v>2.8900000000000002E-3</v>
      </c>
      <c r="R805" s="168">
        <f>Q805*H805</f>
        <v>3.1501000000000001E-2</v>
      </c>
      <c r="S805" s="168">
        <v>0</v>
      </c>
      <c r="T805" s="169">
        <f>S805*H805</f>
        <v>0</v>
      </c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R805" s="170" t="s">
        <v>368</v>
      </c>
      <c r="AT805" s="170" t="s">
        <v>278</v>
      </c>
      <c r="AU805" s="170" t="s">
        <v>89</v>
      </c>
      <c r="AY805" s="18" t="s">
        <v>276</v>
      </c>
      <c r="BE805" s="171">
        <f>IF(N805="základná",J805,0)</f>
        <v>0</v>
      </c>
      <c r="BF805" s="171">
        <f>IF(N805="znížená",J805,0)</f>
        <v>0</v>
      </c>
      <c r="BG805" s="171">
        <f>IF(N805="zákl. prenesená",J805,0)</f>
        <v>0</v>
      </c>
      <c r="BH805" s="171">
        <f>IF(N805="zníž. prenesená",J805,0)</f>
        <v>0</v>
      </c>
      <c r="BI805" s="171">
        <f>IF(N805="nulová",J805,0)</f>
        <v>0</v>
      </c>
      <c r="BJ805" s="18" t="s">
        <v>89</v>
      </c>
      <c r="BK805" s="172">
        <f>ROUND(I805*H805,3)</f>
        <v>0</v>
      </c>
      <c r="BL805" s="18" t="s">
        <v>368</v>
      </c>
      <c r="BM805" s="170" t="s">
        <v>1340</v>
      </c>
    </row>
    <row r="806" spans="1:65" s="2" customFormat="1" ht="24.2" customHeight="1">
      <c r="A806" s="33"/>
      <c r="B806" s="158"/>
      <c r="C806" s="159" t="s">
        <v>1341</v>
      </c>
      <c r="D806" s="159" t="s">
        <v>278</v>
      </c>
      <c r="E806" s="160" t="s">
        <v>1342</v>
      </c>
      <c r="F806" s="161" t="s">
        <v>1343</v>
      </c>
      <c r="G806" s="162" t="s">
        <v>292</v>
      </c>
      <c r="H806" s="163">
        <v>6</v>
      </c>
      <c r="I806" s="164"/>
      <c r="J806" s="163">
        <f>ROUND(I806*H806,3)</f>
        <v>0</v>
      </c>
      <c r="K806" s="165"/>
      <c r="L806" s="34"/>
      <c r="M806" s="166" t="s">
        <v>1</v>
      </c>
      <c r="N806" s="167" t="s">
        <v>42</v>
      </c>
      <c r="O806" s="62"/>
      <c r="P806" s="168">
        <f>O806*H806</f>
        <v>0</v>
      </c>
      <c r="Q806" s="168">
        <v>2.7100000000000002E-3</v>
      </c>
      <c r="R806" s="168">
        <f>Q806*H806</f>
        <v>1.626E-2</v>
      </c>
      <c r="S806" s="168">
        <v>0</v>
      </c>
      <c r="T806" s="169">
        <f>S806*H806</f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70" t="s">
        <v>368</v>
      </c>
      <c r="AT806" s="170" t="s">
        <v>278</v>
      </c>
      <c r="AU806" s="170" t="s">
        <v>89</v>
      </c>
      <c r="AY806" s="18" t="s">
        <v>276</v>
      </c>
      <c r="BE806" s="171">
        <f>IF(N806="základná",J806,0)</f>
        <v>0</v>
      </c>
      <c r="BF806" s="171">
        <f>IF(N806="znížená",J806,0)</f>
        <v>0</v>
      </c>
      <c r="BG806" s="171">
        <f>IF(N806="zákl. prenesená",J806,0)</f>
        <v>0</v>
      </c>
      <c r="BH806" s="171">
        <f>IF(N806="zníž. prenesená",J806,0)</f>
        <v>0</v>
      </c>
      <c r="BI806" s="171">
        <f>IF(N806="nulová",J806,0)</f>
        <v>0</v>
      </c>
      <c r="BJ806" s="18" t="s">
        <v>89</v>
      </c>
      <c r="BK806" s="172">
        <f>ROUND(I806*H806,3)</f>
        <v>0</v>
      </c>
      <c r="BL806" s="18" t="s">
        <v>368</v>
      </c>
      <c r="BM806" s="170" t="s">
        <v>1344</v>
      </c>
    </row>
    <row r="807" spans="1:65" s="2" customFormat="1" ht="33" customHeight="1">
      <c r="A807" s="33"/>
      <c r="B807" s="158"/>
      <c r="C807" s="159" t="s">
        <v>1345</v>
      </c>
      <c r="D807" s="159" t="s">
        <v>278</v>
      </c>
      <c r="E807" s="160" t="s">
        <v>1346</v>
      </c>
      <c r="F807" s="161" t="s">
        <v>1347</v>
      </c>
      <c r="G807" s="162" t="s">
        <v>292</v>
      </c>
      <c r="H807" s="163">
        <v>7</v>
      </c>
      <c r="I807" s="164"/>
      <c r="J807" s="163">
        <f>ROUND(I807*H807,3)</f>
        <v>0</v>
      </c>
      <c r="K807" s="165"/>
      <c r="L807" s="34"/>
      <c r="M807" s="166" t="s">
        <v>1</v>
      </c>
      <c r="N807" s="167" t="s">
        <v>42</v>
      </c>
      <c r="O807" s="62"/>
      <c r="P807" s="168">
        <f>O807*H807</f>
        <v>0</v>
      </c>
      <c r="Q807" s="168">
        <v>1.6900000000000001E-3</v>
      </c>
      <c r="R807" s="168">
        <f>Q807*H807</f>
        <v>1.183E-2</v>
      </c>
      <c r="S807" s="168">
        <v>0</v>
      </c>
      <c r="T807" s="169">
        <f>S807*H807</f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70" t="s">
        <v>368</v>
      </c>
      <c r="AT807" s="170" t="s">
        <v>278</v>
      </c>
      <c r="AU807" s="170" t="s">
        <v>89</v>
      </c>
      <c r="AY807" s="18" t="s">
        <v>276</v>
      </c>
      <c r="BE807" s="171">
        <f>IF(N807="základná",J807,0)</f>
        <v>0</v>
      </c>
      <c r="BF807" s="171">
        <f>IF(N807="znížená",J807,0)</f>
        <v>0</v>
      </c>
      <c r="BG807" s="171">
        <f>IF(N807="zákl. prenesená",J807,0)</f>
        <v>0</v>
      </c>
      <c r="BH807" s="171">
        <f>IF(N807="zníž. prenesená",J807,0)</f>
        <v>0</v>
      </c>
      <c r="BI807" s="171">
        <f>IF(N807="nulová",J807,0)</f>
        <v>0</v>
      </c>
      <c r="BJ807" s="18" t="s">
        <v>89</v>
      </c>
      <c r="BK807" s="172">
        <f>ROUND(I807*H807,3)</f>
        <v>0</v>
      </c>
      <c r="BL807" s="18" t="s">
        <v>368</v>
      </c>
      <c r="BM807" s="170" t="s">
        <v>1348</v>
      </c>
    </row>
    <row r="808" spans="1:65" s="2" customFormat="1" ht="21.75" customHeight="1">
      <c r="A808" s="33"/>
      <c r="B808" s="158"/>
      <c r="C808" s="159" t="s">
        <v>1349</v>
      </c>
      <c r="D808" s="159" t="s">
        <v>278</v>
      </c>
      <c r="E808" s="160" t="s">
        <v>1350</v>
      </c>
      <c r="F808" s="161" t="s">
        <v>1351</v>
      </c>
      <c r="G808" s="162" t="s">
        <v>371</v>
      </c>
      <c r="H808" s="163">
        <v>1</v>
      </c>
      <c r="I808" s="164"/>
      <c r="J808" s="163">
        <f>ROUND(I808*H808,3)</f>
        <v>0</v>
      </c>
      <c r="K808" s="165"/>
      <c r="L808" s="34"/>
      <c r="M808" s="166" t="s">
        <v>1</v>
      </c>
      <c r="N808" s="167" t="s">
        <v>42</v>
      </c>
      <c r="O808" s="62"/>
      <c r="P808" s="168">
        <f>O808*H808</f>
        <v>0</v>
      </c>
      <c r="Q808" s="168">
        <v>3.6999999999999999E-4</v>
      </c>
      <c r="R808" s="168">
        <f>Q808*H808</f>
        <v>3.6999999999999999E-4</v>
      </c>
      <c r="S808" s="168">
        <v>0</v>
      </c>
      <c r="T808" s="169">
        <f>S808*H808</f>
        <v>0</v>
      </c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R808" s="170" t="s">
        <v>368</v>
      </c>
      <c r="AT808" s="170" t="s">
        <v>278</v>
      </c>
      <c r="AU808" s="170" t="s">
        <v>89</v>
      </c>
      <c r="AY808" s="18" t="s">
        <v>276</v>
      </c>
      <c r="BE808" s="171">
        <f>IF(N808="základná",J808,0)</f>
        <v>0</v>
      </c>
      <c r="BF808" s="171">
        <f>IF(N808="znížená",J808,0)</f>
        <v>0</v>
      </c>
      <c r="BG808" s="171">
        <f>IF(N808="zákl. prenesená",J808,0)</f>
        <v>0</v>
      </c>
      <c r="BH808" s="171">
        <f>IF(N808="zníž. prenesená",J808,0)</f>
        <v>0</v>
      </c>
      <c r="BI808" s="171">
        <f>IF(N808="nulová",J808,0)</f>
        <v>0</v>
      </c>
      <c r="BJ808" s="18" t="s">
        <v>89</v>
      </c>
      <c r="BK808" s="172">
        <f>ROUND(I808*H808,3)</f>
        <v>0</v>
      </c>
      <c r="BL808" s="18" t="s">
        <v>368</v>
      </c>
      <c r="BM808" s="170" t="s">
        <v>1352</v>
      </c>
    </row>
    <row r="809" spans="1:65" s="2" customFormat="1" ht="24.2" customHeight="1">
      <c r="A809" s="33"/>
      <c r="B809" s="158"/>
      <c r="C809" s="159" t="s">
        <v>1353</v>
      </c>
      <c r="D809" s="159" t="s">
        <v>278</v>
      </c>
      <c r="E809" s="160" t="s">
        <v>1354</v>
      </c>
      <c r="F809" s="161" t="s">
        <v>1355</v>
      </c>
      <c r="G809" s="162" t="s">
        <v>1051</v>
      </c>
      <c r="H809" s="164"/>
      <c r="I809" s="164"/>
      <c r="J809" s="163">
        <f>ROUND(I809*H809,3)</f>
        <v>0</v>
      </c>
      <c r="K809" s="165"/>
      <c r="L809" s="34"/>
      <c r="M809" s="166" t="s">
        <v>1</v>
      </c>
      <c r="N809" s="167" t="s">
        <v>42</v>
      </c>
      <c r="O809" s="62"/>
      <c r="P809" s="168">
        <f>O809*H809</f>
        <v>0</v>
      </c>
      <c r="Q809" s="168">
        <v>0</v>
      </c>
      <c r="R809" s="168">
        <f>Q809*H809</f>
        <v>0</v>
      </c>
      <c r="S809" s="168">
        <v>0</v>
      </c>
      <c r="T809" s="169">
        <f>S809*H809</f>
        <v>0</v>
      </c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R809" s="170" t="s">
        <v>368</v>
      </c>
      <c r="AT809" s="170" t="s">
        <v>278</v>
      </c>
      <c r="AU809" s="170" t="s">
        <v>89</v>
      </c>
      <c r="AY809" s="18" t="s">
        <v>276</v>
      </c>
      <c r="BE809" s="171">
        <f>IF(N809="základná",J809,0)</f>
        <v>0</v>
      </c>
      <c r="BF809" s="171">
        <f>IF(N809="znížená",J809,0)</f>
        <v>0</v>
      </c>
      <c r="BG809" s="171">
        <f>IF(N809="zákl. prenesená",J809,0)</f>
        <v>0</v>
      </c>
      <c r="BH809" s="171">
        <f>IF(N809="zníž. prenesená",J809,0)</f>
        <v>0</v>
      </c>
      <c r="BI809" s="171">
        <f>IF(N809="nulová",J809,0)</f>
        <v>0</v>
      </c>
      <c r="BJ809" s="18" t="s">
        <v>89</v>
      </c>
      <c r="BK809" s="172">
        <f>ROUND(I809*H809,3)</f>
        <v>0</v>
      </c>
      <c r="BL809" s="18" t="s">
        <v>368</v>
      </c>
      <c r="BM809" s="170" t="s">
        <v>1356</v>
      </c>
    </row>
    <row r="810" spans="1:65" s="12" customFormat="1" ht="22.9" customHeight="1">
      <c r="B810" s="145"/>
      <c r="D810" s="146" t="s">
        <v>75</v>
      </c>
      <c r="E810" s="156" t="s">
        <v>1357</v>
      </c>
      <c r="F810" s="156" t="s">
        <v>1358</v>
      </c>
      <c r="I810" s="148"/>
      <c r="J810" s="157">
        <f>BK810</f>
        <v>0</v>
      </c>
      <c r="L810" s="145"/>
      <c r="M810" s="150"/>
      <c r="N810" s="151"/>
      <c r="O810" s="151"/>
      <c r="P810" s="152">
        <f>SUM(P811:P915)</f>
        <v>0</v>
      </c>
      <c r="Q810" s="151"/>
      <c r="R810" s="152">
        <f>SUM(R811:R915)</f>
        <v>0.7933489800000002</v>
      </c>
      <c r="S810" s="151"/>
      <c r="T810" s="153">
        <f>SUM(T811:T915)</f>
        <v>0.68200000000000005</v>
      </c>
      <c r="AR810" s="146" t="s">
        <v>89</v>
      </c>
      <c r="AT810" s="154" t="s">
        <v>75</v>
      </c>
      <c r="AU810" s="154" t="s">
        <v>83</v>
      </c>
      <c r="AY810" s="146" t="s">
        <v>276</v>
      </c>
      <c r="BK810" s="155">
        <f>SUM(BK811:BK915)</f>
        <v>0</v>
      </c>
    </row>
    <row r="811" spans="1:65" s="2" customFormat="1" ht="66.75" customHeight="1">
      <c r="A811" s="33"/>
      <c r="B811" s="158"/>
      <c r="C811" s="159" t="s">
        <v>1359</v>
      </c>
      <c r="D811" s="159" t="s">
        <v>278</v>
      </c>
      <c r="E811" s="160" t="s">
        <v>1360</v>
      </c>
      <c r="F811" s="161" t="s">
        <v>1361</v>
      </c>
      <c r="G811" s="162" t="s">
        <v>281</v>
      </c>
      <c r="H811" s="163">
        <v>18.483000000000001</v>
      </c>
      <c r="I811" s="164"/>
      <c r="J811" s="163">
        <f>ROUND(I811*H811,3)</f>
        <v>0</v>
      </c>
      <c r="K811" s="165"/>
      <c r="L811" s="34"/>
      <c r="M811" s="166" t="s">
        <v>1</v>
      </c>
      <c r="N811" s="167" t="s">
        <v>42</v>
      </c>
      <c r="O811" s="62"/>
      <c r="P811" s="168">
        <f>O811*H811</f>
        <v>0</v>
      </c>
      <c r="Q811" s="168">
        <v>6.0000000000000002E-5</v>
      </c>
      <c r="R811" s="168">
        <f>Q811*H811</f>
        <v>1.1089800000000001E-3</v>
      </c>
      <c r="S811" s="168">
        <v>0</v>
      </c>
      <c r="T811" s="169">
        <f>S811*H811</f>
        <v>0</v>
      </c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R811" s="170" t="s">
        <v>368</v>
      </c>
      <c r="AT811" s="170" t="s">
        <v>278</v>
      </c>
      <c r="AU811" s="170" t="s">
        <v>89</v>
      </c>
      <c r="AY811" s="18" t="s">
        <v>276</v>
      </c>
      <c r="BE811" s="171">
        <f>IF(N811="základná",J811,0)</f>
        <v>0</v>
      </c>
      <c r="BF811" s="171">
        <f>IF(N811="znížená",J811,0)</f>
        <v>0</v>
      </c>
      <c r="BG811" s="171">
        <f>IF(N811="zákl. prenesená",J811,0)</f>
        <v>0</v>
      </c>
      <c r="BH811" s="171">
        <f>IF(N811="zníž. prenesená",J811,0)</f>
        <v>0</v>
      </c>
      <c r="BI811" s="171">
        <f>IF(N811="nulová",J811,0)</f>
        <v>0</v>
      </c>
      <c r="BJ811" s="18" t="s">
        <v>89</v>
      </c>
      <c r="BK811" s="172">
        <f>ROUND(I811*H811,3)</f>
        <v>0</v>
      </c>
      <c r="BL811" s="18" t="s">
        <v>368</v>
      </c>
      <c r="BM811" s="170" t="s">
        <v>1362</v>
      </c>
    </row>
    <row r="812" spans="1:65" s="14" customFormat="1" ht="11.25">
      <c r="B812" s="181"/>
      <c r="D812" s="174" t="s">
        <v>284</v>
      </c>
      <c r="E812" s="182" t="s">
        <v>1</v>
      </c>
      <c r="F812" s="183" t="s">
        <v>1363</v>
      </c>
      <c r="H812" s="184">
        <v>4.0199999999999996</v>
      </c>
      <c r="I812" s="185"/>
      <c r="L812" s="181"/>
      <c r="M812" s="186"/>
      <c r="N812" s="187"/>
      <c r="O812" s="187"/>
      <c r="P812" s="187"/>
      <c r="Q812" s="187"/>
      <c r="R812" s="187"/>
      <c r="S812" s="187"/>
      <c r="T812" s="188"/>
      <c r="AT812" s="182" t="s">
        <v>284</v>
      </c>
      <c r="AU812" s="182" t="s">
        <v>89</v>
      </c>
      <c r="AV812" s="14" t="s">
        <v>89</v>
      </c>
      <c r="AW812" s="14" t="s">
        <v>30</v>
      </c>
      <c r="AX812" s="14" t="s">
        <v>76</v>
      </c>
      <c r="AY812" s="182" t="s">
        <v>276</v>
      </c>
    </row>
    <row r="813" spans="1:65" s="14" customFormat="1" ht="11.25">
      <c r="B813" s="181"/>
      <c r="D813" s="174" t="s">
        <v>284</v>
      </c>
      <c r="E813" s="182" t="s">
        <v>1</v>
      </c>
      <c r="F813" s="183" t="s">
        <v>1364</v>
      </c>
      <c r="H813" s="184">
        <v>6.4640000000000004</v>
      </c>
      <c r="I813" s="185"/>
      <c r="L813" s="181"/>
      <c r="M813" s="186"/>
      <c r="N813" s="187"/>
      <c r="O813" s="187"/>
      <c r="P813" s="187"/>
      <c r="Q813" s="187"/>
      <c r="R813" s="187"/>
      <c r="S813" s="187"/>
      <c r="T813" s="188"/>
      <c r="AT813" s="182" t="s">
        <v>284</v>
      </c>
      <c r="AU813" s="182" t="s">
        <v>89</v>
      </c>
      <c r="AV813" s="14" t="s">
        <v>89</v>
      </c>
      <c r="AW813" s="14" t="s">
        <v>30</v>
      </c>
      <c r="AX813" s="14" t="s">
        <v>76</v>
      </c>
      <c r="AY813" s="182" t="s">
        <v>276</v>
      </c>
    </row>
    <row r="814" spans="1:65" s="14" customFormat="1" ht="11.25">
      <c r="B814" s="181"/>
      <c r="D814" s="174" t="s">
        <v>284</v>
      </c>
      <c r="E814" s="182" t="s">
        <v>1</v>
      </c>
      <c r="F814" s="183" t="s">
        <v>1365</v>
      </c>
      <c r="H814" s="184">
        <v>7.9989999999999997</v>
      </c>
      <c r="I814" s="185"/>
      <c r="L814" s="181"/>
      <c r="M814" s="186"/>
      <c r="N814" s="187"/>
      <c r="O814" s="187"/>
      <c r="P814" s="187"/>
      <c r="Q814" s="187"/>
      <c r="R814" s="187"/>
      <c r="S814" s="187"/>
      <c r="T814" s="188"/>
      <c r="AT814" s="182" t="s">
        <v>284</v>
      </c>
      <c r="AU814" s="182" t="s">
        <v>89</v>
      </c>
      <c r="AV814" s="14" t="s">
        <v>89</v>
      </c>
      <c r="AW814" s="14" t="s">
        <v>30</v>
      </c>
      <c r="AX814" s="14" t="s">
        <v>76</v>
      </c>
      <c r="AY814" s="182" t="s">
        <v>276</v>
      </c>
    </row>
    <row r="815" spans="1:65" s="15" customFormat="1" ht="11.25">
      <c r="B815" s="189"/>
      <c r="D815" s="174" t="s">
        <v>284</v>
      </c>
      <c r="E815" s="190" t="s">
        <v>1</v>
      </c>
      <c r="F815" s="191" t="s">
        <v>289</v>
      </c>
      <c r="H815" s="192">
        <v>18.483000000000001</v>
      </c>
      <c r="I815" s="193"/>
      <c r="L815" s="189"/>
      <c r="M815" s="194"/>
      <c r="N815" s="195"/>
      <c r="O815" s="195"/>
      <c r="P815" s="195"/>
      <c r="Q815" s="195"/>
      <c r="R815" s="195"/>
      <c r="S815" s="195"/>
      <c r="T815" s="196"/>
      <c r="AT815" s="190" t="s">
        <v>284</v>
      </c>
      <c r="AU815" s="190" t="s">
        <v>89</v>
      </c>
      <c r="AV815" s="15" t="s">
        <v>282</v>
      </c>
      <c r="AW815" s="15" t="s">
        <v>30</v>
      </c>
      <c r="AX815" s="15" t="s">
        <v>83</v>
      </c>
      <c r="AY815" s="190" t="s">
        <v>276</v>
      </c>
    </row>
    <row r="816" spans="1:65" s="2" customFormat="1" ht="33" customHeight="1">
      <c r="A816" s="33"/>
      <c r="B816" s="158"/>
      <c r="C816" s="159" t="s">
        <v>1366</v>
      </c>
      <c r="D816" s="159" t="s">
        <v>278</v>
      </c>
      <c r="E816" s="160" t="s">
        <v>1367</v>
      </c>
      <c r="F816" s="161" t="s">
        <v>1368</v>
      </c>
      <c r="G816" s="162" t="s">
        <v>371</v>
      </c>
      <c r="H816" s="163">
        <v>28</v>
      </c>
      <c r="I816" s="164"/>
      <c r="J816" s="163">
        <f>ROUND(I816*H816,3)</f>
        <v>0</v>
      </c>
      <c r="K816" s="165"/>
      <c r="L816" s="34"/>
      <c r="M816" s="166" t="s">
        <v>1</v>
      </c>
      <c r="N816" s="167" t="s">
        <v>42</v>
      </c>
      <c r="O816" s="62"/>
      <c r="P816" s="168">
        <f>O816*H816</f>
        <v>0</v>
      </c>
      <c r="Q816" s="168">
        <v>0</v>
      </c>
      <c r="R816" s="168">
        <f>Q816*H816</f>
        <v>0</v>
      </c>
      <c r="S816" s="168">
        <v>0</v>
      </c>
      <c r="T816" s="169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70" t="s">
        <v>368</v>
      </c>
      <c r="AT816" s="170" t="s">
        <v>278</v>
      </c>
      <c r="AU816" s="170" t="s">
        <v>89</v>
      </c>
      <c r="AY816" s="18" t="s">
        <v>276</v>
      </c>
      <c r="BE816" s="171">
        <f>IF(N816="základná",J816,0)</f>
        <v>0</v>
      </c>
      <c r="BF816" s="171">
        <f>IF(N816="znížená",J816,0)</f>
        <v>0</v>
      </c>
      <c r="BG816" s="171">
        <f>IF(N816="zákl. prenesená",J816,0)</f>
        <v>0</v>
      </c>
      <c r="BH816" s="171">
        <f>IF(N816="zníž. prenesená",J816,0)</f>
        <v>0</v>
      </c>
      <c r="BI816" s="171">
        <f>IF(N816="nulová",J816,0)</f>
        <v>0</v>
      </c>
      <c r="BJ816" s="18" t="s">
        <v>89</v>
      </c>
      <c r="BK816" s="172">
        <f>ROUND(I816*H816,3)</f>
        <v>0</v>
      </c>
      <c r="BL816" s="18" t="s">
        <v>368</v>
      </c>
      <c r="BM816" s="170" t="s">
        <v>1369</v>
      </c>
    </row>
    <row r="817" spans="1:65" s="14" customFormat="1" ht="11.25">
      <c r="B817" s="181"/>
      <c r="D817" s="174" t="s">
        <v>284</v>
      </c>
      <c r="E817" s="182" t="s">
        <v>1</v>
      </c>
      <c r="F817" s="183" t="s">
        <v>679</v>
      </c>
      <c r="H817" s="184">
        <v>9</v>
      </c>
      <c r="I817" s="185"/>
      <c r="L817" s="181"/>
      <c r="M817" s="186"/>
      <c r="N817" s="187"/>
      <c r="O817" s="187"/>
      <c r="P817" s="187"/>
      <c r="Q817" s="187"/>
      <c r="R817" s="187"/>
      <c r="S817" s="187"/>
      <c r="T817" s="188"/>
      <c r="AT817" s="182" t="s">
        <v>284</v>
      </c>
      <c r="AU817" s="182" t="s">
        <v>89</v>
      </c>
      <c r="AV817" s="14" t="s">
        <v>89</v>
      </c>
      <c r="AW817" s="14" t="s">
        <v>30</v>
      </c>
      <c r="AX817" s="14" t="s">
        <v>76</v>
      </c>
      <c r="AY817" s="182" t="s">
        <v>276</v>
      </c>
    </row>
    <row r="818" spans="1:65" s="14" customFormat="1" ht="11.25">
      <c r="B818" s="181"/>
      <c r="D818" s="174" t="s">
        <v>284</v>
      </c>
      <c r="E818" s="182" t="s">
        <v>1</v>
      </c>
      <c r="F818" s="183" t="s">
        <v>680</v>
      </c>
      <c r="H818" s="184">
        <v>2</v>
      </c>
      <c r="I818" s="185"/>
      <c r="L818" s="181"/>
      <c r="M818" s="186"/>
      <c r="N818" s="187"/>
      <c r="O818" s="187"/>
      <c r="P818" s="187"/>
      <c r="Q818" s="187"/>
      <c r="R818" s="187"/>
      <c r="S818" s="187"/>
      <c r="T818" s="188"/>
      <c r="AT818" s="182" t="s">
        <v>284</v>
      </c>
      <c r="AU818" s="182" t="s">
        <v>89</v>
      </c>
      <c r="AV818" s="14" t="s">
        <v>89</v>
      </c>
      <c r="AW818" s="14" t="s">
        <v>30</v>
      </c>
      <c r="AX818" s="14" t="s">
        <v>76</v>
      </c>
      <c r="AY818" s="182" t="s">
        <v>276</v>
      </c>
    </row>
    <row r="819" spans="1:65" s="14" customFormat="1" ht="11.25">
      <c r="B819" s="181"/>
      <c r="D819" s="174" t="s">
        <v>284</v>
      </c>
      <c r="E819" s="182" t="s">
        <v>1</v>
      </c>
      <c r="F819" s="183" t="s">
        <v>1329</v>
      </c>
      <c r="H819" s="184">
        <v>1</v>
      </c>
      <c r="I819" s="185"/>
      <c r="L819" s="181"/>
      <c r="M819" s="186"/>
      <c r="N819" s="187"/>
      <c r="O819" s="187"/>
      <c r="P819" s="187"/>
      <c r="Q819" s="187"/>
      <c r="R819" s="187"/>
      <c r="S819" s="187"/>
      <c r="T819" s="188"/>
      <c r="AT819" s="182" t="s">
        <v>284</v>
      </c>
      <c r="AU819" s="182" t="s">
        <v>89</v>
      </c>
      <c r="AV819" s="14" t="s">
        <v>89</v>
      </c>
      <c r="AW819" s="14" t="s">
        <v>30</v>
      </c>
      <c r="AX819" s="14" t="s">
        <v>76</v>
      </c>
      <c r="AY819" s="182" t="s">
        <v>276</v>
      </c>
    </row>
    <row r="820" spans="1:65" s="14" customFormat="1" ht="11.25">
      <c r="B820" s="181"/>
      <c r="D820" s="174" t="s">
        <v>284</v>
      </c>
      <c r="E820" s="182" t="s">
        <v>1</v>
      </c>
      <c r="F820" s="183" t="s">
        <v>1330</v>
      </c>
      <c r="H820" s="184">
        <v>4</v>
      </c>
      <c r="I820" s="185"/>
      <c r="L820" s="181"/>
      <c r="M820" s="186"/>
      <c r="N820" s="187"/>
      <c r="O820" s="187"/>
      <c r="P820" s="187"/>
      <c r="Q820" s="187"/>
      <c r="R820" s="187"/>
      <c r="S820" s="187"/>
      <c r="T820" s="188"/>
      <c r="AT820" s="182" t="s">
        <v>284</v>
      </c>
      <c r="AU820" s="182" t="s">
        <v>89</v>
      </c>
      <c r="AV820" s="14" t="s">
        <v>89</v>
      </c>
      <c r="AW820" s="14" t="s">
        <v>30</v>
      </c>
      <c r="AX820" s="14" t="s">
        <v>76</v>
      </c>
      <c r="AY820" s="182" t="s">
        <v>276</v>
      </c>
    </row>
    <row r="821" spans="1:65" s="14" customFormat="1" ht="11.25">
      <c r="B821" s="181"/>
      <c r="D821" s="174" t="s">
        <v>284</v>
      </c>
      <c r="E821" s="182" t="s">
        <v>1</v>
      </c>
      <c r="F821" s="183" t="s">
        <v>681</v>
      </c>
      <c r="H821" s="184">
        <v>1</v>
      </c>
      <c r="I821" s="185"/>
      <c r="L821" s="181"/>
      <c r="M821" s="186"/>
      <c r="N821" s="187"/>
      <c r="O821" s="187"/>
      <c r="P821" s="187"/>
      <c r="Q821" s="187"/>
      <c r="R821" s="187"/>
      <c r="S821" s="187"/>
      <c r="T821" s="188"/>
      <c r="AT821" s="182" t="s">
        <v>284</v>
      </c>
      <c r="AU821" s="182" t="s">
        <v>89</v>
      </c>
      <c r="AV821" s="14" t="s">
        <v>89</v>
      </c>
      <c r="AW821" s="14" t="s">
        <v>30</v>
      </c>
      <c r="AX821" s="14" t="s">
        <v>76</v>
      </c>
      <c r="AY821" s="182" t="s">
        <v>276</v>
      </c>
    </row>
    <row r="822" spans="1:65" s="14" customFormat="1" ht="11.25">
      <c r="B822" s="181"/>
      <c r="D822" s="174" t="s">
        <v>284</v>
      </c>
      <c r="E822" s="182" t="s">
        <v>1</v>
      </c>
      <c r="F822" s="183" t="s">
        <v>682</v>
      </c>
      <c r="H822" s="184">
        <v>1</v>
      </c>
      <c r="I822" s="185"/>
      <c r="L822" s="181"/>
      <c r="M822" s="186"/>
      <c r="N822" s="187"/>
      <c r="O822" s="187"/>
      <c r="P822" s="187"/>
      <c r="Q822" s="187"/>
      <c r="R822" s="187"/>
      <c r="S822" s="187"/>
      <c r="T822" s="188"/>
      <c r="AT822" s="182" t="s">
        <v>284</v>
      </c>
      <c r="AU822" s="182" t="s">
        <v>89</v>
      </c>
      <c r="AV822" s="14" t="s">
        <v>89</v>
      </c>
      <c r="AW822" s="14" t="s">
        <v>30</v>
      </c>
      <c r="AX822" s="14" t="s">
        <v>76</v>
      </c>
      <c r="AY822" s="182" t="s">
        <v>276</v>
      </c>
    </row>
    <row r="823" spans="1:65" s="14" customFormat="1" ht="11.25">
      <c r="B823" s="181"/>
      <c r="D823" s="174" t="s">
        <v>284</v>
      </c>
      <c r="E823" s="182" t="s">
        <v>1</v>
      </c>
      <c r="F823" s="183" t="s">
        <v>1370</v>
      </c>
      <c r="H823" s="184">
        <v>1</v>
      </c>
      <c r="I823" s="185"/>
      <c r="L823" s="181"/>
      <c r="M823" s="186"/>
      <c r="N823" s="187"/>
      <c r="O823" s="187"/>
      <c r="P823" s="187"/>
      <c r="Q823" s="187"/>
      <c r="R823" s="187"/>
      <c r="S823" s="187"/>
      <c r="T823" s="188"/>
      <c r="AT823" s="182" t="s">
        <v>284</v>
      </c>
      <c r="AU823" s="182" t="s">
        <v>89</v>
      </c>
      <c r="AV823" s="14" t="s">
        <v>89</v>
      </c>
      <c r="AW823" s="14" t="s">
        <v>30</v>
      </c>
      <c r="AX823" s="14" t="s">
        <v>76</v>
      </c>
      <c r="AY823" s="182" t="s">
        <v>276</v>
      </c>
    </row>
    <row r="824" spans="1:65" s="14" customFormat="1" ht="11.25">
      <c r="B824" s="181"/>
      <c r="D824" s="174" t="s">
        <v>284</v>
      </c>
      <c r="E824" s="182" t="s">
        <v>1</v>
      </c>
      <c r="F824" s="183" t="s">
        <v>1324</v>
      </c>
      <c r="H824" s="184">
        <v>1</v>
      </c>
      <c r="I824" s="185"/>
      <c r="L824" s="181"/>
      <c r="M824" s="186"/>
      <c r="N824" s="187"/>
      <c r="O824" s="187"/>
      <c r="P824" s="187"/>
      <c r="Q824" s="187"/>
      <c r="R824" s="187"/>
      <c r="S824" s="187"/>
      <c r="T824" s="188"/>
      <c r="AT824" s="182" t="s">
        <v>284</v>
      </c>
      <c r="AU824" s="182" t="s">
        <v>89</v>
      </c>
      <c r="AV824" s="14" t="s">
        <v>89</v>
      </c>
      <c r="AW824" s="14" t="s">
        <v>30</v>
      </c>
      <c r="AX824" s="14" t="s">
        <v>76</v>
      </c>
      <c r="AY824" s="182" t="s">
        <v>276</v>
      </c>
    </row>
    <row r="825" spans="1:65" s="14" customFormat="1" ht="11.25">
      <c r="B825" s="181"/>
      <c r="D825" s="174" t="s">
        <v>284</v>
      </c>
      <c r="E825" s="182" t="s">
        <v>1</v>
      </c>
      <c r="F825" s="183" t="s">
        <v>1371</v>
      </c>
      <c r="H825" s="184">
        <v>1</v>
      </c>
      <c r="I825" s="185"/>
      <c r="L825" s="181"/>
      <c r="M825" s="186"/>
      <c r="N825" s="187"/>
      <c r="O825" s="187"/>
      <c r="P825" s="187"/>
      <c r="Q825" s="187"/>
      <c r="R825" s="187"/>
      <c r="S825" s="187"/>
      <c r="T825" s="188"/>
      <c r="AT825" s="182" t="s">
        <v>284</v>
      </c>
      <c r="AU825" s="182" t="s">
        <v>89</v>
      </c>
      <c r="AV825" s="14" t="s">
        <v>89</v>
      </c>
      <c r="AW825" s="14" t="s">
        <v>30</v>
      </c>
      <c r="AX825" s="14" t="s">
        <v>76</v>
      </c>
      <c r="AY825" s="182" t="s">
        <v>276</v>
      </c>
    </row>
    <row r="826" spans="1:65" s="14" customFormat="1" ht="11.25">
      <c r="B826" s="181"/>
      <c r="D826" s="174" t="s">
        <v>284</v>
      </c>
      <c r="E826" s="182" t="s">
        <v>1</v>
      </c>
      <c r="F826" s="183" t="s">
        <v>1372</v>
      </c>
      <c r="H826" s="184">
        <v>2</v>
      </c>
      <c r="I826" s="185"/>
      <c r="L826" s="181"/>
      <c r="M826" s="186"/>
      <c r="N826" s="187"/>
      <c r="O826" s="187"/>
      <c r="P826" s="187"/>
      <c r="Q826" s="187"/>
      <c r="R826" s="187"/>
      <c r="S826" s="187"/>
      <c r="T826" s="188"/>
      <c r="AT826" s="182" t="s">
        <v>284</v>
      </c>
      <c r="AU826" s="182" t="s">
        <v>89</v>
      </c>
      <c r="AV826" s="14" t="s">
        <v>89</v>
      </c>
      <c r="AW826" s="14" t="s">
        <v>30</v>
      </c>
      <c r="AX826" s="14" t="s">
        <v>76</v>
      </c>
      <c r="AY826" s="182" t="s">
        <v>276</v>
      </c>
    </row>
    <row r="827" spans="1:65" s="14" customFormat="1" ht="11.25">
      <c r="B827" s="181"/>
      <c r="D827" s="174" t="s">
        <v>284</v>
      </c>
      <c r="E827" s="182" t="s">
        <v>1</v>
      </c>
      <c r="F827" s="183" t="s">
        <v>1373</v>
      </c>
      <c r="H827" s="184">
        <v>5</v>
      </c>
      <c r="I827" s="185"/>
      <c r="L827" s="181"/>
      <c r="M827" s="186"/>
      <c r="N827" s="187"/>
      <c r="O827" s="187"/>
      <c r="P827" s="187"/>
      <c r="Q827" s="187"/>
      <c r="R827" s="187"/>
      <c r="S827" s="187"/>
      <c r="T827" s="188"/>
      <c r="AT827" s="182" t="s">
        <v>284</v>
      </c>
      <c r="AU827" s="182" t="s">
        <v>89</v>
      </c>
      <c r="AV827" s="14" t="s">
        <v>89</v>
      </c>
      <c r="AW827" s="14" t="s">
        <v>30</v>
      </c>
      <c r="AX827" s="14" t="s">
        <v>76</v>
      </c>
      <c r="AY827" s="182" t="s">
        <v>276</v>
      </c>
    </row>
    <row r="828" spans="1:65" s="15" customFormat="1" ht="11.25">
      <c r="B828" s="189"/>
      <c r="D828" s="174" t="s">
        <v>284</v>
      </c>
      <c r="E828" s="190" t="s">
        <v>1</v>
      </c>
      <c r="F828" s="191" t="s">
        <v>289</v>
      </c>
      <c r="H828" s="192">
        <v>28</v>
      </c>
      <c r="I828" s="193"/>
      <c r="L828" s="189"/>
      <c r="M828" s="194"/>
      <c r="N828" s="195"/>
      <c r="O828" s="195"/>
      <c r="P828" s="195"/>
      <c r="Q828" s="195"/>
      <c r="R828" s="195"/>
      <c r="S828" s="195"/>
      <c r="T828" s="196"/>
      <c r="AT828" s="190" t="s">
        <v>284</v>
      </c>
      <c r="AU828" s="190" t="s">
        <v>89</v>
      </c>
      <c r="AV828" s="15" t="s">
        <v>282</v>
      </c>
      <c r="AW828" s="15" t="s">
        <v>30</v>
      </c>
      <c r="AX828" s="15" t="s">
        <v>83</v>
      </c>
      <c r="AY828" s="190" t="s">
        <v>276</v>
      </c>
    </row>
    <row r="829" spans="1:65" s="2" customFormat="1" ht="49.15" customHeight="1">
      <c r="A829" s="33"/>
      <c r="B829" s="158"/>
      <c r="C829" s="197" t="s">
        <v>1374</v>
      </c>
      <c r="D829" s="197" t="s">
        <v>393</v>
      </c>
      <c r="E829" s="198" t="s">
        <v>1375</v>
      </c>
      <c r="F829" s="199" t="s">
        <v>1376</v>
      </c>
      <c r="G829" s="200" t="s">
        <v>371</v>
      </c>
      <c r="H829" s="201">
        <v>11</v>
      </c>
      <c r="I829" s="202"/>
      <c r="J829" s="201">
        <f>ROUND(I829*H829,3)</f>
        <v>0</v>
      </c>
      <c r="K829" s="203"/>
      <c r="L829" s="204"/>
      <c r="M829" s="205" t="s">
        <v>1</v>
      </c>
      <c r="N829" s="206" t="s">
        <v>42</v>
      </c>
      <c r="O829" s="62"/>
      <c r="P829" s="168">
        <f>O829*H829</f>
        <v>0</v>
      </c>
      <c r="Q829" s="168">
        <v>2.5000000000000001E-2</v>
      </c>
      <c r="R829" s="168">
        <f>Q829*H829</f>
        <v>0.27500000000000002</v>
      </c>
      <c r="S829" s="168">
        <v>0</v>
      </c>
      <c r="T829" s="169">
        <f>S829*H829</f>
        <v>0</v>
      </c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R829" s="170" t="s">
        <v>448</v>
      </c>
      <c r="AT829" s="170" t="s">
        <v>393</v>
      </c>
      <c r="AU829" s="170" t="s">
        <v>89</v>
      </c>
      <c r="AY829" s="18" t="s">
        <v>276</v>
      </c>
      <c r="BE829" s="171">
        <f>IF(N829="základná",J829,0)</f>
        <v>0</v>
      </c>
      <c r="BF829" s="171">
        <f>IF(N829="znížená",J829,0)</f>
        <v>0</v>
      </c>
      <c r="BG829" s="171">
        <f>IF(N829="zákl. prenesená",J829,0)</f>
        <v>0</v>
      </c>
      <c r="BH829" s="171">
        <f>IF(N829="zníž. prenesená",J829,0)</f>
        <v>0</v>
      </c>
      <c r="BI829" s="171">
        <f>IF(N829="nulová",J829,0)</f>
        <v>0</v>
      </c>
      <c r="BJ829" s="18" t="s">
        <v>89</v>
      </c>
      <c r="BK829" s="172">
        <f>ROUND(I829*H829,3)</f>
        <v>0</v>
      </c>
      <c r="BL829" s="18" t="s">
        <v>368</v>
      </c>
      <c r="BM829" s="170" t="s">
        <v>1377</v>
      </c>
    </row>
    <row r="830" spans="1:65" s="14" customFormat="1" ht="11.25">
      <c r="B830" s="181"/>
      <c r="D830" s="174" t="s">
        <v>284</v>
      </c>
      <c r="E830" s="182" t="s">
        <v>1</v>
      </c>
      <c r="F830" s="183" t="s">
        <v>1378</v>
      </c>
      <c r="H830" s="184">
        <v>11</v>
      </c>
      <c r="I830" s="185"/>
      <c r="L830" s="181"/>
      <c r="M830" s="186"/>
      <c r="N830" s="187"/>
      <c r="O830" s="187"/>
      <c r="P830" s="187"/>
      <c r="Q830" s="187"/>
      <c r="R830" s="187"/>
      <c r="S830" s="187"/>
      <c r="T830" s="188"/>
      <c r="AT830" s="182" t="s">
        <v>284</v>
      </c>
      <c r="AU830" s="182" t="s">
        <v>89</v>
      </c>
      <c r="AV830" s="14" t="s">
        <v>89</v>
      </c>
      <c r="AW830" s="14" t="s">
        <v>30</v>
      </c>
      <c r="AX830" s="14" t="s">
        <v>83</v>
      </c>
      <c r="AY830" s="182" t="s">
        <v>276</v>
      </c>
    </row>
    <row r="831" spans="1:65" s="2" customFormat="1" ht="55.5" customHeight="1">
      <c r="A831" s="33"/>
      <c r="B831" s="158"/>
      <c r="C831" s="197" t="s">
        <v>1379</v>
      </c>
      <c r="D831" s="197" t="s">
        <v>393</v>
      </c>
      <c r="E831" s="198" t="s">
        <v>1380</v>
      </c>
      <c r="F831" s="199" t="s">
        <v>1381</v>
      </c>
      <c r="G831" s="200" t="s">
        <v>371</v>
      </c>
      <c r="H831" s="201">
        <v>1</v>
      </c>
      <c r="I831" s="202"/>
      <c r="J831" s="201">
        <f>ROUND(I831*H831,3)</f>
        <v>0</v>
      </c>
      <c r="K831" s="203"/>
      <c r="L831" s="204"/>
      <c r="M831" s="205" t="s">
        <v>1</v>
      </c>
      <c r="N831" s="206" t="s">
        <v>42</v>
      </c>
      <c r="O831" s="62"/>
      <c r="P831" s="168">
        <f>O831*H831</f>
        <v>0</v>
      </c>
      <c r="Q831" s="168">
        <v>2.5000000000000001E-2</v>
      </c>
      <c r="R831" s="168">
        <f>Q831*H831</f>
        <v>2.5000000000000001E-2</v>
      </c>
      <c r="S831" s="168">
        <v>0</v>
      </c>
      <c r="T831" s="169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70" t="s">
        <v>448</v>
      </c>
      <c r="AT831" s="170" t="s">
        <v>393</v>
      </c>
      <c r="AU831" s="170" t="s">
        <v>89</v>
      </c>
      <c r="AY831" s="18" t="s">
        <v>276</v>
      </c>
      <c r="BE831" s="171">
        <f>IF(N831="základná",J831,0)</f>
        <v>0</v>
      </c>
      <c r="BF831" s="171">
        <f>IF(N831="znížená",J831,0)</f>
        <v>0</v>
      </c>
      <c r="BG831" s="171">
        <f>IF(N831="zákl. prenesená",J831,0)</f>
        <v>0</v>
      </c>
      <c r="BH831" s="171">
        <f>IF(N831="zníž. prenesená",J831,0)</f>
        <v>0</v>
      </c>
      <c r="BI831" s="171">
        <f>IF(N831="nulová",J831,0)</f>
        <v>0</v>
      </c>
      <c r="BJ831" s="18" t="s">
        <v>89</v>
      </c>
      <c r="BK831" s="172">
        <f>ROUND(I831*H831,3)</f>
        <v>0</v>
      </c>
      <c r="BL831" s="18" t="s">
        <v>368</v>
      </c>
      <c r="BM831" s="170" t="s">
        <v>1382</v>
      </c>
    </row>
    <row r="832" spans="1:65" s="14" customFormat="1" ht="11.25">
      <c r="B832" s="181"/>
      <c r="D832" s="174" t="s">
        <v>284</v>
      </c>
      <c r="E832" s="182" t="s">
        <v>1</v>
      </c>
      <c r="F832" s="183" t="s">
        <v>83</v>
      </c>
      <c r="H832" s="184">
        <v>1</v>
      </c>
      <c r="I832" s="185"/>
      <c r="L832" s="181"/>
      <c r="M832" s="186"/>
      <c r="N832" s="187"/>
      <c r="O832" s="187"/>
      <c r="P832" s="187"/>
      <c r="Q832" s="187"/>
      <c r="R832" s="187"/>
      <c r="S832" s="187"/>
      <c r="T832" s="188"/>
      <c r="AT832" s="182" t="s">
        <v>284</v>
      </c>
      <c r="AU832" s="182" t="s">
        <v>89</v>
      </c>
      <c r="AV832" s="14" t="s">
        <v>89</v>
      </c>
      <c r="AW832" s="14" t="s">
        <v>30</v>
      </c>
      <c r="AX832" s="14" t="s">
        <v>83</v>
      </c>
      <c r="AY832" s="182" t="s">
        <v>276</v>
      </c>
    </row>
    <row r="833" spans="1:65" s="2" customFormat="1" ht="49.15" customHeight="1">
      <c r="A833" s="33"/>
      <c r="B833" s="158"/>
      <c r="C833" s="197" t="s">
        <v>1383</v>
      </c>
      <c r="D833" s="197" t="s">
        <v>393</v>
      </c>
      <c r="E833" s="198" t="s">
        <v>1384</v>
      </c>
      <c r="F833" s="199" t="s">
        <v>1385</v>
      </c>
      <c r="G833" s="200" t="s">
        <v>371</v>
      </c>
      <c r="H833" s="201">
        <v>4</v>
      </c>
      <c r="I833" s="202"/>
      <c r="J833" s="201">
        <f>ROUND(I833*H833,3)</f>
        <v>0</v>
      </c>
      <c r="K833" s="203"/>
      <c r="L833" s="204"/>
      <c r="M833" s="205" t="s">
        <v>1</v>
      </c>
      <c r="N833" s="206" t="s">
        <v>42</v>
      </c>
      <c r="O833" s="62"/>
      <c r="P833" s="168">
        <f>O833*H833</f>
        <v>0</v>
      </c>
      <c r="Q833" s="168">
        <v>2.5000000000000001E-2</v>
      </c>
      <c r="R833" s="168">
        <f>Q833*H833</f>
        <v>0.1</v>
      </c>
      <c r="S833" s="168">
        <v>0</v>
      </c>
      <c r="T833" s="169">
        <f>S833*H833</f>
        <v>0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70" t="s">
        <v>448</v>
      </c>
      <c r="AT833" s="170" t="s">
        <v>393</v>
      </c>
      <c r="AU833" s="170" t="s">
        <v>89</v>
      </c>
      <c r="AY833" s="18" t="s">
        <v>276</v>
      </c>
      <c r="BE833" s="171">
        <f>IF(N833="základná",J833,0)</f>
        <v>0</v>
      </c>
      <c r="BF833" s="171">
        <f>IF(N833="znížená",J833,0)</f>
        <v>0</v>
      </c>
      <c r="BG833" s="171">
        <f>IF(N833="zákl. prenesená",J833,0)</f>
        <v>0</v>
      </c>
      <c r="BH833" s="171">
        <f>IF(N833="zníž. prenesená",J833,0)</f>
        <v>0</v>
      </c>
      <c r="BI833" s="171">
        <f>IF(N833="nulová",J833,0)</f>
        <v>0</v>
      </c>
      <c r="BJ833" s="18" t="s">
        <v>89</v>
      </c>
      <c r="BK833" s="172">
        <f>ROUND(I833*H833,3)</f>
        <v>0</v>
      </c>
      <c r="BL833" s="18" t="s">
        <v>368</v>
      </c>
      <c r="BM833" s="170" t="s">
        <v>1386</v>
      </c>
    </row>
    <row r="834" spans="1:65" s="14" customFormat="1" ht="11.25">
      <c r="B834" s="181"/>
      <c r="D834" s="174" t="s">
        <v>284</v>
      </c>
      <c r="E834" s="182" t="s">
        <v>1</v>
      </c>
      <c r="F834" s="183" t="s">
        <v>282</v>
      </c>
      <c r="H834" s="184">
        <v>4</v>
      </c>
      <c r="I834" s="185"/>
      <c r="L834" s="181"/>
      <c r="M834" s="186"/>
      <c r="N834" s="187"/>
      <c r="O834" s="187"/>
      <c r="P834" s="187"/>
      <c r="Q834" s="187"/>
      <c r="R834" s="187"/>
      <c r="S834" s="187"/>
      <c r="T834" s="188"/>
      <c r="AT834" s="182" t="s">
        <v>284</v>
      </c>
      <c r="AU834" s="182" t="s">
        <v>89</v>
      </c>
      <c r="AV834" s="14" t="s">
        <v>89</v>
      </c>
      <c r="AW834" s="14" t="s">
        <v>30</v>
      </c>
      <c r="AX834" s="14" t="s">
        <v>83</v>
      </c>
      <c r="AY834" s="182" t="s">
        <v>276</v>
      </c>
    </row>
    <row r="835" spans="1:65" s="2" customFormat="1" ht="49.15" customHeight="1">
      <c r="A835" s="33"/>
      <c r="B835" s="158"/>
      <c r="C835" s="197" t="s">
        <v>1387</v>
      </c>
      <c r="D835" s="197" t="s">
        <v>393</v>
      </c>
      <c r="E835" s="198" t="s">
        <v>1388</v>
      </c>
      <c r="F835" s="199" t="s">
        <v>1389</v>
      </c>
      <c r="G835" s="200" t="s">
        <v>371</v>
      </c>
      <c r="H835" s="201">
        <v>1</v>
      </c>
      <c r="I835" s="202"/>
      <c r="J835" s="201">
        <f>ROUND(I835*H835,3)</f>
        <v>0</v>
      </c>
      <c r="K835" s="203"/>
      <c r="L835" s="204"/>
      <c r="M835" s="205" t="s">
        <v>1</v>
      </c>
      <c r="N835" s="206" t="s">
        <v>42</v>
      </c>
      <c r="O835" s="62"/>
      <c r="P835" s="168">
        <f>O835*H835</f>
        <v>0</v>
      </c>
      <c r="Q835" s="168">
        <v>2.5000000000000001E-2</v>
      </c>
      <c r="R835" s="168">
        <f>Q835*H835</f>
        <v>2.5000000000000001E-2</v>
      </c>
      <c r="S835" s="168">
        <v>0</v>
      </c>
      <c r="T835" s="169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70" t="s">
        <v>448</v>
      </c>
      <c r="AT835" s="170" t="s">
        <v>393</v>
      </c>
      <c r="AU835" s="170" t="s">
        <v>89</v>
      </c>
      <c r="AY835" s="18" t="s">
        <v>276</v>
      </c>
      <c r="BE835" s="171">
        <f>IF(N835="základná",J835,0)</f>
        <v>0</v>
      </c>
      <c r="BF835" s="171">
        <f>IF(N835="znížená",J835,0)</f>
        <v>0</v>
      </c>
      <c r="BG835" s="171">
        <f>IF(N835="zákl. prenesená",J835,0)</f>
        <v>0</v>
      </c>
      <c r="BH835" s="171">
        <f>IF(N835="zníž. prenesená",J835,0)</f>
        <v>0</v>
      </c>
      <c r="BI835" s="171">
        <f>IF(N835="nulová",J835,0)</f>
        <v>0</v>
      </c>
      <c r="BJ835" s="18" t="s">
        <v>89</v>
      </c>
      <c r="BK835" s="172">
        <f>ROUND(I835*H835,3)</f>
        <v>0</v>
      </c>
      <c r="BL835" s="18" t="s">
        <v>368</v>
      </c>
      <c r="BM835" s="170" t="s">
        <v>1390</v>
      </c>
    </row>
    <row r="836" spans="1:65" s="14" customFormat="1" ht="11.25">
      <c r="B836" s="181"/>
      <c r="D836" s="174" t="s">
        <v>284</v>
      </c>
      <c r="E836" s="182" t="s">
        <v>1</v>
      </c>
      <c r="F836" s="183" t="s">
        <v>83</v>
      </c>
      <c r="H836" s="184">
        <v>1</v>
      </c>
      <c r="I836" s="185"/>
      <c r="L836" s="181"/>
      <c r="M836" s="186"/>
      <c r="N836" s="187"/>
      <c r="O836" s="187"/>
      <c r="P836" s="187"/>
      <c r="Q836" s="187"/>
      <c r="R836" s="187"/>
      <c r="S836" s="187"/>
      <c r="T836" s="188"/>
      <c r="AT836" s="182" t="s">
        <v>284</v>
      </c>
      <c r="AU836" s="182" t="s">
        <v>89</v>
      </c>
      <c r="AV836" s="14" t="s">
        <v>89</v>
      </c>
      <c r="AW836" s="14" t="s">
        <v>30</v>
      </c>
      <c r="AX836" s="14" t="s">
        <v>83</v>
      </c>
      <c r="AY836" s="182" t="s">
        <v>276</v>
      </c>
    </row>
    <row r="837" spans="1:65" s="2" customFormat="1" ht="49.15" customHeight="1">
      <c r="A837" s="33"/>
      <c r="B837" s="158"/>
      <c r="C837" s="197" t="s">
        <v>1391</v>
      </c>
      <c r="D837" s="197" t="s">
        <v>393</v>
      </c>
      <c r="E837" s="198" t="s">
        <v>1392</v>
      </c>
      <c r="F837" s="199" t="s">
        <v>1393</v>
      </c>
      <c r="G837" s="200" t="s">
        <v>371</v>
      </c>
      <c r="H837" s="201">
        <v>1</v>
      </c>
      <c r="I837" s="202"/>
      <c r="J837" s="201">
        <f>ROUND(I837*H837,3)</f>
        <v>0</v>
      </c>
      <c r="K837" s="203"/>
      <c r="L837" s="204"/>
      <c r="M837" s="205" t="s">
        <v>1</v>
      </c>
      <c r="N837" s="206" t="s">
        <v>42</v>
      </c>
      <c r="O837" s="62"/>
      <c r="P837" s="168">
        <f>O837*H837</f>
        <v>0</v>
      </c>
      <c r="Q837" s="168">
        <v>3.7999999999999999E-2</v>
      </c>
      <c r="R837" s="168">
        <f>Q837*H837</f>
        <v>3.7999999999999999E-2</v>
      </c>
      <c r="S837" s="168">
        <v>0</v>
      </c>
      <c r="T837" s="169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70" t="s">
        <v>448</v>
      </c>
      <c r="AT837" s="170" t="s">
        <v>393</v>
      </c>
      <c r="AU837" s="170" t="s">
        <v>89</v>
      </c>
      <c r="AY837" s="18" t="s">
        <v>276</v>
      </c>
      <c r="BE837" s="171">
        <f>IF(N837="základná",J837,0)</f>
        <v>0</v>
      </c>
      <c r="BF837" s="171">
        <f>IF(N837="znížená",J837,0)</f>
        <v>0</v>
      </c>
      <c r="BG837" s="171">
        <f>IF(N837="zákl. prenesená",J837,0)</f>
        <v>0</v>
      </c>
      <c r="BH837" s="171">
        <f>IF(N837="zníž. prenesená",J837,0)</f>
        <v>0</v>
      </c>
      <c r="BI837" s="171">
        <f>IF(N837="nulová",J837,0)</f>
        <v>0</v>
      </c>
      <c r="BJ837" s="18" t="s">
        <v>89</v>
      </c>
      <c r="BK837" s="172">
        <f>ROUND(I837*H837,3)</f>
        <v>0</v>
      </c>
      <c r="BL837" s="18" t="s">
        <v>368</v>
      </c>
      <c r="BM837" s="170" t="s">
        <v>1394</v>
      </c>
    </row>
    <row r="838" spans="1:65" s="2" customFormat="1" ht="55.5" customHeight="1">
      <c r="A838" s="33"/>
      <c r="B838" s="158"/>
      <c r="C838" s="197" t="s">
        <v>1395</v>
      </c>
      <c r="D838" s="197" t="s">
        <v>393</v>
      </c>
      <c r="E838" s="198" t="s">
        <v>1396</v>
      </c>
      <c r="F838" s="199" t="s">
        <v>1397</v>
      </c>
      <c r="G838" s="200" t="s">
        <v>371</v>
      </c>
      <c r="H838" s="201">
        <v>1</v>
      </c>
      <c r="I838" s="202"/>
      <c r="J838" s="201">
        <f>ROUND(I838*H838,3)</f>
        <v>0</v>
      </c>
      <c r="K838" s="203"/>
      <c r="L838" s="204"/>
      <c r="M838" s="205" t="s">
        <v>1</v>
      </c>
      <c r="N838" s="206" t="s">
        <v>42</v>
      </c>
      <c r="O838" s="62"/>
      <c r="P838" s="168">
        <f>O838*H838</f>
        <v>0</v>
      </c>
      <c r="Q838" s="168">
        <v>3.7999999999999999E-2</v>
      </c>
      <c r="R838" s="168">
        <f>Q838*H838</f>
        <v>3.7999999999999999E-2</v>
      </c>
      <c r="S838" s="168">
        <v>0</v>
      </c>
      <c r="T838" s="169">
        <f>S838*H838</f>
        <v>0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70" t="s">
        <v>448</v>
      </c>
      <c r="AT838" s="170" t="s">
        <v>393</v>
      </c>
      <c r="AU838" s="170" t="s">
        <v>89</v>
      </c>
      <c r="AY838" s="18" t="s">
        <v>276</v>
      </c>
      <c r="BE838" s="171">
        <f>IF(N838="základná",J838,0)</f>
        <v>0</v>
      </c>
      <c r="BF838" s="171">
        <f>IF(N838="znížená",J838,0)</f>
        <v>0</v>
      </c>
      <c r="BG838" s="171">
        <f>IF(N838="zákl. prenesená",J838,0)</f>
        <v>0</v>
      </c>
      <c r="BH838" s="171">
        <f>IF(N838="zníž. prenesená",J838,0)</f>
        <v>0</v>
      </c>
      <c r="BI838" s="171">
        <f>IF(N838="nulová",J838,0)</f>
        <v>0</v>
      </c>
      <c r="BJ838" s="18" t="s">
        <v>89</v>
      </c>
      <c r="BK838" s="172">
        <f>ROUND(I838*H838,3)</f>
        <v>0</v>
      </c>
      <c r="BL838" s="18" t="s">
        <v>368</v>
      </c>
      <c r="BM838" s="170" t="s">
        <v>1398</v>
      </c>
    </row>
    <row r="839" spans="1:65" s="2" customFormat="1" ht="55.5" customHeight="1">
      <c r="A839" s="33"/>
      <c r="B839" s="158"/>
      <c r="C839" s="197" t="s">
        <v>1399</v>
      </c>
      <c r="D839" s="197" t="s">
        <v>393</v>
      </c>
      <c r="E839" s="198" t="s">
        <v>1400</v>
      </c>
      <c r="F839" s="199" t="s">
        <v>1401</v>
      </c>
      <c r="G839" s="200" t="s">
        <v>371</v>
      </c>
      <c r="H839" s="201">
        <v>1</v>
      </c>
      <c r="I839" s="202"/>
      <c r="J839" s="201">
        <f>ROUND(I839*H839,3)</f>
        <v>0</v>
      </c>
      <c r="K839" s="203"/>
      <c r="L839" s="204"/>
      <c r="M839" s="205" t="s">
        <v>1</v>
      </c>
      <c r="N839" s="206" t="s">
        <v>42</v>
      </c>
      <c r="O839" s="62"/>
      <c r="P839" s="168">
        <f>O839*H839</f>
        <v>0</v>
      </c>
      <c r="Q839" s="168">
        <v>2.5000000000000001E-2</v>
      </c>
      <c r="R839" s="168">
        <f>Q839*H839</f>
        <v>2.5000000000000001E-2</v>
      </c>
      <c r="S839" s="168">
        <v>0</v>
      </c>
      <c r="T839" s="169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70" t="s">
        <v>448</v>
      </c>
      <c r="AT839" s="170" t="s">
        <v>393</v>
      </c>
      <c r="AU839" s="170" t="s">
        <v>89</v>
      </c>
      <c r="AY839" s="18" t="s">
        <v>276</v>
      </c>
      <c r="BE839" s="171">
        <f>IF(N839="základná",J839,0)</f>
        <v>0</v>
      </c>
      <c r="BF839" s="171">
        <f>IF(N839="znížená",J839,0)</f>
        <v>0</v>
      </c>
      <c r="BG839" s="171">
        <f>IF(N839="zákl. prenesená",J839,0)</f>
        <v>0</v>
      </c>
      <c r="BH839" s="171">
        <f>IF(N839="zníž. prenesená",J839,0)</f>
        <v>0</v>
      </c>
      <c r="BI839" s="171">
        <f>IF(N839="nulová",J839,0)</f>
        <v>0</v>
      </c>
      <c r="BJ839" s="18" t="s">
        <v>89</v>
      </c>
      <c r="BK839" s="172">
        <f>ROUND(I839*H839,3)</f>
        <v>0</v>
      </c>
      <c r="BL839" s="18" t="s">
        <v>368</v>
      </c>
      <c r="BM839" s="170" t="s">
        <v>1402</v>
      </c>
    </row>
    <row r="840" spans="1:65" s="14" customFormat="1" ht="11.25">
      <c r="B840" s="181"/>
      <c r="D840" s="174" t="s">
        <v>284</v>
      </c>
      <c r="E840" s="182" t="s">
        <v>1</v>
      </c>
      <c r="F840" s="183" t="s">
        <v>83</v>
      </c>
      <c r="H840" s="184">
        <v>1</v>
      </c>
      <c r="I840" s="185"/>
      <c r="L840" s="181"/>
      <c r="M840" s="186"/>
      <c r="N840" s="187"/>
      <c r="O840" s="187"/>
      <c r="P840" s="187"/>
      <c r="Q840" s="187"/>
      <c r="R840" s="187"/>
      <c r="S840" s="187"/>
      <c r="T840" s="188"/>
      <c r="AT840" s="182" t="s">
        <v>284</v>
      </c>
      <c r="AU840" s="182" t="s">
        <v>89</v>
      </c>
      <c r="AV840" s="14" t="s">
        <v>89</v>
      </c>
      <c r="AW840" s="14" t="s">
        <v>30</v>
      </c>
      <c r="AX840" s="14" t="s">
        <v>83</v>
      </c>
      <c r="AY840" s="182" t="s">
        <v>276</v>
      </c>
    </row>
    <row r="841" spans="1:65" s="2" customFormat="1" ht="55.5" customHeight="1">
      <c r="A841" s="33"/>
      <c r="B841" s="158"/>
      <c r="C841" s="197" t="s">
        <v>1403</v>
      </c>
      <c r="D841" s="197" t="s">
        <v>393</v>
      </c>
      <c r="E841" s="198" t="s">
        <v>1404</v>
      </c>
      <c r="F841" s="199" t="s">
        <v>1405</v>
      </c>
      <c r="G841" s="200" t="s">
        <v>371</v>
      </c>
      <c r="H841" s="201">
        <v>3</v>
      </c>
      <c r="I841" s="202"/>
      <c r="J841" s="201">
        <f>ROUND(I841*H841,3)</f>
        <v>0</v>
      </c>
      <c r="K841" s="203"/>
      <c r="L841" s="204"/>
      <c r="M841" s="205" t="s">
        <v>1</v>
      </c>
      <c r="N841" s="206" t="s">
        <v>42</v>
      </c>
      <c r="O841" s="62"/>
      <c r="P841" s="168">
        <f>O841*H841</f>
        <v>0</v>
      </c>
      <c r="Q841" s="168">
        <v>2.5000000000000001E-2</v>
      </c>
      <c r="R841" s="168">
        <f>Q841*H841</f>
        <v>7.5000000000000011E-2</v>
      </c>
      <c r="S841" s="168">
        <v>0</v>
      </c>
      <c r="T841" s="169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70" t="s">
        <v>448</v>
      </c>
      <c r="AT841" s="170" t="s">
        <v>393</v>
      </c>
      <c r="AU841" s="170" t="s">
        <v>89</v>
      </c>
      <c r="AY841" s="18" t="s">
        <v>276</v>
      </c>
      <c r="BE841" s="171">
        <f>IF(N841="základná",J841,0)</f>
        <v>0</v>
      </c>
      <c r="BF841" s="171">
        <f>IF(N841="znížená",J841,0)</f>
        <v>0</v>
      </c>
      <c r="BG841" s="171">
        <f>IF(N841="zákl. prenesená",J841,0)</f>
        <v>0</v>
      </c>
      <c r="BH841" s="171">
        <f>IF(N841="zníž. prenesená",J841,0)</f>
        <v>0</v>
      </c>
      <c r="BI841" s="171">
        <f>IF(N841="nulová",J841,0)</f>
        <v>0</v>
      </c>
      <c r="BJ841" s="18" t="s">
        <v>89</v>
      </c>
      <c r="BK841" s="172">
        <f>ROUND(I841*H841,3)</f>
        <v>0</v>
      </c>
      <c r="BL841" s="18" t="s">
        <v>368</v>
      </c>
      <c r="BM841" s="170" t="s">
        <v>1406</v>
      </c>
    </row>
    <row r="842" spans="1:65" s="2" customFormat="1" ht="55.5" customHeight="1">
      <c r="A842" s="33"/>
      <c r="B842" s="158"/>
      <c r="C842" s="197" t="s">
        <v>1407</v>
      </c>
      <c r="D842" s="197" t="s">
        <v>393</v>
      </c>
      <c r="E842" s="198" t="s">
        <v>1408</v>
      </c>
      <c r="F842" s="199" t="s">
        <v>1409</v>
      </c>
      <c r="G842" s="200" t="s">
        <v>371</v>
      </c>
      <c r="H842" s="201">
        <v>2</v>
      </c>
      <c r="I842" s="202"/>
      <c r="J842" s="201">
        <f>ROUND(I842*H842,3)</f>
        <v>0</v>
      </c>
      <c r="K842" s="203"/>
      <c r="L842" s="204"/>
      <c r="M842" s="205" t="s">
        <v>1</v>
      </c>
      <c r="N842" s="206" t="s">
        <v>42</v>
      </c>
      <c r="O842" s="62"/>
      <c r="P842" s="168">
        <f>O842*H842</f>
        <v>0</v>
      </c>
      <c r="Q842" s="168">
        <v>2.5000000000000001E-2</v>
      </c>
      <c r="R842" s="168">
        <f>Q842*H842</f>
        <v>0.05</v>
      </c>
      <c r="S842" s="168">
        <v>0</v>
      </c>
      <c r="T842" s="169">
        <f>S842*H842</f>
        <v>0</v>
      </c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R842" s="170" t="s">
        <v>448</v>
      </c>
      <c r="AT842" s="170" t="s">
        <v>393</v>
      </c>
      <c r="AU842" s="170" t="s">
        <v>89</v>
      </c>
      <c r="AY842" s="18" t="s">
        <v>276</v>
      </c>
      <c r="BE842" s="171">
        <f>IF(N842="základná",J842,0)</f>
        <v>0</v>
      </c>
      <c r="BF842" s="171">
        <f>IF(N842="znížená",J842,0)</f>
        <v>0</v>
      </c>
      <c r="BG842" s="171">
        <f>IF(N842="zákl. prenesená",J842,0)</f>
        <v>0</v>
      </c>
      <c r="BH842" s="171">
        <f>IF(N842="zníž. prenesená",J842,0)</f>
        <v>0</v>
      </c>
      <c r="BI842" s="171">
        <f>IF(N842="nulová",J842,0)</f>
        <v>0</v>
      </c>
      <c r="BJ842" s="18" t="s">
        <v>89</v>
      </c>
      <c r="BK842" s="172">
        <f>ROUND(I842*H842,3)</f>
        <v>0</v>
      </c>
      <c r="BL842" s="18" t="s">
        <v>368</v>
      </c>
      <c r="BM842" s="170" t="s">
        <v>1410</v>
      </c>
    </row>
    <row r="843" spans="1:65" s="2" customFormat="1" ht="55.5" customHeight="1">
      <c r="A843" s="33"/>
      <c r="B843" s="158"/>
      <c r="C843" s="197" t="s">
        <v>1411</v>
      </c>
      <c r="D843" s="197" t="s">
        <v>393</v>
      </c>
      <c r="E843" s="198" t="s">
        <v>1412</v>
      </c>
      <c r="F843" s="199" t="s">
        <v>1413</v>
      </c>
      <c r="G843" s="200" t="s">
        <v>371</v>
      </c>
      <c r="H843" s="201">
        <v>5</v>
      </c>
      <c r="I843" s="202"/>
      <c r="J843" s="201">
        <f>ROUND(I843*H843,3)</f>
        <v>0</v>
      </c>
      <c r="K843" s="203"/>
      <c r="L843" s="204"/>
      <c r="M843" s="205" t="s">
        <v>1</v>
      </c>
      <c r="N843" s="206" t="s">
        <v>42</v>
      </c>
      <c r="O843" s="62"/>
      <c r="P843" s="168">
        <f>O843*H843</f>
        <v>0</v>
      </c>
      <c r="Q843" s="168">
        <v>2.5000000000000001E-2</v>
      </c>
      <c r="R843" s="168">
        <f>Q843*H843</f>
        <v>0.125</v>
      </c>
      <c r="S843" s="168">
        <v>0</v>
      </c>
      <c r="T843" s="169">
        <f>S843*H843</f>
        <v>0</v>
      </c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R843" s="170" t="s">
        <v>448</v>
      </c>
      <c r="AT843" s="170" t="s">
        <v>393</v>
      </c>
      <c r="AU843" s="170" t="s">
        <v>89</v>
      </c>
      <c r="AY843" s="18" t="s">
        <v>276</v>
      </c>
      <c r="BE843" s="171">
        <f>IF(N843="základná",J843,0)</f>
        <v>0</v>
      </c>
      <c r="BF843" s="171">
        <f>IF(N843="znížená",J843,0)</f>
        <v>0</v>
      </c>
      <c r="BG843" s="171">
        <f>IF(N843="zákl. prenesená",J843,0)</f>
        <v>0</v>
      </c>
      <c r="BH843" s="171">
        <f>IF(N843="zníž. prenesená",J843,0)</f>
        <v>0</v>
      </c>
      <c r="BI843" s="171">
        <f>IF(N843="nulová",J843,0)</f>
        <v>0</v>
      </c>
      <c r="BJ843" s="18" t="s">
        <v>89</v>
      </c>
      <c r="BK843" s="172">
        <f>ROUND(I843*H843,3)</f>
        <v>0</v>
      </c>
      <c r="BL843" s="18" t="s">
        <v>368</v>
      </c>
      <c r="BM843" s="170" t="s">
        <v>1414</v>
      </c>
    </row>
    <row r="844" spans="1:65" s="14" customFormat="1" ht="11.25">
      <c r="B844" s="181"/>
      <c r="D844" s="174" t="s">
        <v>284</v>
      </c>
      <c r="E844" s="182" t="s">
        <v>1</v>
      </c>
      <c r="F844" s="183" t="s">
        <v>1415</v>
      </c>
      <c r="H844" s="184">
        <v>5</v>
      </c>
      <c r="I844" s="185"/>
      <c r="L844" s="181"/>
      <c r="M844" s="186"/>
      <c r="N844" s="187"/>
      <c r="O844" s="187"/>
      <c r="P844" s="187"/>
      <c r="Q844" s="187"/>
      <c r="R844" s="187"/>
      <c r="S844" s="187"/>
      <c r="T844" s="188"/>
      <c r="AT844" s="182" t="s">
        <v>284</v>
      </c>
      <c r="AU844" s="182" t="s">
        <v>89</v>
      </c>
      <c r="AV844" s="14" t="s">
        <v>89</v>
      </c>
      <c r="AW844" s="14" t="s">
        <v>30</v>
      </c>
      <c r="AX844" s="14" t="s">
        <v>83</v>
      </c>
      <c r="AY844" s="182" t="s">
        <v>276</v>
      </c>
    </row>
    <row r="845" spans="1:65" s="2" customFormat="1" ht="16.5" customHeight="1">
      <c r="A845" s="33"/>
      <c r="B845" s="158"/>
      <c r="C845" s="159" t="s">
        <v>1416</v>
      </c>
      <c r="D845" s="159" t="s">
        <v>278</v>
      </c>
      <c r="E845" s="160" t="s">
        <v>1417</v>
      </c>
      <c r="F845" s="161" t="s">
        <v>1418</v>
      </c>
      <c r="G845" s="162" t="s">
        <v>371</v>
      </c>
      <c r="H845" s="163">
        <v>3</v>
      </c>
      <c r="I845" s="164"/>
      <c r="J845" s="163">
        <f>ROUND(I845*H845,3)</f>
        <v>0</v>
      </c>
      <c r="K845" s="165"/>
      <c r="L845" s="34"/>
      <c r="M845" s="166" t="s">
        <v>1</v>
      </c>
      <c r="N845" s="167" t="s">
        <v>42</v>
      </c>
      <c r="O845" s="62"/>
      <c r="P845" s="168">
        <f>O845*H845</f>
        <v>0</v>
      </c>
      <c r="Q845" s="168">
        <v>0</v>
      </c>
      <c r="R845" s="168">
        <f>Q845*H845</f>
        <v>0</v>
      </c>
      <c r="S845" s="168">
        <v>0</v>
      </c>
      <c r="T845" s="169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70" t="s">
        <v>368</v>
      </c>
      <c r="AT845" s="170" t="s">
        <v>278</v>
      </c>
      <c r="AU845" s="170" t="s">
        <v>89</v>
      </c>
      <c r="AY845" s="18" t="s">
        <v>276</v>
      </c>
      <c r="BE845" s="171">
        <f>IF(N845="základná",J845,0)</f>
        <v>0</v>
      </c>
      <c r="BF845" s="171">
        <f>IF(N845="znížená",J845,0)</f>
        <v>0</v>
      </c>
      <c r="BG845" s="171">
        <f>IF(N845="zákl. prenesená",J845,0)</f>
        <v>0</v>
      </c>
      <c r="BH845" s="171">
        <f>IF(N845="zníž. prenesená",J845,0)</f>
        <v>0</v>
      </c>
      <c r="BI845" s="171">
        <f>IF(N845="nulová",J845,0)</f>
        <v>0</v>
      </c>
      <c r="BJ845" s="18" t="s">
        <v>89</v>
      </c>
      <c r="BK845" s="172">
        <f>ROUND(I845*H845,3)</f>
        <v>0</v>
      </c>
      <c r="BL845" s="18" t="s">
        <v>368</v>
      </c>
      <c r="BM845" s="170" t="s">
        <v>1419</v>
      </c>
    </row>
    <row r="846" spans="1:65" s="14" customFormat="1" ht="11.25">
      <c r="B846" s="181"/>
      <c r="D846" s="174" t="s">
        <v>284</v>
      </c>
      <c r="E846" s="182" t="s">
        <v>1</v>
      </c>
      <c r="F846" s="183" t="s">
        <v>1420</v>
      </c>
      <c r="H846" s="184">
        <v>3</v>
      </c>
      <c r="I846" s="185"/>
      <c r="L846" s="181"/>
      <c r="M846" s="186"/>
      <c r="N846" s="187"/>
      <c r="O846" s="187"/>
      <c r="P846" s="187"/>
      <c r="Q846" s="187"/>
      <c r="R846" s="187"/>
      <c r="S846" s="187"/>
      <c r="T846" s="188"/>
      <c r="AT846" s="182" t="s">
        <v>284</v>
      </c>
      <c r="AU846" s="182" t="s">
        <v>89</v>
      </c>
      <c r="AV846" s="14" t="s">
        <v>89</v>
      </c>
      <c r="AW846" s="14" t="s">
        <v>30</v>
      </c>
      <c r="AX846" s="14" t="s">
        <v>83</v>
      </c>
      <c r="AY846" s="182" t="s">
        <v>276</v>
      </c>
    </row>
    <row r="847" spans="1:65" s="2" customFormat="1" ht="24.2" customHeight="1">
      <c r="A847" s="33"/>
      <c r="B847" s="158"/>
      <c r="C847" s="197" t="s">
        <v>1421</v>
      </c>
      <c r="D847" s="197" t="s">
        <v>393</v>
      </c>
      <c r="E847" s="198" t="s">
        <v>1422</v>
      </c>
      <c r="F847" s="199" t="s">
        <v>1423</v>
      </c>
      <c r="G847" s="200" t="s">
        <v>371</v>
      </c>
      <c r="H847" s="201">
        <v>3</v>
      </c>
      <c r="I847" s="202"/>
      <c r="J847" s="201">
        <f>ROUND(I847*H847,3)</f>
        <v>0</v>
      </c>
      <c r="K847" s="203"/>
      <c r="L847" s="204"/>
      <c r="M847" s="205" t="s">
        <v>1</v>
      </c>
      <c r="N847" s="206" t="s">
        <v>42</v>
      </c>
      <c r="O847" s="62"/>
      <c r="P847" s="168">
        <f>O847*H847</f>
        <v>0</v>
      </c>
      <c r="Q847" s="168">
        <v>0</v>
      </c>
      <c r="R847" s="168">
        <f>Q847*H847</f>
        <v>0</v>
      </c>
      <c r="S847" s="168">
        <v>0</v>
      </c>
      <c r="T847" s="169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70" t="s">
        <v>448</v>
      </c>
      <c r="AT847" s="170" t="s">
        <v>393</v>
      </c>
      <c r="AU847" s="170" t="s">
        <v>89</v>
      </c>
      <c r="AY847" s="18" t="s">
        <v>276</v>
      </c>
      <c r="BE847" s="171">
        <f>IF(N847="základná",J847,0)</f>
        <v>0</v>
      </c>
      <c r="BF847" s="171">
        <f>IF(N847="znížená",J847,0)</f>
        <v>0</v>
      </c>
      <c r="BG847" s="171">
        <f>IF(N847="zákl. prenesená",J847,0)</f>
        <v>0</v>
      </c>
      <c r="BH847" s="171">
        <f>IF(N847="zníž. prenesená",J847,0)</f>
        <v>0</v>
      </c>
      <c r="BI847" s="171">
        <f>IF(N847="nulová",J847,0)</f>
        <v>0</v>
      </c>
      <c r="BJ847" s="18" t="s">
        <v>89</v>
      </c>
      <c r="BK847" s="172">
        <f>ROUND(I847*H847,3)</f>
        <v>0</v>
      </c>
      <c r="BL847" s="18" t="s">
        <v>368</v>
      </c>
      <c r="BM847" s="170" t="s">
        <v>1424</v>
      </c>
    </row>
    <row r="848" spans="1:65" s="2" customFormat="1" ht="21.75" customHeight="1">
      <c r="A848" s="33"/>
      <c r="B848" s="158"/>
      <c r="C848" s="159" t="s">
        <v>1425</v>
      </c>
      <c r="D848" s="159" t="s">
        <v>278</v>
      </c>
      <c r="E848" s="160" t="s">
        <v>1426</v>
      </c>
      <c r="F848" s="161" t="s">
        <v>1427</v>
      </c>
      <c r="G848" s="162" t="s">
        <v>371</v>
      </c>
      <c r="H848" s="163">
        <v>26</v>
      </c>
      <c r="I848" s="164"/>
      <c r="J848" s="163">
        <f>ROUND(I848*H848,3)</f>
        <v>0</v>
      </c>
      <c r="K848" s="165"/>
      <c r="L848" s="34"/>
      <c r="M848" s="166" t="s">
        <v>1</v>
      </c>
      <c r="N848" s="167" t="s">
        <v>42</v>
      </c>
      <c r="O848" s="62"/>
      <c r="P848" s="168">
        <f>O848*H848</f>
        <v>0</v>
      </c>
      <c r="Q848" s="168">
        <v>0</v>
      </c>
      <c r="R848" s="168">
        <f>Q848*H848</f>
        <v>0</v>
      </c>
      <c r="S848" s="168">
        <v>1E-3</v>
      </c>
      <c r="T848" s="169">
        <f>S848*H848</f>
        <v>2.6000000000000002E-2</v>
      </c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R848" s="170" t="s">
        <v>368</v>
      </c>
      <c r="AT848" s="170" t="s">
        <v>278</v>
      </c>
      <c r="AU848" s="170" t="s">
        <v>89</v>
      </c>
      <c r="AY848" s="18" t="s">
        <v>276</v>
      </c>
      <c r="BE848" s="171">
        <f>IF(N848="základná",J848,0)</f>
        <v>0</v>
      </c>
      <c r="BF848" s="171">
        <f>IF(N848="znížená",J848,0)</f>
        <v>0</v>
      </c>
      <c r="BG848" s="171">
        <f>IF(N848="zákl. prenesená",J848,0)</f>
        <v>0</v>
      </c>
      <c r="BH848" s="171">
        <f>IF(N848="zníž. prenesená",J848,0)</f>
        <v>0</v>
      </c>
      <c r="BI848" s="171">
        <f>IF(N848="nulová",J848,0)</f>
        <v>0</v>
      </c>
      <c r="BJ848" s="18" t="s">
        <v>89</v>
      </c>
      <c r="BK848" s="172">
        <f>ROUND(I848*H848,3)</f>
        <v>0</v>
      </c>
      <c r="BL848" s="18" t="s">
        <v>368</v>
      </c>
      <c r="BM848" s="170" t="s">
        <v>1428</v>
      </c>
    </row>
    <row r="849" spans="1:65" s="13" customFormat="1" ht="11.25">
      <c r="B849" s="173"/>
      <c r="D849" s="174" t="s">
        <v>284</v>
      </c>
      <c r="E849" s="175" t="s">
        <v>1</v>
      </c>
      <c r="F849" s="176" t="s">
        <v>894</v>
      </c>
      <c r="H849" s="175" t="s">
        <v>1</v>
      </c>
      <c r="I849" s="177"/>
      <c r="L849" s="173"/>
      <c r="M849" s="178"/>
      <c r="N849" s="179"/>
      <c r="O849" s="179"/>
      <c r="P849" s="179"/>
      <c r="Q849" s="179"/>
      <c r="R849" s="179"/>
      <c r="S849" s="179"/>
      <c r="T849" s="180"/>
      <c r="AT849" s="175" t="s">
        <v>284</v>
      </c>
      <c r="AU849" s="175" t="s">
        <v>89</v>
      </c>
      <c r="AV849" s="13" t="s">
        <v>83</v>
      </c>
      <c r="AW849" s="13" t="s">
        <v>30</v>
      </c>
      <c r="AX849" s="13" t="s">
        <v>76</v>
      </c>
      <c r="AY849" s="175" t="s">
        <v>276</v>
      </c>
    </row>
    <row r="850" spans="1:65" s="14" customFormat="1" ht="11.25">
      <c r="B850" s="181"/>
      <c r="D850" s="174" t="s">
        <v>284</v>
      </c>
      <c r="E850" s="182" t="s">
        <v>1</v>
      </c>
      <c r="F850" s="183" t="s">
        <v>895</v>
      </c>
      <c r="H850" s="184">
        <v>2</v>
      </c>
      <c r="I850" s="185"/>
      <c r="L850" s="181"/>
      <c r="M850" s="186"/>
      <c r="N850" s="187"/>
      <c r="O850" s="187"/>
      <c r="P850" s="187"/>
      <c r="Q850" s="187"/>
      <c r="R850" s="187"/>
      <c r="S850" s="187"/>
      <c r="T850" s="188"/>
      <c r="AT850" s="182" t="s">
        <v>284</v>
      </c>
      <c r="AU850" s="182" t="s">
        <v>89</v>
      </c>
      <c r="AV850" s="14" t="s">
        <v>89</v>
      </c>
      <c r="AW850" s="14" t="s">
        <v>30</v>
      </c>
      <c r="AX850" s="14" t="s">
        <v>76</v>
      </c>
      <c r="AY850" s="182" t="s">
        <v>276</v>
      </c>
    </row>
    <row r="851" spans="1:65" s="14" customFormat="1" ht="11.25">
      <c r="B851" s="181"/>
      <c r="D851" s="174" t="s">
        <v>284</v>
      </c>
      <c r="E851" s="182" t="s">
        <v>1</v>
      </c>
      <c r="F851" s="183" t="s">
        <v>896</v>
      </c>
      <c r="H851" s="184">
        <v>3</v>
      </c>
      <c r="I851" s="185"/>
      <c r="L851" s="181"/>
      <c r="M851" s="186"/>
      <c r="N851" s="187"/>
      <c r="O851" s="187"/>
      <c r="P851" s="187"/>
      <c r="Q851" s="187"/>
      <c r="R851" s="187"/>
      <c r="S851" s="187"/>
      <c r="T851" s="188"/>
      <c r="AT851" s="182" t="s">
        <v>284</v>
      </c>
      <c r="AU851" s="182" t="s">
        <v>89</v>
      </c>
      <c r="AV851" s="14" t="s">
        <v>89</v>
      </c>
      <c r="AW851" s="14" t="s">
        <v>30</v>
      </c>
      <c r="AX851" s="14" t="s">
        <v>76</v>
      </c>
      <c r="AY851" s="182" t="s">
        <v>276</v>
      </c>
    </row>
    <row r="852" spans="1:65" s="14" customFormat="1" ht="11.25">
      <c r="B852" s="181"/>
      <c r="D852" s="174" t="s">
        <v>284</v>
      </c>
      <c r="E852" s="182" t="s">
        <v>1</v>
      </c>
      <c r="F852" s="183" t="s">
        <v>897</v>
      </c>
      <c r="H852" s="184">
        <v>2</v>
      </c>
      <c r="I852" s="185"/>
      <c r="L852" s="181"/>
      <c r="M852" s="186"/>
      <c r="N852" s="187"/>
      <c r="O852" s="187"/>
      <c r="P852" s="187"/>
      <c r="Q852" s="187"/>
      <c r="R852" s="187"/>
      <c r="S852" s="187"/>
      <c r="T852" s="188"/>
      <c r="AT852" s="182" t="s">
        <v>284</v>
      </c>
      <c r="AU852" s="182" t="s">
        <v>89</v>
      </c>
      <c r="AV852" s="14" t="s">
        <v>89</v>
      </c>
      <c r="AW852" s="14" t="s">
        <v>30</v>
      </c>
      <c r="AX852" s="14" t="s">
        <v>76</v>
      </c>
      <c r="AY852" s="182" t="s">
        <v>276</v>
      </c>
    </row>
    <row r="853" spans="1:65" s="14" customFormat="1" ht="11.25">
      <c r="B853" s="181"/>
      <c r="D853" s="174" t="s">
        <v>284</v>
      </c>
      <c r="E853" s="182" t="s">
        <v>1</v>
      </c>
      <c r="F853" s="183" t="s">
        <v>898</v>
      </c>
      <c r="H853" s="184">
        <v>2</v>
      </c>
      <c r="I853" s="185"/>
      <c r="L853" s="181"/>
      <c r="M853" s="186"/>
      <c r="N853" s="187"/>
      <c r="O853" s="187"/>
      <c r="P853" s="187"/>
      <c r="Q853" s="187"/>
      <c r="R853" s="187"/>
      <c r="S853" s="187"/>
      <c r="T853" s="188"/>
      <c r="AT853" s="182" t="s">
        <v>284</v>
      </c>
      <c r="AU853" s="182" t="s">
        <v>89</v>
      </c>
      <c r="AV853" s="14" t="s">
        <v>89</v>
      </c>
      <c r="AW853" s="14" t="s">
        <v>30</v>
      </c>
      <c r="AX853" s="14" t="s">
        <v>76</v>
      </c>
      <c r="AY853" s="182" t="s">
        <v>276</v>
      </c>
    </row>
    <row r="854" spans="1:65" s="14" customFormat="1" ht="11.25">
      <c r="B854" s="181"/>
      <c r="D854" s="174" t="s">
        <v>284</v>
      </c>
      <c r="E854" s="182" t="s">
        <v>1</v>
      </c>
      <c r="F854" s="183" t="s">
        <v>899</v>
      </c>
      <c r="H854" s="184">
        <v>6</v>
      </c>
      <c r="I854" s="185"/>
      <c r="L854" s="181"/>
      <c r="M854" s="186"/>
      <c r="N854" s="187"/>
      <c r="O854" s="187"/>
      <c r="P854" s="187"/>
      <c r="Q854" s="187"/>
      <c r="R854" s="187"/>
      <c r="S854" s="187"/>
      <c r="T854" s="188"/>
      <c r="AT854" s="182" t="s">
        <v>284</v>
      </c>
      <c r="AU854" s="182" t="s">
        <v>89</v>
      </c>
      <c r="AV854" s="14" t="s">
        <v>89</v>
      </c>
      <c r="AW854" s="14" t="s">
        <v>30</v>
      </c>
      <c r="AX854" s="14" t="s">
        <v>76</v>
      </c>
      <c r="AY854" s="182" t="s">
        <v>276</v>
      </c>
    </row>
    <row r="855" spans="1:65" s="14" customFormat="1" ht="11.25">
      <c r="B855" s="181"/>
      <c r="D855" s="174" t="s">
        <v>284</v>
      </c>
      <c r="E855" s="182" t="s">
        <v>1</v>
      </c>
      <c r="F855" s="183" t="s">
        <v>900</v>
      </c>
      <c r="H855" s="184">
        <v>1</v>
      </c>
      <c r="I855" s="185"/>
      <c r="L855" s="181"/>
      <c r="M855" s="186"/>
      <c r="N855" s="187"/>
      <c r="O855" s="187"/>
      <c r="P855" s="187"/>
      <c r="Q855" s="187"/>
      <c r="R855" s="187"/>
      <c r="S855" s="187"/>
      <c r="T855" s="188"/>
      <c r="AT855" s="182" t="s">
        <v>284</v>
      </c>
      <c r="AU855" s="182" t="s">
        <v>89</v>
      </c>
      <c r="AV855" s="14" t="s">
        <v>89</v>
      </c>
      <c r="AW855" s="14" t="s">
        <v>30</v>
      </c>
      <c r="AX855" s="14" t="s">
        <v>76</v>
      </c>
      <c r="AY855" s="182" t="s">
        <v>276</v>
      </c>
    </row>
    <row r="856" spans="1:65" s="14" customFormat="1" ht="11.25">
      <c r="B856" s="181"/>
      <c r="D856" s="174" t="s">
        <v>284</v>
      </c>
      <c r="E856" s="182" t="s">
        <v>1</v>
      </c>
      <c r="F856" s="183" t="s">
        <v>901</v>
      </c>
      <c r="H856" s="184">
        <v>1</v>
      </c>
      <c r="I856" s="185"/>
      <c r="L856" s="181"/>
      <c r="M856" s="186"/>
      <c r="N856" s="187"/>
      <c r="O856" s="187"/>
      <c r="P856" s="187"/>
      <c r="Q856" s="187"/>
      <c r="R856" s="187"/>
      <c r="S856" s="187"/>
      <c r="T856" s="188"/>
      <c r="AT856" s="182" t="s">
        <v>284</v>
      </c>
      <c r="AU856" s="182" t="s">
        <v>89</v>
      </c>
      <c r="AV856" s="14" t="s">
        <v>89</v>
      </c>
      <c r="AW856" s="14" t="s">
        <v>30</v>
      </c>
      <c r="AX856" s="14" t="s">
        <v>76</v>
      </c>
      <c r="AY856" s="182" t="s">
        <v>276</v>
      </c>
    </row>
    <row r="857" spans="1:65" s="14" customFormat="1" ht="11.25">
      <c r="B857" s="181"/>
      <c r="D857" s="174" t="s">
        <v>284</v>
      </c>
      <c r="E857" s="182" t="s">
        <v>1</v>
      </c>
      <c r="F857" s="183" t="s">
        <v>902</v>
      </c>
      <c r="H857" s="184">
        <v>1</v>
      </c>
      <c r="I857" s="185"/>
      <c r="L857" s="181"/>
      <c r="M857" s="186"/>
      <c r="N857" s="187"/>
      <c r="O857" s="187"/>
      <c r="P857" s="187"/>
      <c r="Q857" s="187"/>
      <c r="R857" s="187"/>
      <c r="S857" s="187"/>
      <c r="T857" s="188"/>
      <c r="AT857" s="182" t="s">
        <v>284</v>
      </c>
      <c r="AU857" s="182" t="s">
        <v>89</v>
      </c>
      <c r="AV857" s="14" t="s">
        <v>89</v>
      </c>
      <c r="AW857" s="14" t="s">
        <v>30</v>
      </c>
      <c r="AX857" s="14" t="s">
        <v>76</v>
      </c>
      <c r="AY857" s="182" t="s">
        <v>276</v>
      </c>
    </row>
    <row r="858" spans="1:65" s="13" customFormat="1" ht="11.25">
      <c r="B858" s="173"/>
      <c r="D858" s="174" t="s">
        <v>284</v>
      </c>
      <c r="E858" s="175" t="s">
        <v>1</v>
      </c>
      <c r="F858" s="176" t="s">
        <v>903</v>
      </c>
      <c r="H858" s="175" t="s">
        <v>1</v>
      </c>
      <c r="I858" s="177"/>
      <c r="L858" s="173"/>
      <c r="M858" s="178"/>
      <c r="N858" s="179"/>
      <c r="O858" s="179"/>
      <c r="P858" s="179"/>
      <c r="Q858" s="179"/>
      <c r="R858" s="179"/>
      <c r="S858" s="179"/>
      <c r="T858" s="180"/>
      <c r="AT858" s="175" t="s">
        <v>284</v>
      </c>
      <c r="AU858" s="175" t="s">
        <v>89</v>
      </c>
      <c r="AV858" s="13" t="s">
        <v>83</v>
      </c>
      <c r="AW858" s="13" t="s">
        <v>30</v>
      </c>
      <c r="AX858" s="13" t="s">
        <v>76</v>
      </c>
      <c r="AY858" s="175" t="s">
        <v>276</v>
      </c>
    </row>
    <row r="859" spans="1:65" s="14" customFormat="1" ht="11.25">
      <c r="B859" s="181"/>
      <c r="D859" s="174" t="s">
        <v>284</v>
      </c>
      <c r="E859" s="182" t="s">
        <v>1</v>
      </c>
      <c r="F859" s="183" t="s">
        <v>904</v>
      </c>
      <c r="H859" s="184">
        <v>5</v>
      </c>
      <c r="I859" s="185"/>
      <c r="L859" s="181"/>
      <c r="M859" s="186"/>
      <c r="N859" s="187"/>
      <c r="O859" s="187"/>
      <c r="P859" s="187"/>
      <c r="Q859" s="187"/>
      <c r="R859" s="187"/>
      <c r="S859" s="187"/>
      <c r="T859" s="188"/>
      <c r="AT859" s="182" t="s">
        <v>284</v>
      </c>
      <c r="AU859" s="182" t="s">
        <v>89</v>
      </c>
      <c r="AV859" s="14" t="s">
        <v>89</v>
      </c>
      <c r="AW859" s="14" t="s">
        <v>30</v>
      </c>
      <c r="AX859" s="14" t="s">
        <v>76</v>
      </c>
      <c r="AY859" s="182" t="s">
        <v>276</v>
      </c>
    </row>
    <row r="860" spans="1:65" s="14" customFormat="1" ht="11.25">
      <c r="B860" s="181"/>
      <c r="D860" s="174" t="s">
        <v>284</v>
      </c>
      <c r="E860" s="182" t="s">
        <v>1</v>
      </c>
      <c r="F860" s="183" t="s">
        <v>905</v>
      </c>
      <c r="H860" s="184">
        <v>3</v>
      </c>
      <c r="I860" s="185"/>
      <c r="L860" s="181"/>
      <c r="M860" s="186"/>
      <c r="N860" s="187"/>
      <c r="O860" s="187"/>
      <c r="P860" s="187"/>
      <c r="Q860" s="187"/>
      <c r="R860" s="187"/>
      <c r="S860" s="187"/>
      <c r="T860" s="188"/>
      <c r="AT860" s="182" t="s">
        <v>284</v>
      </c>
      <c r="AU860" s="182" t="s">
        <v>89</v>
      </c>
      <c r="AV860" s="14" t="s">
        <v>89</v>
      </c>
      <c r="AW860" s="14" t="s">
        <v>30</v>
      </c>
      <c r="AX860" s="14" t="s">
        <v>76</v>
      </c>
      <c r="AY860" s="182" t="s">
        <v>276</v>
      </c>
    </row>
    <row r="861" spans="1:65" s="15" customFormat="1" ht="11.25">
      <c r="B861" s="189"/>
      <c r="D861" s="174" t="s">
        <v>284</v>
      </c>
      <c r="E861" s="190" t="s">
        <v>1</v>
      </c>
      <c r="F861" s="191" t="s">
        <v>289</v>
      </c>
      <c r="H861" s="192">
        <v>26</v>
      </c>
      <c r="I861" s="193"/>
      <c r="L861" s="189"/>
      <c r="M861" s="194"/>
      <c r="N861" s="195"/>
      <c r="O861" s="195"/>
      <c r="P861" s="195"/>
      <c r="Q861" s="195"/>
      <c r="R861" s="195"/>
      <c r="S861" s="195"/>
      <c r="T861" s="196"/>
      <c r="AT861" s="190" t="s">
        <v>284</v>
      </c>
      <c r="AU861" s="190" t="s">
        <v>89</v>
      </c>
      <c r="AV861" s="15" t="s">
        <v>282</v>
      </c>
      <c r="AW861" s="15" t="s">
        <v>30</v>
      </c>
      <c r="AX861" s="15" t="s">
        <v>83</v>
      </c>
      <c r="AY861" s="190" t="s">
        <v>276</v>
      </c>
    </row>
    <row r="862" spans="1:65" s="2" customFormat="1" ht="21.75" customHeight="1">
      <c r="A862" s="33"/>
      <c r="B862" s="158"/>
      <c r="C862" s="159" t="s">
        <v>1429</v>
      </c>
      <c r="D862" s="159" t="s">
        <v>278</v>
      </c>
      <c r="E862" s="160" t="s">
        <v>1430</v>
      </c>
      <c r="F862" s="161" t="s">
        <v>1431</v>
      </c>
      <c r="G862" s="162" t="s">
        <v>371</v>
      </c>
      <c r="H862" s="163">
        <v>1</v>
      </c>
      <c r="I862" s="164"/>
      <c r="J862" s="163">
        <f>ROUND(I862*H862,3)</f>
        <v>0</v>
      </c>
      <c r="K862" s="165"/>
      <c r="L862" s="34"/>
      <c r="M862" s="166" t="s">
        <v>1</v>
      </c>
      <c r="N862" s="167" t="s">
        <v>42</v>
      </c>
      <c r="O862" s="62"/>
      <c r="P862" s="168">
        <f>O862*H862</f>
        <v>0</v>
      </c>
      <c r="Q862" s="168">
        <v>0</v>
      </c>
      <c r="R862" s="168">
        <f>Q862*H862</f>
        <v>0</v>
      </c>
      <c r="S862" s="168">
        <v>0</v>
      </c>
      <c r="T862" s="169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70" t="s">
        <v>368</v>
      </c>
      <c r="AT862" s="170" t="s">
        <v>278</v>
      </c>
      <c r="AU862" s="170" t="s">
        <v>89</v>
      </c>
      <c r="AY862" s="18" t="s">
        <v>276</v>
      </c>
      <c r="BE862" s="171">
        <f>IF(N862="základná",J862,0)</f>
        <v>0</v>
      </c>
      <c r="BF862" s="171">
        <f>IF(N862="znížená",J862,0)</f>
        <v>0</v>
      </c>
      <c r="BG862" s="171">
        <f>IF(N862="zákl. prenesená",J862,0)</f>
        <v>0</v>
      </c>
      <c r="BH862" s="171">
        <f>IF(N862="zníž. prenesená",J862,0)</f>
        <v>0</v>
      </c>
      <c r="BI862" s="171">
        <f>IF(N862="nulová",J862,0)</f>
        <v>0</v>
      </c>
      <c r="BJ862" s="18" t="s">
        <v>89</v>
      </c>
      <c r="BK862" s="172">
        <f>ROUND(I862*H862,3)</f>
        <v>0</v>
      </c>
      <c r="BL862" s="18" t="s">
        <v>368</v>
      </c>
      <c r="BM862" s="170" t="s">
        <v>1432</v>
      </c>
    </row>
    <row r="863" spans="1:65" s="14" customFormat="1" ht="11.25">
      <c r="B863" s="181"/>
      <c r="D863" s="174" t="s">
        <v>284</v>
      </c>
      <c r="E863" s="182" t="s">
        <v>1</v>
      </c>
      <c r="F863" s="183" t="s">
        <v>1433</v>
      </c>
      <c r="H863" s="184">
        <v>1</v>
      </c>
      <c r="I863" s="185"/>
      <c r="L863" s="181"/>
      <c r="M863" s="186"/>
      <c r="N863" s="187"/>
      <c r="O863" s="187"/>
      <c r="P863" s="187"/>
      <c r="Q863" s="187"/>
      <c r="R863" s="187"/>
      <c r="S863" s="187"/>
      <c r="T863" s="188"/>
      <c r="AT863" s="182" t="s">
        <v>284</v>
      </c>
      <c r="AU863" s="182" t="s">
        <v>89</v>
      </c>
      <c r="AV863" s="14" t="s">
        <v>89</v>
      </c>
      <c r="AW863" s="14" t="s">
        <v>30</v>
      </c>
      <c r="AX863" s="14" t="s">
        <v>83</v>
      </c>
      <c r="AY863" s="182" t="s">
        <v>276</v>
      </c>
    </row>
    <row r="864" spans="1:65" s="2" customFormat="1" ht="16.5" customHeight="1">
      <c r="A864" s="33"/>
      <c r="B864" s="158"/>
      <c r="C864" s="159" t="s">
        <v>1434</v>
      </c>
      <c r="D864" s="159" t="s">
        <v>278</v>
      </c>
      <c r="E864" s="160" t="s">
        <v>1435</v>
      </c>
      <c r="F864" s="161" t="s">
        <v>1436</v>
      </c>
      <c r="G864" s="162" t="s">
        <v>371</v>
      </c>
      <c r="H864" s="163">
        <v>56</v>
      </c>
      <c r="I864" s="164"/>
      <c r="J864" s="163">
        <f>ROUND(I864*H864,3)</f>
        <v>0</v>
      </c>
      <c r="K864" s="165"/>
      <c r="L864" s="34"/>
      <c r="M864" s="166" t="s">
        <v>1</v>
      </c>
      <c r="N864" s="167" t="s">
        <v>42</v>
      </c>
      <c r="O864" s="62"/>
      <c r="P864" s="168">
        <f>O864*H864</f>
        <v>0</v>
      </c>
      <c r="Q864" s="168">
        <v>0</v>
      </c>
      <c r="R864" s="168">
        <f>Q864*H864</f>
        <v>0</v>
      </c>
      <c r="S864" s="168">
        <v>0</v>
      </c>
      <c r="T864" s="169">
        <f>S864*H864</f>
        <v>0</v>
      </c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R864" s="170" t="s">
        <v>368</v>
      </c>
      <c r="AT864" s="170" t="s">
        <v>278</v>
      </c>
      <c r="AU864" s="170" t="s">
        <v>89</v>
      </c>
      <c r="AY864" s="18" t="s">
        <v>276</v>
      </c>
      <c r="BE864" s="171">
        <f>IF(N864="základná",J864,0)</f>
        <v>0</v>
      </c>
      <c r="BF864" s="171">
        <f>IF(N864="znížená",J864,0)</f>
        <v>0</v>
      </c>
      <c r="BG864" s="171">
        <f>IF(N864="zákl. prenesená",J864,0)</f>
        <v>0</v>
      </c>
      <c r="BH864" s="171">
        <f>IF(N864="zníž. prenesená",J864,0)</f>
        <v>0</v>
      </c>
      <c r="BI864" s="171">
        <f>IF(N864="nulová",J864,0)</f>
        <v>0</v>
      </c>
      <c r="BJ864" s="18" t="s">
        <v>89</v>
      </c>
      <c r="BK864" s="172">
        <f>ROUND(I864*H864,3)</f>
        <v>0</v>
      </c>
      <c r="BL864" s="18" t="s">
        <v>368</v>
      </c>
      <c r="BM864" s="170" t="s">
        <v>1437</v>
      </c>
    </row>
    <row r="865" spans="1:65" s="14" customFormat="1" ht="11.25">
      <c r="B865" s="181"/>
      <c r="D865" s="174" t="s">
        <v>284</v>
      </c>
      <c r="E865" s="182" t="s">
        <v>1</v>
      </c>
      <c r="F865" s="183" t="s">
        <v>1438</v>
      </c>
      <c r="H865" s="184">
        <v>6</v>
      </c>
      <c r="I865" s="185"/>
      <c r="L865" s="181"/>
      <c r="M865" s="186"/>
      <c r="N865" s="187"/>
      <c r="O865" s="187"/>
      <c r="P865" s="187"/>
      <c r="Q865" s="187"/>
      <c r="R865" s="187"/>
      <c r="S865" s="187"/>
      <c r="T865" s="188"/>
      <c r="AT865" s="182" t="s">
        <v>284</v>
      </c>
      <c r="AU865" s="182" t="s">
        <v>89</v>
      </c>
      <c r="AV865" s="14" t="s">
        <v>89</v>
      </c>
      <c r="AW865" s="14" t="s">
        <v>30</v>
      </c>
      <c r="AX865" s="14" t="s">
        <v>76</v>
      </c>
      <c r="AY865" s="182" t="s">
        <v>276</v>
      </c>
    </row>
    <row r="866" spans="1:65" s="14" customFormat="1" ht="11.25">
      <c r="B866" s="181"/>
      <c r="D866" s="174" t="s">
        <v>284</v>
      </c>
      <c r="E866" s="182" t="s">
        <v>1</v>
      </c>
      <c r="F866" s="183" t="s">
        <v>1439</v>
      </c>
      <c r="H866" s="184">
        <v>16</v>
      </c>
      <c r="I866" s="185"/>
      <c r="L866" s="181"/>
      <c r="M866" s="186"/>
      <c r="N866" s="187"/>
      <c r="O866" s="187"/>
      <c r="P866" s="187"/>
      <c r="Q866" s="187"/>
      <c r="R866" s="187"/>
      <c r="S866" s="187"/>
      <c r="T866" s="188"/>
      <c r="AT866" s="182" t="s">
        <v>284</v>
      </c>
      <c r="AU866" s="182" t="s">
        <v>89</v>
      </c>
      <c r="AV866" s="14" t="s">
        <v>89</v>
      </c>
      <c r="AW866" s="14" t="s">
        <v>30</v>
      </c>
      <c r="AX866" s="14" t="s">
        <v>76</v>
      </c>
      <c r="AY866" s="182" t="s">
        <v>276</v>
      </c>
    </row>
    <row r="867" spans="1:65" s="14" customFormat="1" ht="11.25">
      <c r="B867" s="181"/>
      <c r="D867" s="174" t="s">
        <v>284</v>
      </c>
      <c r="E867" s="182" t="s">
        <v>1</v>
      </c>
      <c r="F867" s="183" t="s">
        <v>1440</v>
      </c>
      <c r="H867" s="184">
        <v>2</v>
      </c>
      <c r="I867" s="185"/>
      <c r="L867" s="181"/>
      <c r="M867" s="186"/>
      <c r="N867" s="187"/>
      <c r="O867" s="187"/>
      <c r="P867" s="187"/>
      <c r="Q867" s="187"/>
      <c r="R867" s="187"/>
      <c r="S867" s="187"/>
      <c r="T867" s="188"/>
      <c r="AT867" s="182" t="s">
        <v>284</v>
      </c>
      <c r="AU867" s="182" t="s">
        <v>89</v>
      </c>
      <c r="AV867" s="14" t="s">
        <v>89</v>
      </c>
      <c r="AW867" s="14" t="s">
        <v>30</v>
      </c>
      <c r="AX867" s="14" t="s">
        <v>76</v>
      </c>
      <c r="AY867" s="182" t="s">
        <v>276</v>
      </c>
    </row>
    <row r="868" spans="1:65" s="14" customFormat="1" ht="11.25">
      <c r="B868" s="181"/>
      <c r="D868" s="174" t="s">
        <v>284</v>
      </c>
      <c r="E868" s="182" t="s">
        <v>1</v>
      </c>
      <c r="F868" s="183" t="s">
        <v>1441</v>
      </c>
      <c r="H868" s="184">
        <v>8</v>
      </c>
      <c r="I868" s="185"/>
      <c r="L868" s="181"/>
      <c r="M868" s="186"/>
      <c r="N868" s="187"/>
      <c r="O868" s="187"/>
      <c r="P868" s="187"/>
      <c r="Q868" s="187"/>
      <c r="R868" s="187"/>
      <c r="S868" s="187"/>
      <c r="T868" s="188"/>
      <c r="AT868" s="182" t="s">
        <v>284</v>
      </c>
      <c r="AU868" s="182" t="s">
        <v>89</v>
      </c>
      <c r="AV868" s="14" t="s">
        <v>89</v>
      </c>
      <c r="AW868" s="14" t="s">
        <v>30</v>
      </c>
      <c r="AX868" s="14" t="s">
        <v>76</v>
      </c>
      <c r="AY868" s="182" t="s">
        <v>276</v>
      </c>
    </row>
    <row r="869" spans="1:65" s="14" customFormat="1" ht="11.25">
      <c r="B869" s="181"/>
      <c r="D869" s="174" t="s">
        <v>284</v>
      </c>
      <c r="E869" s="182" t="s">
        <v>1</v>
      </c>
      <c r="F869" s="183" t="s">
        <v>1442</v>
      </c>
      <c r="H869" s="184">
        <v>2</v>
      </c>
      <c r="I869" s="185"/>
      <c r="L869" s="181"/>
      <c r="M869" s="186"/>
      <c r="N869" s="187"/>
      <c r="O869" s="187"/>
      <c r="P869" s="187"/>
      <c r="Q869" s="187"/>
      <c r="R869" s="187"/>
      <c r="S869" s="187"/>
      <c r="T869" s="188"/>
      <c r="AT869" s="182" t="s">
        <v>284</v>
      </c>
      <c r="AU869" s="182" t="s">
        <v>89</v>
      </c>
      <c r="AV869" s="14" t="s">
        <v>89</v>
      </c>
      <c r="AW869" s="14" t="s">
        <v>30</v>
      </c>
      <c r="AX869" s="14" t="s">
        <v>76</v>
      </c>
      <c r="AY869" s="182" t="s">
        <v>276</v>
      </c>
    </row>
    <row r="870" spans="1:65" s="14" customFormat="1" ht="11.25">
      <c r="B870" s="181"/>
      <c r="D870" s="174" t="s">
        <v>284</v>
      </c>
      <c r="E870" s="182" t="s">
        <v>1</v>
      </c>
      <c r="F870" s="183" t="s">
        <v>1443</v>
      </c>
      <c r="H870" s="184">
        <v>2</v>
      </c>
      <c r="I870" s="185"/>
      <c r="L870" s="181"/>
      <c r="M870" s="186"/>
      <c r="N870" s="187"/>
      <c r="O870" s="187"/>
      <c r="P870" s="187"/>
      <c r="Q870" s="187"/>
      <c r="R870" s="187"/>
      <c r="S870" s="187"/>
      <c r="T870" s="188"/>
      <c r="AT870" s="182" t="s">
        <v>284</v>
      </c>
      <c r="AU870" s="182" t="s">
        <v>89</v>
      </c>
      <c r="AV870" s="14" t="s">
        <v>89</v>
      </c>
      <c r="AW870" s="14" t="s">
        <v>30</v>
      </c>
      <c r="AX870" s="14" t="s">
        <v>76</v>
      </c>
      <c r="AY870" s="182" t="s">
        <v>276</v>
      </c>
    </row>
    <row r="871" spans="1:65" s="14" customFormat="1" ht="11.25">
      <c r="B871" s="181"/>
      <c r="D871" s="174" t="s">
        <v>284</v>
      </c>
      <c r="E871" s="182" t="s">
        <v>1</v>
      </c>
      <c r="F871" s="183" t="s">
        <v>1444</v>
      </c>
      <c r="H871" s="184">
        <v>2</v>
      </c>
      <c r="I871" s="185"/>
      <c r="L871" s="181"/>
      <c r="M871" s="186"/>
      <c r="N871" s="187"/>
      <c r="O871" s="187"/>
      <c r="P871" s="187"/>
      <c r="Q871" s="187"/>
      <c r="R871" s="187"/>
      <c r="S871" s="187"/>
      <c r="T871" s="188"/>
      <c r="AT871" s="182" t="s">
        <v>284</v>
      </c>
      <c r="AU871" s="182" t="s">
        <v>89</v>
      </c>
      <c r="AV871" s="14" t="s">
        <v>89</v>
      </c>
      <c r="AW871" s="14" t="s">
        <v>30</v>
      </c>
      <c r="AX871" s="14" t="s">
        <v>76</v>
      </c>
      <c r="AY871" s="182" t="s">
        <v>276</v>
      </c>
    </row>
    <row r="872" spans="1:65" s="14" customFormat="1" ht="11.25">
      <c r="B872" s="181"/>
      <c r="D872" s="174" t="s">
        <v>284</v>
      </c>
      <c r="E872" s="182" t="s">
        <v>1</v>
      </c>
      <c r="F872" s="183" t="s">
        <v>1445</v>
      </c>
      <c r="H872" s="184">
        <v>2</v>
      </c>
      <c r="I872" s="185"/>
      <c r="L872" s="181"/>
      <c r="M872" s="186"/>
      <c r="N872" s="187"/>
      <c r="O872" s="187"/>
      <c r="P872" s="187"/>
      <c r="Q872" s="187"/>
      <c r="R872" s="187"/>
      <c r="S872" s="187"/>
      <c r="T872" s="188"/>
      <c r="AT872" s="182" t="s">
        <v>284</v>
      </c>
      <c r="AU872" s="182" t="s">
        <v>89</v>
      </c>
      <c r="AV872" s="14" t="s">
        <v>89</v>
      </c>
      <c r="AW872" s="14" t="s">
        <v>30</v>
      </c>
      <c r="AX872" s="14" t="s">
        <v>76</v>
      </c>
      <c r="AY872" s="182" t="s">
        <v>276</v>
      </c>
    </row>
    <row r="873" spans="1:65" s="14" customFormat="1" ht="11.25">
      <c r="B873" s="181"/>
      <c r="D873" s="174" t="s">
        <v>284</v>
      </c>
      <c r="E873" s="182" t="s">
        <v>1</v>
      </c>
      <c r="F873" s="183" t="s">
        <v>1446</v>
      </c>
      <c r="H873" s="184">
        <v>2</v>
      </c>
      <c r="I873" s="185"/>
      <c r="L873" s="181"/>
      <c r="M873" s="186"/>
      <c r="N873" s="187"/>
      <c r="O873" s="187"/>
      <c r="P873" s="187"/>
      <c r="Q873" s="187"/>
      <c r="R873" s="187"/>
      <c r="S873" s="187"/>
      <c r="T873" s="188"/>
      <c r="AT873" s="182" t="s">
        <v>284</v>
      </c>
      <c r="AU873" s="182" t="s">
        <v>89</v>
      </c>
      <c r="AV873" s="14" t="s">
        <v>89</v>
      </c>
      <c r="AW873" s="14" t="s">
        <v>30</v>
      </c>
      <c r="AX873" s="14" t="s">
        <v>76</v>
      </c>
      <c r="AY873" s="182" t="s">
        <v>276</v>
      </c>
    </row>
    <row r="874" spans="1:65" s="14" customFormat="1" ht="11.25">
      <c r="B874" s="181"/>
      <c r="D874" s="174" t="s">
        <v>284</v>
      </c>
      <c r="E874" s="182" t="s">
        <v>1</v>
      </c>
      <c r="F874" s="183" t="s">
        <v>1447</v>
      </c>
      <c r="H874" s="184">
        <v>4</v>
      </c>
      <c r="I874" s="185"/>
      <c r="L874" s="181"/>
      <c r="M874" s="186"/>
      <c r="N874" s="187"/>
      <c r="O874" s="187"/>
      <c r="P874" s="187"/>
      <c r="Q874" s="187"/>
      <c r="R874" s="187"/>
      <c r="S874" s="187"/>
      <c r="T874" s="188"/>
      <c r="AT874" s="182" t="s">
        <v>284</v>
      </c>
      <c r="AU874" s="182" t="s">
        <v>89</v>
      </c>
      <c r="AV874" s="14" t="s">
        <v>89</v>
      </c>
      <c r="AW874" s="14" t="s">
        <v>30</v>
      </c>
      <c r="AX874" s="14" t="s">
        <v>76</v>
      </c>
      <c r="AY874" s="182" t="s">
        <v>276</v>
      </c>
    </row>
    <row r="875" spans="1:65" s="14" customFormat="1" ht="11.25">
      <c r="B875" s="181"/>
      <c r="D875" s="174" t="s">
        <v>284</v>
      </c>
      <c r="E875" s="182" t="s">
        <v>1</v>
      </c>
      <c r="F875" s="183" t="s">
        <v>1448</v>
      </c>
      <c r="H875" s="184">
        <v>10</v>
      </c>
      <c r="I875" s="185"/>
      <c r="L875" s="181"/>
      <c r="M875" s="186"/>
      <c r="N875" s="187"/>
      <c r="O875" s="187"/>
      <c r="P875" s="187"/>
      <c r="Q875" s="187"/>
      <c r="R875" s="187"/>
      <c r="S875" s="187"/>
      <c r="T875" s="188"/>
      <c r="AT875" s="182" t="s">
        <v>284</v>
      </c>
      <c r="AU875" s="182" t="s">
        <v>89</v>
      </c>
      <c r="AV875" s="14" t="s">
        <v>89</v>
      </c>
      <c r="AW875" s="14" t="s">
        <v>30</v>
      </c>
      <c r="AX875" s="14" t="s">
        <v>76</v>
      </c>
      <c r="AY875" s="182" t="s">
        <v>276</v>
      </c>
    </row>
    <row r="876" spans="1:65" s="15" customFormat="1" ht="11.25">
      <c r="B876" s="189"/>
      <c r="D876" s="174" t="s">
        <v>284</v>
      </c>
      <c r="E876" s="190" t="s">
        <v>1</v>
      </c>
      <c r="F876" s="191" t="s">
        <v>289</v>
      </c>
      <c r="H876" s="192">
        <v>56</v>
      </c>
      <c r="I876" s="193"/>
      <c r="L876" s="189"/>
      <c r="M876" s="194"/>
      <c r="N876" s="195"/>
      <c r="O876" s="195"/>
      <c r="P876" s="195"/>
      <c r="Q876" s="195"/>
      <c r="R876" s="195"/>
      <c r="S876" s="195"/>
      <c r="T876" s="196"/>
      <c r="AT876" s="190" t="s">
        <v>284</v>
      </c>
      <c r="AU876" s="190" t="s">
        <v>89</v>
      </c>
      <c r="AV876" s="15" t="s">
        <v>282</v>
      </c>
      <c r="AW876" s="15" t="s">
        <v>30</v>
      </c>
      <c r="AX876" s="15" t="s">
        <v>83</v>
      </c>
      <c r="AY876" s="190" t="s">
        <v>276</v>
      </c>
    </row>
    <row r="877" spans="1:65" s="2" customFormat="1" ht="16.5" customHeight="1">
      <c r="A877" s="33"/>
      <c r="B877" s="158"/>
      <c r="C877" s="197" t="s">
        <v>1449</v>
      </c>
      <c r="D877" s="197" t="s">
        <v>393</v>
      </c>
      <c r="E877" s="198" t="s">
        <v>1450</v>
      </c>
      <c r="F877" s="199" t="s">
        <v>1451</v>
      </c>
      <c r="G877" s="200" t="s">
        <v>371</v>
      </c>
      <c r="H877" s="201">
        <v>10</v>
      </c>
      <c r="I877" s="202"/>
      <c r="J877" s="201">
        <f>ROUND(I877*H877,3)</f>
        <v>0</v>
      </c>
      <c r="K877" s="203"/>
      <c r="L877" s="204"/>
      <c r="M877" s="205" t="s">
        <v>1</v>
      </c>
      <c r="N877" s="206" t="s">
        <v>42</v>
      </c>
      <c r="O877" s="62"/>
      <c r="P877" s="168">
        <f>O877*H877</f>
        <v>0</v>
      </c>
      <c r="Q877" s="168">
        <v>2.9E-4</v>
      </c>
      <c r="R877" s="168">
        <f>Q877*H877</f>
        <v>2.8999999999999998E-3</v>
      </c>
      <c r="S877" s="168">
        <v>0</v>
      </c>
      <c r="T877" s="169">
        <f>S877*H877</f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70" t="s">
        <v>448</v>
      </c>
      <c r="AT877" s="170" t="s">
        <v>393</v>
      </c>
      <c r="AU877" s="170" t="s">
        <v>89</v>
      </c>
      <c r="AY877" s="18" t="s">
        <v>276</v>
      </c>
      <c r="BE877" s="171">
        <f>IF(N877="základná",J877,0)</f>
        <v>0</v>
      </c>
      <c r="BF877" s="171">
        <f>IF(N877="znížená",J877,0)</f>
        <v>0</v>
      </c>
      <c r="BG877" s="171">
        <f>IF(N877="zákl. prenesená",J877,0)</f>
        <v>0</v>
      </c>
      <c r="BH877" s="171">
        <f>IF(N877="zníž. prenesená",J877,0)</f>
        <v>0</v>
      </c>
      <c r="BI877" s="171">
        <f>IF(N877="nulová",J877,0)</f>
        <v>0</v>
      </c>
      <c r="BJ877" s="18" t="s">
        <v>89</v>
      </c>
      <c r="BK877" s="172">
        <f>ROUND(I877*H877,3)</f>
        <v>0</v>
      </c>
      <c r="BL877" s="18" t="s">
        <v>368</v>
      </c>
      <c r="BM877" s="170" t="s">
        <v>1452</v>
      </c>
    </row>
    <row r="878" spans="1:65" s="14" customFormat="1" ht="11.25">
      <c r="B878" s="181"/>
      <c r="D878" s="174" t="s">
        <v>284</v>
      </c>
      <c r="E878" s="182" t="s">
        <v>1</v>
      </c>
      <c r="F878" s="183" t="s">
        <v>1448</v>
      </c>
      <c r="H878" s="184">
        <v>10</v>
      </c>
      <c r="I878" s="185"/>
      <c r="L878" s="181"/>
      <c r="M878" s="186"/>
      <c r="N878" s="187"/>
      <c r="O878" s="187"/>
      <c r="P878" s="187"/>
      <c r="Q878" s="187"/>
      <c r="R878" s="187"/>
      <c r="S878" s="187"/>
      <c r="T878" s="188"/>
      <c r="AT878" s="182" t="s">
        <v>284</v>
      </c>
      <c r="AU878" s="182" t="s">
        <v>89</v>
      </c>
      <c r="AV878" s="14" t="s">
        <v>89</v>
      </c>
      <c r="AW878" s="14" t="s">
        <v>30</v>
      </c>
      <c r="AX878" s="14" t="s">
        <v>83</v>
      </c>
      <c r="AY878" s="182" t="s">
        <v>276</v>
      </c>
    </row>
    <row r="879" spans="1:65" s="2" customFormat="1" ht="16.5" customHeight="1">
      <c r="A879" s="33"/>
      <c r="B879" s="158"/>
      <c r="C879" s="197" t="s">
        <v>1453</v>
      </c>
      <c r="D879" s="197" t="s">
        <v>393</v>
      </c>
      <c r="E879" s="198" t="s">
        <v>1454</v>
      </c>
      <c r="F879" s="199" t="s">
        <v>1455</v>
      </c>
      <c r="G879" s="200" t="s">
        <v>371</v>
      </c>
      <c r="H879" s="201">
        <v>4</v>
      </c>
      <c r="I879" s="202"/>
      <c r="J879" s="201">
        <f>ROUND(I879*H879,3)</f>
        <v>0</v>
      </c>
      <c r="K879" s="203"/>
      <c r="L879" s="204"/>
      <c r="M879" s="205" t="s">
        <v>1</v>
      </c>
      <c r="N879" s="206" t="s">
        <v>42</v>
      </c>
      <c r="O879" s="62"/>
      <c r="P879" s="168">
        <f>O879*H879</f>
        <v>0</v>
      </c>
      <c r="Q879" s="168">
        <v>2.9E-4</v>
      </c>
      <c r="R879" s="168">
        <f>Q879*H879</f>
        <v>1.16E-3</v>
      </c>
      <c r="S879" s="168">
        <v>0</v>
      </c>
      <c r="T879" s="169">
        <f>S879*H879</f>
        <v>0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70" t="s">
        <v>448</v>
      </c>
      <c r="AT879" s="170" t="s">
        <v>393</v>
      </c>
      <c r="AU879" s="170" t="s">
        <v>89</v>
      </c>
      <c r="AY879" s="18" t="s">
        <v>276</v>
      </c>
      <c r="BE879" s="171">
        <f>IF(N879="základná",J879,0)</f>
        <v>0</v>
      </c>
      <c r="BF879" s="171">
        <f>IF(N879="znížená",J879,0)</f>
        <v>0</v>
      </c>
      <c r="BG879" s="171">
        <f>IF(N879="zákl. prenesená",J879,0)</f>
        <v>0</v>
      </c>
      <c r="BH879" s="171">
        <f>IF(N879="zníž. prenesená",J879,0)</f>
        <v>0</v>
      </c>
      <c r="BI879" s="171">
        <f>IF(N879="nulová",J879,0)</f>
        <v>0</v>
      </c>
      <c r="BJ879" s="18" t="s">
        <v>89</v>
      </c>
      <c r="BK879" s="172">
        <f>ROUND(I879*H879,3)</f>
        <v>0</v>
      </c>
      <c r="BL879" s="18" t="s">
        <v>368</v>
      </c>
      <c r="BM879" s="170" t="s">
        <v>1456</v>
      </c>
    </row>
    <row r="880" spans="1:65" s="14" customFormat="1" ht="11.25">
      <c r="B880" s="181"/>
      <c r="D880" s="174" t="s">
        <v>284</v>
      </c>
      <c r="E880" s="182" t="s">
        <v>1</v>
      </c>
      <c r="F880" s="183" t="s">
        <v>1444</v>
      </c>
      <c r="H880" s="184">
        <v>2</v>
      </c>
      <c r="I880" s="185"/>
      <c r="L880" s="181"/>
      <c r="M880" s="186"/>
      <c r="N880" s="187"/>
      <c r="O880" s="187"/>
      <c r="P880" s="187"/>
      <c r="Q880" s="187"/>
      <c r="R880" s="187"/>
      <c r="S880" s="187"/>
      <c r="T880" s="188"/>
      <c r="AT880" s="182" t="s">
        <v>284</v>
      </c>
      <c r="AU880" s="182" t="s">
        <v>89</v>
      </c>
      <c r="AV880" s="14" t="s">
        <v>89</v>
      </c>
      <c r="AW880" s="14" t="s">
        <v>30</v>
      </c>
      <c r="AX880" s="14" t="s">
        <v>76</v>
      </c>
      <c r="AY880" s="182" t="s">
        <v>276</v>
      </c>
    </row>
    <row r="881" spans="1:65" s="14" customFormat="1" ht="11.25">
      <c r="B881" s="181"/>
      <c r="D881" s="174" t="s">
        <v>284</v>
      </c>
      <c r="E881" s="182" t="s">
        <v>1</v>
      </c>
      <c r="F881" s="183" t="s">
        <v>1445</v>
      </c>
      <c r="H881" s="184">
        <v>2</v>
      </c>
      <c r="I881" s="185"/>
      <c r="L881" s="181"/>
      <c r="M881" s="186"/>
      <c r="N881" s="187"/>
      <c r="O881" s="187"/>
      <c r="P881" s="187"/>
      <c r="Q881" s="187"/>
      <c r="R881" s="187"/>
      <c r="S881" s="187"/>
      <c r="T881" s="188"/>
      <c r="AT881" s="182" t="s">
        <v>284</v>
      </c>
      <c r="AU881" s="182" t="s">
        <v>89</v>
      </c>
      <c r="AV881" s="14" t="s">
        <v>89</v>
      </c>
      <c r="AW881" s="14" t="s">
        <v>30</v>
      </c>
      <c r="AX881" s="14" t="s">
        <v>76</v>
      </c>
      <c r="AY881" s="182" t="s">
        <v>276</v>
      </c>
    </row>
    <row r="882" spans="1:65" s="15" customFormat="1" ht="11.25">
      <c r="B882" s="189"/>
      <c r="D882" s="174" t="s">
        <v>284</v>
      </c>
      <c r="E882" s="190" t="s">
        <v>1</v>
      </c>
      <c r="F882" s="191" t="s">
        <v>289</v>
      </c>
      <c r="H882" s="192">
        <v>4</v>
      </c>
      <c r="I882" s="193"/>
      <c r="L882" s="189"/>
      <c r="M882" s="194"/>
      <c r="N882" s="195"/>
      <c r="O882" s="195"/>
      <c r="P882" s="195"/>
      <c r="Q882" s="195"/>
      <c r="R882" s="195"/>
      <c r="S882" s="195"/>
      <c r="T882" s="196"/>
      <c r="AT882" s="190" t="s">
        <v>284</v>
      </c>
      <c r="AU882" s="190" t="s">
        <v>89</v>
      </c>
      <c r="AV882" s="15" t="s">
        <v>282</v>
      </c>
      <c r="AW882" s="15" t="s">
        <v>30</v>
      </c>
      <c r="AX882" s="15" t="s">
        <v>83</v>
      </c>
      <c r="AY882" s="190" t="s">
        <v>276</v>
      </c>
    </row>
    <row r="883" spans="1:65" s="2" customFormat="1" ht="16.5" customHeight="1">
      <c r="A883" s="33"/>
      <c r="B883" s="158"/>
      <c r="C883" s="197" t="s">
        <v>1457</v>
      </c>
      <c r="D883" s="197" t="s">
        <v>393</v>
      </c>
      <c r="E883" s="198" t="s">
        <v>1458</v>
      </c>
      <c r="F883" s="199" t="s">
        <v>1459</v>
      </c>
      <c r="G883" s="200" t="s">
        <v>371</v>
      </c>
      <c r="H883" s="201">
        <v>10</v>
      </c>
      <c r="I883" s="202"/>
      <c r="J883" s="201">
        <f>ROUND(I883*H883,3)</f>
        <v>0</v>
      </c>
      <c r="K883" s="203"/>
      <c r="L883" s="204"/>
      <c r="M883" s="205" t="s">
        <v>1</v>
      </c>
      <c r="N883" s="206" t="s">
        <v>42</v>
      </c>
      <c r="O883" s="62"/>
      <c r="P883" s="168">
        <f>O883*H883</f>
        <v>0</v>
      </c>
      <c r="Q883" s="168">
        <v>2.9E-4</v>
      </c>
      <c r="R883" s="168">
        <f>Q883*H883</f>
        <v>2.8999999999999998E-3</v>
      </c>
      <c r="S883" s="168">
        <v>0</v>
      </c>
      <c r="T883" s="169">
        <f>S883*H883</f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70" t="s">
        <v>448</v>
      </c>
      <c r="AT883" s="170" t="s">
        <v>393</v>
      </c>
      <c r="AU883" s="170" t="s">
        <v>89</v>
      </c>
      <c r="AY883" s="18" t="s">
        <v>276</v>
      </c>
      <c r="BE883" s="171">
        <f>IF(N883="základná",J883,0)</f>
        <v>0</v>
      </c>
      <c r="BF883" s="171">
        <f>IF(N883="znížená",J883,0)</f>
        <v>0</v>
      </c>
      <c r="BG883" s="171">
        <f>IF(N883="zákl. prenesená",J883,0)</f>
        <v>0</v>
      </c>
      <c r="BH883" s="171">
        <f>IF(N883="zníž. prenesená",J883,0)</f>
        <v>0</v>
      </c>
      <c r="BI883" s="171">
        <f>IF(N883="nulová",J883,0)</f>
        <v>0</v>
      </c>
      <c r="BJ883" s="18" t="s">
        <v>89</v>
      </c>
      <c r="BK883" s="172">
        <f>ROUND(I883*H883,3)</f>
        <v>0</v>
      </c>
      <c r="BL883" s="18" t="s">
        <v>368</v>
      </c>
      <c r="BM883" s="170" t="s">
        <v>1460</v>
      </c>
    </row>
    <row r="884" spans="1:65" s="14" customFormat="1" ht="11.25">
      <c r="B884" s="181"/>
      <c r="D884" s="174" t="s">
        <v>284</v>
      </c>
      <c r="E884" s="182" t="s">
        <v>1</v>
      </c>
      <c r="F884" s="183" t="s">
        <v>1442</v>
      </c>
      <c r="H884" s="184">
        <v>2</v>
      </c>
      <c r="I884" s="185"/>
      <c r="L884" s="181"/>
      <c r="M884" s="186"/>
      <c r="N884" s="187"/>
      <c r="O884" s="187"/>
      <c r="P884" s="187"/>
      <c r="Q884" s="187"/>
      <c r="R884" s="187"/>
      <c r="S884" s="187"/>
      <c r="T884" s="188"/>
      <c r="AT884" s="182" t="s">
        <v>284</v>
      </c>
      <c r="AU884" s="182" t="s">
        <v>89</v>
      </c>
      <c r="AV884" s="14" t="s">
        <v>89</v>
      </c>
      <c r="AW884" s="14" t="s">
        <v>30</v>
      </c>
      <c r="AX884" s="14" t="s">
        <v>76</v>
      </c>
      <c r="AY884" s="182" t="s">
        <v>276</v>
      </c>
    </row>
    <row r="885" spans="1:65" s="14" customFormat="1" ht="11.25">
      <c r="B885" s="181"/>
      <c r="D885" s="174" t="s">
        <v>284</v>
      </c>
      <c r="E885" s="182" t="s">
        <v>1</v>
      </c>
      <c r="F885" s="183" t="s">
        <v>1443</v>
      </c>
      <c r="H885" s="184">
        <v>2</v>
      </c>
      <c r="I885" s="185"/>
      <c r="L885" s="181"/>
      <c r="M885" s="186"/>
      <c r="N885" s="187"/>
      <c r="O885" s="187"/>
      <c r="P885" s="187"/>
      <c r="Q885" s="187"/>
      <c r="R885" s="187"/>
      <c r="S885" s="187"/>
      <c r="T885" s="188"/>
      <c r="AT885" s="182" t="s">
        <v>284</v>
      </c>
      <c r="AU885" s="182" t="s">
        <v>89</v>
      </c>
      <c r="AV885" s="14" t="s">
        <v>89</v>
      </c>
      <c r="AW885" s="14" t="s">
        <v>30</v>
      </c>
      <c r="AX885" s="14" t="s">
        <v>76</v>
      </c>
      <c r="AY885" s="182" t="s">
        <v>276</v>
      </c>
    </row>
    <row r="886" spans="1:65" s="14" customFormat="1" ht="11.25">
      <c r="B886" s="181"/>
      <c r="D886" s="174" t="s">
        <v>284</v>
      </c>
      <c r="E886" s="182" t="s">
        <v>1</v>
      </c>
      <c r="F886" s="183" t="s">
        <v>1446</v>
      </c>
      <c r="H886" s="184">
        <v>2</v>
      </c>
      <c r="I886" s="185"/>
      <c r="L886" s="181"/>
      <c r="M886" s="186"/>
      <c r="N886" s="187"/>
      <c r="O886" s="187"/>
      <c r="P886" s="187"/>
      <c r="Q886" s="187"/>
      <c r="R886" s="187"/>
      <c r="S886" s="187"/>
      <c r="T886" s="188"/>
      <c r="AT886" s="182" t="s">
        <v>284</v>
      </c>
      <c r="AU886" s="182" t="s">
        <v>89</v>
      </c>
      <c r="AV886" s="14" t="s">
        <v>89</v>
      </c>
      <c r="AW886" s="14" t="s">
        <v>30</v>
      </c>
      <c r="AX886" s="14" t="s">
        <v>76</v>
      </c>
      <c r="AY886" s="182" t="s">
        <v>276</v>
      </c>
    </row>
    <row r="887" spans="1:65" s="14" customFormat="1" ht="11.25">
      <c r="B887" s="181"/>
      <c r="D887" s="174" t="s">
        <v>284</v>
      </c>
      <c r="E887" s="182" t="s">
        <v>1</v>
      </c>
      <c r="F887" s="183" t="s">
        <v>1447</v>
      </c>
      <c r="H887" s="184">
        <v>4</v>
      </c>
      <c r="I887" s="185"/>
      <c r="L887" s="181"/>
      <c r="M887" s="186"/>
      <c r="N887" s="187"/>
      <c r="O887" s="187"/>
      <c r="P887" s="187"/>
      <c r="Q887" s="187"/>
      <c r="R887" s="187"/>
      <c r="S887" s="187"/>
      <c r="T887" s="188"/>
      <c r="AT887" s="182" t="s">
        <v>284</v>
      </c>
      <c r="AU887" s="182" t="s">
        <v>89</v>
      </c>
      <c r="AV887" s="14" t="s">
        <v>89</v>
      </c>
      <c r="AW887" s="14" t="s">
        <v>30</v>
      </c>
      <c r="AX887" s="14" t="s">
        <v>76</v>
      </c>
      <c r="AY887" s="182" t="s">
        <v>276</v>
      </c>
    </row>
    <row r="888" spans="1:65" s="15" customFormat="1" ht="11.25">
      <c r="B888" s="189"/>
      <c r="D888" s="174" t="s">
        <v>284</v>
      </c>
      <c r="E888" s="190" t="s">
        <v>1</v>
      </c>
      <c r="F888" s="191" t="s">
        <v>289</v>
      </c>
      <c r="H888" s="192">
        <v>10</v>
      </c>
      <c r="I888" s="193"/>
      <c r="L888" s="189"/>
      <c r="M888" s="194"/>
      <c r="N888" s="195"/>
      <c r="O888" s="195"/>
      <c r="P888" s="195"/>
      <c r="Q888" s="195"/>
      <c r="R888" s="195"/>
      <c r="S888" s="195"/>
      <c r="T888" s="196"/>
      <c r="AT888" s="190" t="s">
        <v>284</v>
      </c>
      <c r="AU888" s="190" t="s">
        <v>89</v>
      </c>
      <c r="AV888" s="15" t="s">
        <v>282</v>
      </c>
      <c r="AW888" s="15" t="s">
        <v>30</v>
      </c>
      <c r="AX888" s="15" t="s">
        <v>83</v>
      </c>
      <c r="AY888" s="190" t="s">
        <v>276</v>
      </c>
    </row>
    <row r="889" spans="1:65" s="2" customFormat="1" ht="16.5" customHeight="1">
      <c r="A889" s="33"/>
      <c r="B889" s="158"/>
      <c r="C889" s="197" t="s">
        <v>1461</v>
      </c>
      <c r="D889" s="197" t="s">
        <v>393</v>
      </c>
      <c r="E889" s="198" t="s">
        <v>1462</v>
      </c>
      <c r="F889" s="199" t="s">
        <v>1463</v>
      </c>
      <c r="G889" s="200" t="s">
        <v>371</v>
      </c>
      <c r="H889" s="201">
        <v>32</v>
      </c>
      <c r="I889" s="202"/>
      <c r="J889" s="201">
        <f>ROUND(I889*H889,3)</f>
        <v>0</v>
      </c>
      <c r="K889" s="203"/>
      <c r="L889" s="204"/>
      <c r="M889" s="205" t="s">
        <v>1</v>
      </c>
      <c r="N889" s="206" t="s">
        <v>42</v>
      </c>
      <c r="O889" s="62"/>
      <c r="P889" s="168">
        <f>O889*H889</f>
        <v>0</v>
      </c>
      <c r="Q889" s="168">
        <v>2.9E-4</v>
      </c>
      <c r="R889" s="168">
        <f>Q889*H889</f>
        <v>9.2800000000000001E-3</v>
      </c>
      <c r="S889" s="168">
        <v>0</v>
      </c>
      <c r="T889" s="169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70" t="s">
        <v>448</v>
      </c>
      <c r="AT889" s="170" t="s">
        <v>393</v>
      </c>
      <c r="AU889" s="170" t="s">
        <v>89</v>
      </c>
      <c r="AY889" s="18" t="s">
        <v>276</v>
      </c>
      <c r="BE889" s="171">
        <f>IF(N889="základná",J889,0)</f>
        <v>0</v>
      </c>
      <c r="BF889" s="171">
        <f>IF(N889="znížená",J889,0)</f>
        <v>0</v>
      </c>
      <c r="BG889" s="171">
        <f>IF(N889="zákl. prenesená",J889,0)</f>
        <v>0</v>
      </c>
      <c r="BH889" s="171">
        <f>IF(N889="zníž. prenesená",J889,0)</f>
        <v>0</v>
      </c>
      <c r="BI889" s="171">
        <f>IF(N889="nulová",J889,0)</f>
        <v>0</v>
      </c>
      <c r="BJ889" s="18" t="s">
        <v>89</v>
      </c>
      <c r="BK889" s="172">
        <f>ROUND(I889*H889,3)</f>
        <v>0</v>
      </c>
      <c r="BL889" s="18" t="s">
        <v>368</v>
      </c>
      <c r="BM889" s="170" t="s">
        <v>1464</v>
      </c>
    </row>
    <row r="890" spans="1:65" s="14" customFormat="1" ht="11.25">
      <c r="B890" s="181"/>
      <c r="D890" s="174" t="s">
        <v>284</v>
      </c>
      <c r="E890" s="182" t="s">
        <v>1</v>
      </c>
      <c r="F890" s="183" t="s">
        <v>1438</v>
      </c>
      <c r="H890" s="184">
        <v>6</v>
      </c>
      <c r="I890" s="185"/>
      <c r="L890" s="181"/>
      <c r="M890" s="186"/>
      <c r="N890" s="187"/>
      <c r="O890" s="187"/>
      <c r="P890" s="187"/>
      <c r="Q890" s="187"/>
      <c r="R890" s="187"/>
      <c r="S890" s="187"/>
      <c r="T890" s="188"/>
      <c r="AT890" s="182" t="s">
        <v>284</v>
      </c>
      <c r="AU890" s="182" t="s">
        <v>89</v>
      </c>
      <c r="AV890" s="14" t="s">
        <v>89</v>
      </c>
      <c r="AW890" s="14" t="s">
        <v>30</v>
      </c>
      <c r="AX890" s="14" t="s">
        <v>76</v>
      </c>
      <c r="AY890" s="182" t="s">
        <v>276</v>
      </c>
    </row>
    <row r="891" spans="1:65" s="14" customFormat="1" ht="11.25">
      <c r="B891" s="181"/>
      <c r="D891" s="174" t="s">
        <v>284</v>
      </c>
      <c r="E891" s="182" t="s">
        <v>1</v>
      </c>
      <c r="F891" s="183" t="s">
        <v>1439</v>
      </c>
      <c r="H891" s="184">
        <v>16</v>
      </c>
      <c r="I891" s="185"/>
      <c r="L891" s="181"/>
      <c r="M891" s="186"/>
      <c r="N891" s="187"/>
      <c r="O891" s="187"/>
      <c r="P891" s="187"/>
      <c r="Q891" s="187"/>
      <c r="R891" s="187"/>
      <c r="S891" s="187"/>
      <c r="T891" s="188"/>
      <c r="AT891" s="182" t="s">
        <v>284</v>
      </c>
      <c r="AU891" s="182" t="s">
        <v>89</v>
      </c>
      <c r="AV891" s="14" t="s">
        <v>89</v>
      </c>
      <c r="AW891" s="14" t="s">
        <v>30</v>
      </c>
      <c r="AX891" s="14" t="s">
        <v>76</v>
      </c>
      <c r="AY891" s="182" t="s">
        <v>276</v>
      </c>
    </row>
    <row r="892" spans="1:65" s="14" customFormat="1" ht="11.25">
      <c r="B892" s="181"/>
      <c r="D892" s="174" t="s">
        <v>284</v>
      </c>
      <c r="E892" s="182" t="s">
        <v>1</v>
      </c>
      <c r="F892" s="183" t="s">
        <v>1440</v>
      </c>
      <c r="H892" s="184">
        <v>2</v>
      </c>
      <c r="I892" s="185"/>
      <c r="L892" s="181"/>
      <c r="M892" s="186"/>
      <c r="N892" s="187"/>
      <c r="O892" s="187"/>
      <c r="P892" s="187"/>
      <c r="Q892" s="187"/>
      <c r="R892" s="187"/>
      <c r="S892" s="187"/>
      <c r="T892" s="188"/>
      <c r="AT892" s="182" t="s">
        <v>284</v>
      </c>
      <c r="AU892" s="182" t="s">
        <v>89</v>
      </c>
      <c r="AV892" s="14" t="s">
        <v>89</v>
      </c>
      <c r="AW892" s="14" t="s">
        <v>30</v>
      </c>
      <c r="AX892" s="14" t="s">
        <v>76</v>
      </c>
      <c r="AY892" s="182" t="s">
        <v>276</v>
      </c>
    </row>
    <row r="893" spans="1:65" s="14" customFormat="1" ht="11.25">
      <c r="B893" s="181"/>
      <c r="D893" s="174" t="s">
        <v>284</v>
      </c>
      <c r="E893" s="182" t="s">
        <v>1</v>
      </c>
      <c r="F893" s="183" t="s">
        <v>1441</v>
      </c>
      <c r="H893" s="184">
        <v>8</v>
      </c>
      <c r="I893" s="185"/>
      <c r="L893" s="181"/>
      <c r="M893" s="186"/>
      <c r="N893" s="187"/>
      <c r="O893" s="187"/>
      <c r="P893" s="187"/>
      <c r="Q893" s="187"/>
      <c r="R893" s="187"/>
      <c r="S893" s="187"/>
      <c r="T893" s="188"/>
      <c r="AT893" s="182" t="s">
        <v>284</v>
      </c>
      <c r="AU893" s="182" t="s">
        <v>89</v>
      </c>
      <c r="AV893" s="14" t="s">
        <v>89</v>
      </c>
      <c r="AW893" s="14" t="s">
        <v>30</v>
      </c>
      <c r="AX893" s="14" t="s">
        <v>76</v>
      </c>
      <c r="AY893" s="182" t="s">
        <v>276</v>
      </c>
    </row>
    <row r="894" spans="1:65" s="15" customFormat="1" ht="11.25">
      <c r="B894" s="189"/>
      <c r="D894" s="174" t="s">
        <v>284</v>
      </c>
      <c r="E894" s="190" t="s">
        <v>1</v>
      </c>
      <c r="F894" s="191" t="s">
        <v>289</v>
      </c>
      <c r="H894" s="192">
        <v>32</v>
      </c>
      <c r="I894" s="193"/>
      <c r="L894" s="189"/>
      <c r="M894" s="194"/>
      <c r="N894" s="195"/>
      <c r="O894" s="195"/>
      <c r="P894" s="195"/>
      <c r="Q894" s="195"/>
      <c r="R894" s="195"/>
      <c r="S894" s="195"/>
      <c r="T894" s="196"/>
      <c r="AT894" s="190" t="s">
        <v>284</v>
      </c>
      <c r="AU894" s="190" t="s">
        <v>89</v>
      </c>
      <c r="AV894" s="15" t="s">
        <v>282</v>
      </c>
      <c r="AW894" s="15" t="s">
        <v>30</v>
      </c>
      <c r="AX894" s="15" t="s">
        <v>83</v>
      </c>
      <c r="AY894" s="190" t="s">
        <v>276</v>
      </c>
    </row>
    <row r="895" spans="1:65" s="2" customFormat="1" ht="16.5" customHeight="1">
      <c r="A895" s="33"/>
      <c r="B895" s="158"/>
      <c r="C895" s="159" t="s">
        <v>1465</v>
      </c>
      <c r="D895" s="159" t="s">
        <v>278</v>
      </c>
      <c r="E895" s="160" t="s">
        <v>1466</v>
      </c>
      <c r="F895" s="161" t="s">
        <v>1467</v>
      </c>
      <c r="G895" s="162" t="s">
        <v>371</v>
      </c>
      <c r="H895" s="163">
        <v>2</v>
      </c>
      <c r="I895" s="164"/>
      <c r="J895" s="163">
        <f>ROUND(I895*H895,3)</f>
        <v>0</v>
      </c>
      <c r="K895" s="165"/>
      <c r="L895" s="34"/>
      <c r="M895" s="166" t="s">
        <v>1</v>
      </c>
      <c r="N895" s="167" t="s">
        <v>42</v>
      </c>
      <c r="O895" s="62"/>
      <c r="P895" s="168">
        <f>O895*H895</f>
        <v>0</v>
      </c>
      <c r="Q895" s="168">
        <v>0</v>
      </c>
      <c r="R895" s="168">
        <f>Q895*H895</f>
        <v>0</v>
      </c>
      <c r="S895" s="168">
        <v>0.1</v>
      </c>
      <c r="T895" s="169">
        <f>S895*H895</f>
        <v>0.2</v>
      </c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R895" s="170" t="s">
        <v>368</v>
      </c>
      <c r="AT895" s="170" t="s">
        <v>278</v>
      </c>
      <c r="AU895" s="170" t="s">
        <v>89</v>
      </c>
      <c r="AY895" s="18" t="s">
        <v>276</v>
      </c>
      <c r="BE895" s="171">
        <f>IF(N895="základná",J895,0)</f>
        <v>0</v>
      </c>
      <c r="BF895" s="171">
        <f>IF(N895="znížená",J895,0)</f>
        <v>0</v>
      </c>
      <c r="BG895" s="171">
        <f>IF(N895="zákl. prenesená",J895,0)</f>
        <v>0</v>
      </c>
      <c r="BH895" s="171">
        <f>IF(N895="zníž. prenesená",J895,0)</f>
        <v>0</v>
      </c>
      <c r="BI895" s="171">
        <f>IF(N895="nulová",J895,0)</f>
        <v>0</v>
      </c>
      <c r="BJ895" s="18" t="s">
        <v>89</v>
      </c>
      <c r="BK895" s="172">
        <f>ROUND(I895*H895,3)</f>
        <v>0</v>
      </c>
      <c r="BL895" s="18" t="s">
        <v>368</v>
      </c>
      <c r="BM895" s="170" t="s">
        <v>1468</v>
      </c>
    </row>
    <row r="896" spans="1:65" s="13" customFormat="1" ht="11.25">
      <c r="B896" s="173"/>
      <c r="D896" s="174" t="s">
        <v>284</v>
      </c>
      <c r="E896" s="175" t="s">
        <v>1</v>
      </c>
      <c r="F896" s="176" t="s">
        <v>1469</v>
      </c>
      <c r="H896" s="175" t="s">
        <v>1</v>
      </c>
      <c r="I896" s="177"/>
      <c r="L896" s="173"/>
      <c r="M896" s="178"/>
      <c r="N896" s="179"/>
      <c r="O896" s="179"/>
      <c r="P896" s="179"/>
      <c r="Q896" s="179"/>
      <c r="R896" s="179"/>
      <c r="S896" s="179"/>
      <c r="T896" s="180"/>
      <c r="AT896" s="175" t="s">
        <v>284</v>
      </c>
      <c r="AU896" s="175" t="s">
        <v>89</v>
      </c>
      <c r="AV896" s="13" t="s">
        <v>83</v>
      </c>
      <c r="AW896" s="13" t="s">
        <v>30</v>
      </c>
      <c r="AX896" s="13" t="s">
        <v>76</v>
      </c>
      <c r="AY896" s="175" t="s">
        <v>276</v>
      </c>
    </row>
    <row r="897" spans="1:65" s="14" customFormat="1" ht="11.25">
      <c r="B897" s="181"/>
      <c r="D897" s="174" t="s">
        <v>284</v>
      </c>
      <c r="E897" s="182" t="s">
        <v>1</v>
      </c>
      <c r="F897" s="183" t="s">
        <v>1470</v>
      </c>
      <c r="H897" s="184">
        <v>1</v>
      </c>
      <c r="I897" s="185"/>
      <c r="L897" s="181"/>
      <c r="M897" s="186"/>
      <c r="N897" s="187"/>
      <c r="O897" s="187"/>
      <c r="P897" s="187"/>
      <c r="Q897" s="187"/>
      <c r="R897" s="187"/>
      <c r="S897" s="187"/>
      <c r="T897" s="188"/>
      <c r="AT897" s="182" t="s">
        <v>284</v>
      </c>
      <c r="AU897" s="182" t="s">
        <v>89</v>
      </c>
      <c r="AV897" s="14" t="s">
        <v>89</v>
      </c>
      <c r="AW897" s="14" t="s">
        <v>30</v>
      </c>
      <c r="AX897" s="14" t="s">
        <v>76</v>
      </c>
      <c r="AY897" s="182" t="s">
        <v>276</v>
      </c>
    </row>
    <row r="898" spans="1:65" s="14" customFormat="1" ht="11.25">
      <c r="B898" s="181"/>
      <c r="D898" s="174" t="s">
        <v>284</v>
      </c>
      <c r="E898" s="182" t="s">
        <v>1</v>
      </c>
      <c r="F898" s="183" t="s">
        <v>1471</v>
      </c>
      <c r="H898" s="184">
        <v>1</v>
      </c>
      <c r="I898" s="185"/>
      <c r="L898" s="181"/>
      <c r="M898" s="186"/>
      <c r="N898" s="187"/>
      <c r="O898" s="187"/>
      <c r="P898" s="187"/>
      <c r="Q898" s="187"/>
      <c r="R898" s="187"/>
      <c r="S898" s="187"/>
      <c r="T898" s="188"/>
      <c r="AT898" s="182" t="s">
        <v>284</v>
      </c>
      <c r="AU898" s="182" t="s">
        <v>89</v>
      </c>
      <c r="AV898" s="14" t="s">
        <v>89</v>
      </c>
      <c r="AW898" s="14" t="s">
        <v>30</v>
      </c>
      <c r="AX898" s="14" t="s">
        <v>76</v>
      </c>
      <c r="AY898" s="182" t="s">
        <v>276</v>
      </c>
    </row>
    <row r="899" spans="1:65" s="15" customFormat="1" ht="11.25">
      <c r="B899" s="189"/>
      <c r="D899" s="174" t="s">
        <v>284</v>
      </c>
      <c r="E899" s="190" t="s">
        <v>1</v>
      </c>
      <c r="F899" s="191" t="s">
        <v>289</v>
      </c>
      <c r="H899" s="192">
        <v>2</v>
      </c>
      <c r="I899" s="193"/>
      <c r="L899" s="189"/>
      <c r="M899" s="194"/>
      <c r="N899" s="195"/>
      <c r="O899" s="195"/>
      <c r="P899" s="195"/>
      <c r="Q899" s="195"/>
      <c r="R899" s="195"/>
      <c r="S899" s="195"/>
      <c r="T899" s="196"/>
      <c r="AT899" s="190" t="s">
        <v>284</v>
      </c>
      <c r="AU899" s="190" t="s">
        <v>89</v>
      </c>
      <c r="AV899" s="15" t="s">
        <v>282</v>
      </c>
      <c r="AW899" s="15" t="s">
        <v>30</v>
      </c>
      <c r="AX899" s="15" t="s">
        <v>83</v>
      </c>
      <c r="AY899" s="190" t="s">
        <v>276</v>
      </c>
    </row>
    <row r="900" spans="1:65" s="2" customFormat="1" ht="24.2" customHeight="1">
      <c r="A900" s="33"/>
      <c r="B900" s="158"/>
      <c r="C900" s="159" t="s">
        <v>1472</v>
      </c>
      <c r="D900" s="159" t="s">
        <v>278</v>
      </c>
      <c r="E900" s="160" t="s">
        <v>1473</v>
      </c>
      <c r="F900" s="161" t="s">
        <v>1474</v>
      </c>
      <c r="G900" s="162" t="s">
        <v>371</v>
      </c>
      <c r="H900" s="163">
        <v>5</v>
      </c>
      <c r="I900" s="164"/>
      <c r="J900" s="163">
        <f>ROUND(I900*H900,3)</f>
        <v>0</v>
      </c>
      <c r="K900" s="165"/>
      <c r="L900" s="34"/>
      <c r="M900" s="166" t="s">
        <v>1</v>
      </c>
      <c r="N900" s="167" t="s">
        <v>42</v>
      </c>
      <c r="O900" s="62"/>
      <c r="P900" s="168">
        <f>O900*H900</f>
        <v>0</v>
      </c>
      <c r="Q900" s="168">
        <v>0</v>
      </c>
      <c r="R900" s="168">
        <f>Q900*H900</f>
        <v>0</v>
      </c>
      <c r="S900" s="168">
        <v>1.2999999999999999E-2</v>
      </c>
      <c r="T900" s="169">
        <f>S900*H900</f>
        <v>6.5000000000000002E-2</v>
      </c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R900" s="170" t="s">
        <v>368</v>
      </c>
      <c r="AT900" s="170" t="s">
        <v>278</v>
      </c>
      <c r="AU900" s="170" t="s">
        <v>89</v>
      </c>
      <c r="AY900" s="18" t="s">
        <v>276</v>
      </c>
      <c r="BE900" s="171">
        <f>IF(N900="základná",J900,0)</f>
        <v>0</v>
      </c>
      <c r="BF900" s="171">
        <f>IF(N900="znížená",J900,0)</f>
        <v>0</v>
      </c>
      <c r="BG900" s="171">
        <f>IF(N900="zákl. prenesená",J900,0)</f>
        <v>0</v>
      </c>
      <c r="BH900" s="171">
        <f>IF(N900="zníž. prenesená",J900,0)</f>
        <v>0</v>
      </c>
      <c r="BI900" s="171">
        <f>IF(N900="nulová",J900,0)</f>
        <v>0</v>
      </c>
      <c r="BJ900" s="18" t="s">
        <v>89</v>
      </c>
      <c r="BK900" s="172">
        <f>ROUND(I900*H900,3)</f>
        <v>0</v>
      </c>
      <c r="BL900" s="18" t="s">
        <v>368</v>
      </c>
      <c r="BM900" s="170" t="s">
        <v>1475</v>
      </c>
    </row>
    <row r="901" spans="1:65" s="13" customFormat="1" ht="11.25">
      <c r="B901" s="173"/>
      <c r="D901" s="174" t="s">
        <v>284</v>
      </c>
      <c r="E901" s="175" t="s">
        <v>1</v>
      </c>
      <c r="F901" s="176" t="s">
        <v>1476</v>
      </c>
      <c r="H901" s="175" t="s">
        <v>1</v>
      </c>
      <c r="I901" s="177"/>
      <c r="L901" s="173"/>
      <c r="M901" s="178"/>
      <c r="N901" s="179"/>
      <c r="O901" s="179"/>
      <c r="P901" s="179"/>
      <c r="Q901" s="179"/>
      <c r="R901" s="179"/>
      <c r="S901" s="179"/>
      <c r="T901" s="180"/>
      <c r="AT901" s="175" t="s">
        <v>284</v>
      </c>
      <c r="AU901" s="175" t="s">
        <v>89</v>
      </c>
      <c r="AV901" s="13" t="s">
        <v>83</v>
      </c>
      <c r="AW901" s="13" t="s">
        <v>30</v>
      </c>
      <c r="AX901" s="13" t="s">
        <v>76</v>
      </c>
      <c r="AY901" s="175" t="s">
        <v>276</v>
      </c>
    </row>
    <row r="902" spans="1:65" s="14" customFormat="1" ht="11.25">
      <c r="B902" s="181"/>
      <c r="D902" s="174" t="s">
        <v>284</v>
      </c>
      <c r="E902" s="182" t="s">
        <v>1</v>
      </c>
      <c r="F902" s="183" t="s">
        <v>1477</v>
      </c>
      <c r="H902" s="184">
        <v>5</v>
      </c>
      <c r="I902" s="185"/>
      <c r="L902" s="181"/>
      <c r="M902" s="186"/>
      <c r="N902" s="187"/>
      <c r="O902" s="187"/>
      <c r="P902" s="187"/>
      <c r="Q902" s="187"/>
      <c r="R902" s="187"/>
      <c r="S902" s="187"/>
      <c r="T902" s="188"/>
      <c r="AT902" s="182" t="s">
        <v>284</v>
      </c>
      <c r="AU902" s="182" t="s">
        <v>89</v>
      </c>
      <c r="AV902" s="14" t="s">
        <v>89</v>
      </c>
      <c r="AW902" s="14" t="s">
        <v>30</v>
      </c>
      <c r="AX902" s="14" t="s">
        <v>83</v>
      </c>
      <c r="AY902" s="182" t="s">
        <v>276</v>
      </c>
    </row>
    <row r="903" spans="1:65" s="2" customFormat="1" ht="24.2" customHeight="1">
      <c r="A903" s="33"/>
      <c r="B903" s="158"/>
      <c r="C903" s="159" t="s">
        <v>1478</v>
      </c>
      <c r="D903" s="159" t="s">
        <v>278</v>
      </c>
      <c r="E903" s="160" t="s">
        <v>1479</v>
      </c>
      <c r="F903" s="161" t="s">
        <v>1480</v>
      </c>
      <c r="G903" s="162" t="s">
        <v>371</v>
      </c>
      <c r="H903" s="163">
        <v>4</v>
      </c>
      <c r="I903" s="164"/>
      <c r="J903" s="163">
        <f>ROUND(I903*H903,3)</f>
        <v>0</v>
      </c>
      <c r="K903" s="165"/>
      <c r="L903" s="34"/>
      <c r="M903" s="166" t="s">
        <v>1</v>
      </c>
      <c r="N903" s="167" t="s">
        <v>42</v>
      </c>
      <c r="O903" s="62"/>
      <c r="P903" s="168">
        <f>O903*H903</f>
        <v>0</v>
      </c>
      <c r="Q903" s="168">
        <v>0</v>
      </c>
      <c r="R903" s="168">
        <f>Q903*H903</f>
        <v>0</v>
      </c>
      <c r="S903" s="168">
        <v>0.01</v>
      </c>
      <c r="T903" s="169">
        <f>S903*H903</f>
        <v>0.04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70" t="s">
        <v>368</v>
      </c>
      <c r="AT903" s="170" t="s">
        <v>278</v>
      </c>
      <c r="AU903" s="170" t="s">
        <v>89</v>
      </c>
      <c r="AY903" s="18" t="s">
        <v>276</v>
      </c>
      <c r="BE903" s="171">
        <f>IF(N903="základná",J903,0)</f>
        <v>0</v>
      </c>
      <c r="BF903" s="171">
        <f>IF(N903="znížená",J903,0)</f>
        <v>0</v>
      </c>
      <c r="BG903" s="171">
        <f>IF(N903="zákl. prenesená",J903,0)</f>
        <v>0</v>
      </c>
      <c r="BH903" s="171">
        <f>IF(N903="zníž. prenesená",J903,0)</f>
        <v>0</v>
      </c>
      <c r="BI903" s="171">
        <f>IF(N903="nulová",J903,0)</f>
        <v>0</v>
      </c>
      <c r="BJ903" s="18" t="s">
        <v>89</v>
      </c>
      <c r="BK903" s="172">
        <f>ROUND(I903*H903,3)</f>
        <v>0</v>
      </c>
      <c r="BL903" s="18" t="s">
        <v>368</v>
      </c>
      <c r="BM903" s="170" t="s">
        <v>1481</v>
      </c>
    </row>
    <row r="904" spans="1:65" s="13" customFormat="1" ht="11.25">
      <c r="B904" s="173"/>
      <c r="D904" s="174" t="s">
        <v>284</v>
      </c>
      <c r="E904" s="175" t="s">
        <v>1</v>
      </c>
      <c r="F904" s="176" t="s">
        <v>1476</v>
      </c>
      <c r="H904" s="175" t="s">
        <v>1</v>
      </c>
      <c r="I904" s="177"/>
      <c r="L904" s="173"/>
      <c r="M904" s="178"/>
      <c r="N904" s="179"/>
      <c r="O904" s="179"/>
      <c r="P904" s="179"/>
      <c r="Q904" s="179"/>
      <c r="R904" s="179"/>
      <c r="S904" s="179"/>
      <c r="T904" s="180"/>
      <c r="AT904" s="175" t="s">
        <v>284</v>
      </c>
      <c r="AU904" s="175" t="s">
        <v>89</v>
      </c>
      <c r="AV904" s="13" t="s">
        <v>83</v>
      </c>
      <c r="AW904" s="13" t="s">
        <v>30</v>
      </c>
      <c r="AX904" s="13" t="s">
        <v>76</v>
      </c>
      <c r="AY904" s="175" t="s">
        <v>276</v>
      </c>
    </row>
    <row r="905" spans="1:65" s="14" customFormat="1" ht="11.25">
      <c r="B905" s="181"/>
      <c r="D905" s="174" t="s">
        <v>284</v>
      </c>
      <c r="E905" s="182" t="s">
        <v>1</v>
      </c>
      <c r="F905" s="183" t="s">
        <v>1482</v>
      </c>
      <c r="H905" s="184">
        <v>4</v>
      </c>
      <c r="I905" s="185"/>
      <c r="L905" s="181"/>
      <c r="M905" s="186"/>
      <c r="N905" s="187"/>
      <c r="O905" s="187"/>
      <c r="P905" s="187"/>
      <c r="Q905" s="187"/>
      <c r="R905" s="187"/>
      <c r="S905" s="187"/>
      <c r="T905" s="188"/>
      <c r="AT905" s="182" t="s">
        <v>284</v>
      </c>
      <c r="AU905" s="182" t="s">
        <v>89</v>
      </c>
      <c r="AV905" s="14" t="s">
        <v>89</v>
      </c>
      <c r="AW905" s="14" t="s">
        <v>30</v>
      </c>
      <c r="AX905" s="14" t="s">
        <v>83</v>
      </c>
      <c r="AY905" s="182" t="s">
        <v>276</v>
      </c>
    </row>
    <row r="906" spans="1:65" s="2" customFormat="1" ht="24.2" customHeight="1">
      <c r="A906" s="33"/>
      <c r="B906" s="158"/>
      <c r="C906" s="159" t="s">
        <v>1483</v>
      </c>
      <c r="D906" s="159" t="s">
        <v>278</v>
      </c>
      <c r="E906" s="160" t="s">
        <v>1484</v>
      </c>
      <c r="F906" s="161" t="s">
        <v>1485</v>
      </c>
      <c r="G906" s="162" t="s">
        <v>371</v>
      </c>
      <c r="H906" s="163">
        <v>1</v>
      </c>
      <c r="I906" s="164"/>
      <c r="J906" s="163">
        <f>ROUND(I906*H906,3)</f>
        <v>0</v>
      </c>
      <c r="K906" s="165"/>
      <c r="L906" s="34"/>
      <c r="M906" s="166" t="s">
        <v>1</v>
      </c>
      <c r="N906" s="167" t="s">
        <v>42</v>
      </c>
      <c r="O906" s="62"/>
      <c r="P906" s="168">
        <f>O906*H906</f>
        <v>0</v>
      </c>
      <c r="Q906" s="168">
        <v>0</v>
      </c>
      <c r="R906" s="168">
        <f>Q906*H906</f>
        <v>0</v>
      </c>
      <c r="S906" s="168">
        <v>2.1000000000000001E-2</v>
      </c>
      <c r="T906" s="169">
        <f>S906*H906</f>
        <v>2.1000000000000001E-2</v>
      </c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R906" s="170" t="s">
        <v>368</v>
      </c>
      <c r="AT906" s="170" t="s">
        <v>278</v>
      </c>
      <c r="AU906" s="170" t="s">
        <v>89</v>
      </c>
      <c r="AY906" s="18" t="s">
        <v>276</v>
      </c>
      <c r="BE906" s="171">
        <f>IF(N906="základná",J906,0)</f>
        <v>0</v>
      </c>
      <c r="BF906" s="171">
        <f>IF(N906="znížená",J906,0)</f>
        <v>0</v>
      </c>
      <c r="BG906" s="171">
        <f>IF(N906="zákl. prenesená",J906,0)</f>
        <v>0</v>
      </c>
      <c r="BH906" s="171">
        <f>IF(N906="zníž. prenesená",J906,0)</f>
        <v>0</v>
      </c>
      <c r="BI906" s="171">
        <f>IF(N906="nulová",J906,0)</f>
        <v>0</v>
      </c>
      <c r="BJ906" s="18" t="s">
        <v>89</v>
      </c>
      <c r="BK906" s="172">
        <f>ROUND(I906*H906,3)</f>
        <v>0</v>
      </c>
      <c r="BL906" s="18" t="s">
        <v>368</v>
      </c>
      <c r="BM906" s="170" t="s">
        <v>1486</v>
      </c>
    </row>
    <row r="907" spans="1:65" s="13" customFormat="1" ht="11.25">
      <c r="B907" s="173"/>
      <c r="D907" s="174" t="s">
        <v>284</v>
      </c>
      <c r="E907" s="175" t="s">
        <v>1</v>
      </c>
      <c r="F907" s="176" t="s">
        <v>1476</v>
      </c>
      <c r="H907" s="175" t="s">
        <v>1</v>
      </c>
      <c r="I907" s="177"/>
      <c r="L907" s="173"/>
      <c r="M907" s="178"/>
      <c r="N907" s="179"/>
      <c r="O907" s="179"/>
      <c r="P907" s="179"/>
      <c r="Q907" s="179"/>
      <c r="R907" s="179"/>
      <c r="S907" s="179"/>
      <c r="T907" s="180"/>
      <c r="AT907" s="175" t="s">
        <v>284</v>
      </c>
      <c r="AU907" s="175" t="s">
        <v>89</v>
      </c>
      <c r="AV907" s="13" t="s">
        <v>83</v>
      </c>
      <c r="AW907" s="13" t="s">
        <v>30</v>
      </c>
      <c r="AX907" s="13" t="s">
        <v>76</v>
      </c>
      <c r="AY907" s="175" t="s">
        <v>276</v>
      </c>
    </row>
    <row r="908" spans="1:65" s="14" customFormat="1" ht="11.25">
      <c r="B908" s="181"/>
      <c r="D908" s="174" t="s">
        <v>284</v>
      </c>
      <c r="E908" s="182" t="s">
        <v>1</v>
      </c>
      <c r="F908" s="183" t="s">
        <v>1487</v>
      </c>
      <c r="H908" s="184">
        <v>1</v>
      </c>
      <c r="I908" s="185"/>
      <c r="L908" s="181"/>
      <c r="M908" s="186"/>
      <c r="N908" s="187"/>
      <c r="O908" s="187"/>
      <c r="P908" s="187"/>
      <c r="Q908" s="187"/>
      <c r="R908" s="187"/>
      <c r="S908" s="187"/>
      <c r="T908" s="188"/>
      <c r="AT908" s="182" t="s">
        <v>284</v>
      </c>
      <c r="AU908" s="182" t="s">
        <v>89</v>
      </c>
      <c r="AV908" s="14" t="s">
        <v>89</v>
      </c>
      <c r="AW908" s="14" t="s">
        <v>30</v>
      </c>
      <c r="AX908" s="14" t="s">
        <v>83</v>
      </c>
      <c r="AY908" s="182" t="s">
        <v>276</v>
      </c>
    </row>
    <row r="909" spans="1:65" s="2" customFormat="1" ht="21.75" customHeight="1">
      <c r="A909" s="33"/>
      <c r="B909" s="158"/>
      <c r="C909" s="159" t="s">
        <v>1488</v>
      </c>
      <c r="D909" s="159" t="s">
        <v>278</v>
      </c>
      <c r="E909" s="160" t="s">
        <v>1489</v>
      </c>
      <c r="F909" s="161" t="s">
        <v>1490</v>
      </c>
      <c r="G909" s="162" t="s">
        <v>371</v>
      </c>
      <c r="H909" s="163">
        <v>3</v>
      </c>
      <c r="I909" s="164"/>
      <c r="J909" s="163">
        <f>ROUND(I909*H909,3)</f>
        <v>0</v>
      </c>
      <c r="K909" s="165"/>
      <c r="L909" s="34"/>
      <c r="M909" s="166" t="s">
        <v>1</v>
      </c>
      <c r="N909" s="167" t="s">
        <v>42</v>
      </c>
      <c r="O909" s="62"/>
      <c r="P909" s="168">
        <f>O909*H909</f>
        <v>0</v>
      </c>
      <c r="Q909" s="168">
        <v>0</v>
      </c>
      <c r="R909" s="168">
        <f>Q909*H909</f>
        <v>0</v>
      </c>
      <c r="S909" s="168">
        <v>0.11</v>
      </c>
      <c r="T909" s="169">
        <f>S909*H909</f>
        <v>0.33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70" t="s">
        <v>368</v>
      </c>
      <c r="AT909" s="170" t="s">
        <v>278</v>
      </c>
      <c r="AU909" s="170" t="s">
        <v>89</v>
      </c>
      <c r="AY909" s="18" t="s">
        <v>276</v>
      </c>
      <c r="BE909" s="171">
        <f>IF(N909="základná",J909,0)</f>
        <v>0</v>
      </c>
      <c r="BF909" s="171">
        <f>IF(N909="znížená",J909,0)</f>
        <v>0</v>
      </c>
      <c r="BG909" s="171">
        <f>IF(N909="zákl. prenesená",J909,0)</f>
        <v>0</v>
      </c>
      <c r="BH909" s="171">
        <f>IF(N909="zníž. prenesená",J909,0)</f>
        <v>0</v>
      </c>
      <c r="BI909" s="171">
        <f>IF(N909="nulová",J909,0)</f>
        <v>0</v>
      </c>
      <c r="BJ909" s="18" t="s">
        <v>89</v>
      </c>
      <c r="BK909" s="172">
        <f>ROUND(I909*H909,3)</f>
        <v>0</v>
      </c>
      <c r="BL909" s="18" t="s">
        <v>368</v>
      </c>
      <c r="BM909" s="170" t="s">
        <v>1491</v>
      </c>
    </row>
    <row r="910" spans="1:65" s="13" customFormat="1" ht="11.25">
      <c r="B910" s="173"/>
      <c r="D910" s="174" t="s">
        <v>284</v>
      </c>
      <c r="E910" s="175" t="s">
        <v>1</v>
      </c>
      <c r="F910" s="176" t="s">
        <v>1476</v>
      </c>
      <c r="H910" s="175" t="s">
        <v>1</v>
      </c>
      <c r="I910" s="177"/>
      <c r="L910" s="173"/>
      <c r="M910" s="178"/>
      <c r="N910" s="179"/>
      <c r="O910" s="179"/>
      <c r="P910" s="179"/>
      <c r="Q910" s="179"/>
      <c r="R910" s="179"/>
      <c r="S910" s="179"/>
      <c r="T910" s="180"/>
      <c r="AT910" s="175" t="s">
        <v>284</v>
      </c>
      <c r="AU910" s="175" t="s">
        <v>89</v>
      </c>
      <c r="AV910" s="13" t="s">
        <v>83</v>
      </c>
      <c r="AW910" s="13" t="s">
        <v>30</v>
      </c>
      <c r="AX910" s="13" t="s">
        <v>76</v>
      </c>
      <c r="AY910" s="175" t="s">
        <v>276</v>
      </c>
    </row>
    <row r="911" spans="1:65" s="14" customFormat="1" ht="11.25">
      <c r="B911" s="181"/>
      <c r="D911" s="174" t="s">
        <v>284</v>
      </c>
      <c r="E911" s="182" t="s">
        <v>1</v>
      </c>
      <c r="F911" s="183" t="s">
        <v>1470</v>
      </c>
      <c r="H911" s="184">
        <v>1</v>
      </c>
      <c r="I911" s="185"/>
      <c r="L911" s="181"/>
      <c r="M911" s="186"/>
      <c r="N911" s="187"/>
      <c r="O911" s="187"/>
      <c r="P911" s="187"/>
      <c r="Q911" s="187"/>
      <c r="R911" s="187"/>
      <c r="S911" s="187"/>
      <c r="T911" s="188"/>
      <c r="AT911" s="182" t="s">
        <v>284</v>
      </c>
      <c r="AU911" s="182" t="s">
        <v>89</v>
      </c>
      <c r="AV911" s="14" t="s">
        <v>89</v>
      </c>
      <c r="AW911" s="14" t="s">
        <v>30</v>
      </c>
      <c r="AX911" s="14" t="s">
        <v>76</v>
      </c>
      <c r="AY911" s="182" t="s">
        <v>276</v>
      </c>
    </row>
    <row r="912" spans="1:65" s="14" customFormat="1" ht="11.25">
      <c r="B912" s="181"/>
      <c r="D912" s="174" t="s">
        <v>284</v>
      </c>
      <c r="E912" s="182" t="s">
        <v>1</v>
      </c>
      <c r="F912" s="183" t="s">
        <v>1492</v>
      </c>
      <c r="H912" s="184">
        <v>1</v>
      </c>
      <c r="I912" s="185"/>
      <c r="L912" s="181"/>
      <c r="M912" s="186"/>
      <c r="N912" s="187"/>
      <c r="O912" s="187"/>
      <c r="P912" s="187"/>
      <c r="Q912" s="187"/>
      <c r="R912" s="187"/>
      <c r="S912" s="187"/>
      <c r="T912" s="188"/>
      <c r="AT912" s="182" t="s">
        <v>284</v>
      </c>
      <c r="AU912" s="182" t="s">
        <v>89</v>
      </c>
      <c r="AV912" s="14" t="s">
        <v>89</v>
      </c>
      <c r="AW912" s="14" t="s">
        <v>30</v>
      </c>
      <c r="AX912" s="14" t="s">
        <v>76</v>
      </c>
      <c r="AY912" s="182" t="s">
        <v>276</v>
      </c>
    </row>
    <row r="913" spans="1:65" s="14" customFormat="1" ht="11.25">
      <c r="B913" s="181"/>
      <c r="D913" s="174" t="s">
        <v>284</v>
      </c>
      <c r="E913" s="182" t="s">
        <v>1</v>
      </c>
      <c r="F913" s="183" t="s">
        <v>1493</v>
      </c>
      <c r="H913" s="184">
        <v>1</v>
      </c>
      <c r="I913" s="185"/>
      <c r="L913" s="181"/>
      <c r="M913" s="186"/>
      <c r="N913" s="187"/>
      <c r="O913" s="187"/>
      <c r="P913" s="187"/>
      <c r="Q913" s="187"/>
      <c r="R913" s="187"/>
      <c r="S913" s="187"/>
      <c r="T913" s="188"/>
      <c r="AT913" s="182" t="s">
        <v>284</v>
      </c>
      <c r="AU913" s="182" t="s">
        <v>89</v>
      </c>
      <c r="AV913" s="14" t="s">
        <v>89</v>
      </c>
      <c r="AW913" s="14" t="s">
        <v>30</v>
      </c>
      <c r="AX913" s="14" t="s">
        <v>76</v>
      </c>
      <c r="AY913" s="182" t="s">
        <v>276</v>
      </c>
    </row>
    <row r="914" spans="1:65" s="15" customFormat="1" ht="11.25">
      <c r="B914" s="189"/>
      <c r="D914" s="174" t="s">
        <v>284</v>
      </c>
      <c r="E914" s="190" t="s">
        <v>1</v>
      </c>
      <c r="F914" s="191" t="s">
        <v>289</v>
      </c>
      <c r="H914" s="192">
        <v>3</v>
      </c>
      <c r="I914" s="193"/>
      <c r="L914" s="189"/>
      <c r="M914" s="194"/>
      <c r="N914" s="195"/>
      <c r="O914" s="195"/>
      <c r="P914" s="195"/>
      <c r="Q914" s="195"/>
      <c r="R914" s="195"/>
      <c r="S914" s="195"/>
      <c r="T914" s="196"/>
      <c r="AT914" s="190" t="s">
        <v>284</v>
      </c>
      <c r="AU914" s="190" t="s">
        <v>89</v>
      </c>
      <c r="AV914" s="15" t="s">
        <v>282</v>
      </c>
      <c r="AW914" s="15" t="s">
        <v>30</v>
      </c>
      <c r="AX914" s="15" t="s">
        <v>83</v>
      </c>
      <c r="AY914" s="190" t="s">
        <v>276</v>
      </c>
    </row>
    <row r="915" spans="1:65" s="2" customFormat="1" ht="24.2" customHeight="1">
      <c r="A915" s="33"/>
      <c r="B915" s="158"/>
      <c r="C915" s="159" t="s">
        <v>1494</v>
      </c>
      <c r="D915" s="159" t="s">
        <v>278</v>
      </c>
      <c r="E915" s="160" t="s">
        <v>1495</v>
      </c>
      <c r="F915" s="161" t="s">
        <v>1496</v>
      </c>
      <c r="G915" s="162" t="s">
        <v>1051</v>
      </c>
      <c r="H915" s="164"/>
      <c r="I915" s="164"/>
      <c r="J915" s="163">
        <f>ROUND(I915*H915,3)</f>
        <v>0</v>
      </c>
      <c r="K915" s="165"/>
      <c r="L915" s="34"/>
      <c r="M915" s="166" t="s">
        <v>1</v>
      </c>
      <c r="N915" s="167" t="s">
        <v>42</v>
      </c>
      <c r="O915" s="62"/>
      <c r="P915" s="168">
        <f>O915*H915</f>
        <v>0</v>
      </c>
      <c r="Q915" s="168">
        <v>0</v>
      </c>
      <c r="R915" s="168">
        <f>Q915*H915</f>
        <v>0</v>
      </c>
      <c r="S915" s="168">
        <v>0</v>
      </c>
      <c r="T915" s="169">
        <f>S915*H915</f>
        <v>0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70" t="s">
        <v>368</v>
      </c>
      <c r="AT915" s="170" t="s">
        <v>278</v>
      </c>
      <c r="AU915" s="170" t="s">
        <v>89</v>
      </c>
      <c r="AY915" s="18" t="s">
        <v>276</v>
      </c>
      <c r="BE915" s="171">
        <f>IF(N915="základná",J915,0)</f>
        <v>0</v>
      </c>
      <c r="BF915" s="171">
        <f>IF(N915="znížená",J915,0)</f>
        <v>0</v>
      </c>
      <c r="BG915" s="171">
        <f>IF(N915="zákl. prenesená",J915,0)</f>
        <v>0</v>
      </c>
      <c r="BH915" s="171">
        <f>IF(N915="zníž. prenesená",J915,0)</f>
        <v>0</v>
      </c>
      <c r="BI915" s="171">
        <f>IF(N915="nulová",J915,0)</f>
        <v>0</v>
      </c>
      <c r="BJ915" s="18" t="s">
        <v>89</v>
      </c>
      <c r="BK915" s="172">
        <f>ROUND(I915*H915,3)</f>
        <v>0</v>
      </c>
      <c r="BL915" s="18" t="s">
        <v>368</v>
      </c>
      <c r="BM915" s="170" t="s">
        <v>1497</v>
      </c>
    </row>
    <row r="916" spans="1:65" s="12" customFormat="1" ht="22.9" customHeight="1">
      <c r="B916" s="145"/>
      <c r="D916" s="146" t="s">
        <v>75</v>
      </c>
      <c r="E916" s="156" t="s">
        <v>1498</v>
      </c>
      <c r="F916" s="156" t="s">
        <v>1499</v>
      </c>
      <c r="I916" s="148"/>
      <c r="J916" s="157">
        <f>BK916</f>
        <v>0</v>
      </c>
      <c r="L916" s="145"/>
      <c r="M916" s="150"/>
      <c r="N916" s="151"/>
      <c r="O916" s="151"/>
      <c r="P916" s="152">
        <f>SUM(P917:P965)</f>
        <v>0</v>
      </c>
      <c r="Q916" s="151"/>
      <c r="R916" s="152">
        <f>SUM(R917:R965)</f>
        <v>0.14606965000000002</v>
      </c>
      <c r="S916" s="151"/>
      <c r="T916" s="153">
        <f>SUM(T917:T965)</f>
        <v>0.52758000000000005</v>
      </c>
      <c r="AR916" s="146" t="s">
        <v>89</v>
      </c>
      <c r="AT916" s="154" t="s">
        <v>75</v>
      </c>
      <c r="AU916" s="154" t="s">
        <v>83</v>
      </c>
      <c r="AY916" s="146" t="s">
        <v>276</v>
      </c>
      <c r="BK916" s="155">
        <f>SUM(BK917:BK965)</f>
        <v>0</v>
      </c>
    </row>
    <row r="917" spans="1:65" s="2" customFormat="1" ht="24.2" customHeight="1">
      <c r="A917" s="33"/>
      <c r="B917" s="158"/>
      <c r="C917" s="159" t="s">
        <v>1500</v>
      </c>
      <c r="D917" s="159" t="s">
        <v>278</v>
      </c>
      <c r="E917" s="160" t="s">
        <v>1501</v>
      </c>
      <c r="F917" s="161" t="s">
        <v>1502</v>
      </c>
      <c r="G917" s="162" t="s">
        <v>292</v>
      </c>
      <c r="H917" s="163">
        <v>6.75</v>
      </c>
      <c r="I917" s="164"/>
      <c r="J917" s="163">
        <f>ROUND(I917*H917,3)</f>
        <v>0</v>
      </c>
      <c r="K917" s="165"/>
      <c r="L917" s="34"/>
      <c r="M917" s="166" t="s">
        <v>1</v>
      </c>
      <c r="N917" s="167" t="s">
        <v>42</v>
      </c>
      <c r="O917" s="62"/>
      <c r="P917" s="168">
        <f>O917*H917</f>
        <v>0</v>
      </c>
      <c r="Q917" s="168">
        <v>1.72E-3</v>
      </c>
      <c r="R917" s="168">
        <f>Q917*H917</f>
        <v>1.1610000000000001E-2</v>
      </c>
      <c r="S917" s="168">
        <v>0</v>
      </c>
      <c r="T917" s="169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70" t="s">
        <v>368</v>
      </c>
      <c r="AT917" s="170" t="s">
        <v>278</v>
      </c>
      <c r="AU917" s="170" t="s">
        <v>89</v>
      </c>
      <c r="AY917" s="18" t="s">
        <v>276</v>
      </c>
      <c r="BE917" s="171">
        <f>IF(N917="základná",J917,0)</f>
        <v>0</v>
      </c>
      <c r="BF917" s="171">
        <f>IF(N917="znížená",J917,0)</f>
        <v>0</v>
      </c>
      <c r="BG917" s="171">
        <f>IF(N917="zákl. prenesená",J917,0)</f>
        <v>0</v>
      </c>
      <c r="BH917" s="171">
        <f>IF(N917="zníž. prenesená",J917,0)</f>
        <v>0</v>
      </c>
      <c r="BI917" s="171">
        <f>IF(N917="nulová",J917,0)</f>
        <v>0</v>
      </c>
      <c r="BJ917" s="18" t="s">
        <v>89</v>
      </c>
      <c r="BK917" s="172">
        <f>ROUND(I917*H917,3)</f>
        <v>0</v>
      </c>
      <c r="BL917" s="18" t="s">
        <v>368</v>
      </c>
      <c r="BM917" s="170" t="s">
        <v>1503</v>
      </c>
    </row>
    <row r="918" spans="1:65" s="14" customFormat="1" ht="11.25">
      <c r="B918" s="181"/>
      <c r="D918" s="174" t="s">
        <v>284</v>
      </c>
      <c r="E918" s="182" t="s">
        <v>1</v>
      </c>
      <c r="F918" s="183" t="s">
        <v>1504</v>
      </c>
      <c r="H918" s="184">
        <v>3.55</v>
      </c>
      <c r="I918" s="185"/>
      <c r="L918" s="181"/>
      <c r="M918" s="186"/>
      <c r="N918" s="187"/>
      <c r="O918" s="187"/>
      <c r="P918" s="187"/>
      <c r="Q918" s="187"/>
      <c r="R918" s="187"/>
      <c r="S918" s="187"/>
      <c r="T918" s="188"/>
      <c r="AT918" s="182" t="s">
        <v>284</v>
      </c>
      <c r="AU918" s="182" t="s">
        <v>89</v>
      </c>
      <c r="AV918" s="14" t="s">
        <v>89</v>
      </c>
      <c r="AW918" s="14" t="s">
        <v>30</v>
      </c>
      <c r="AX918" s="14" t="s">
        <v>76</v>
      </c>
      <c r="AY918" s="182" t="s">
        <v>276</v>
      </c>
    </row>
    <row r="919" spans="1:65" s="14" customFormat="1" ht="11.25">
      <c r="B919" s="181"/>
      <c r="D919" s="174" t="s">
        <v>284</v>
      </c>
      <c r="E919" s="182" t="s">
        <v>1</v>
      </c>
      <c r="F919" s="183" t="s">
        <v>1505</v>
      </c>
      <c r="H919" s="184">
        <v>3.2</v>
      </c>
      <c r="I919" s="185"/>
      <c r="L919" s="181"/>
      <c r="M919" s="186"/>
      <c r="N919" s="187"/>
      <c r="O919" s="187"/>
      <c r="P919" s="187"/>
      <c r="Q919" s="187"/>
      <c r="R919" s="187"/>
      <c r="S919" s="187"/>
      <c r="T919" s="188"/>
      <c r="AT919" s="182" t="s">
        <v>284</v>
      </c>
      <c r="AU919" s="182" t="s">
        <v>89</v>
      </c>
      <c r="AV919" s="14" t="s">
        <v>89</v>
      </c>
      <c r="AW919" s="14" t="s">
        <v>30</v>
      </c>
      <c r="AX919" s="14" t="s">
        <v>76</v>
      </c>
      <c r="AY919" s="182" t="s">
        <v>276</v>
      </c>
    </row>
    <row r="920" spans="1:65" s="15" customFormat="1" ht="11.25">
      <c r="B920" s="189"/>
      <c r="D920" s="174" t="s">
        <v>284</v>
      </c>
      <c r="E920" s="190" t="s">
        <v>1</v>
      </c>
      <c r="F920" s="191" t="s">
        <v>289</v>
      </c>
      <c r="H920" s="192">
        <v>6.75</v>
      </c>
      <c r="I920" s="193"/>
      <c r="L920" s="189"/>
      <c r="M920" s="194"/>
      <c r="N920" s="195"/>
      <c r="O920" s="195"/>
      <c r="P920" s="195"/>
      <c r="Q920" s="195"/>
      <c r="R920" s="195"/>
      <c r="S920" s="195"/>
      <c r="T920" s="196"/>
      <c r="AT920" s="190" t="s">
        <v>284</v>
      </c>
      <c r="AU920" s="190" t="s">
        <v>89</v>
      </c>
      <c r="AV920" s="15" t="s">
        <v>282</v>
      </c>
      <c r="AW920" s="15" t="s">
        <v>30</v>
      </c>
      <c r="AX920" s="15" t="s">
        <v>83</v>
      </c>
      <c r="AY920" s="190" t="s">
        <v>276</v>
      </c>
    </row>
    <row r="921" spans="1:65" s="2" customFormat="1" ht="66.75" customHeight="1">
      <c r="A921" s="33"/>
      <c r="B921" s="158"/>
      <c r="C921" s="197" t="s">
        <v>1506</v>
      </c>
      <c r="D921" s="197" t="s">
        <v>393</v>
      </c>
      <c r="E921" s="198" t="s">
        <v>1507</v>
      </c>
      <c r="F921" s="199" t="s">
        <v>1508</v>
      </c>
      <c r="G921" s="200" t="s">
        <v>292</v>
      </c>
      <c r="H921" s="201">
        <v>3.55</v>
      </c>
      <c r="I921" s="202"/>
      <c r="J921" s="201">
        <f>ROUND(I921*H921,3)</f>
        <v>0</v>
      </c>
      <c r="K921" s="203"/>
      <c r="L921" s="204"/>
      <c r="M921" s="205" t="s">
        <v>1</v>
      </c>
      <c r="N921" s="206" t="s">
        <v>42</v>
      </c>
      <c r="O921" s="62"/>
      <c r="P921" s="168">
        <f>O921*H921</f>
        <v>0</v>
      </c>
      <c r="Q921" s="168">
        <v>1.2E-2</v>
      </c>
      <c r="R921" s="168">
        <f>Q921*H921</f>
        <v>4.2599999999999999E-2</v>
      </c>
      <c r="S921" s="168">
        <v>0</v>
      </c>
      <c r="T921" s="169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70" t="s">
        <v>448</v>
      </c>
      <c r="AT921" s="170" t="s">
        <v>393</v>
      </c>
      <c r="AU921" s="170" t="s">
        <v>89</v>
      </c>
      <c r="AY921" s="18" t="s">
        <v>276</v>
      </c>
      <c r="BE921" s="171">
        <f>IF(N921="základná",J921,0)</f>
        <v>0</v>
      </c>
      <c r="BF921" s="171">
        <f>IF(N921="znížená",J921,0)</f>
        <v>0</v>
      </c>
      <c r="BG921" s="171">
        <f>IF(N921="zákl. prenesená",J921,0)</f>
        <v>0</v>
      </c>
      <c r="BH921" s="171">
        <f>IF(N921="zníž. prenesená",J921,0)</f>
        <v>0</v>
      </c>
      <c r="BI921" s="171">
        <f>IF(N921="nulová",J921,0)</f>
        <v>0</v>
      </c>
      <c r="BJ921" s="18" t="s">
        <v>89</v>
      </c>
      <c r="BK921" s="172">
        <f>ROUND(I921*H921,3)</f>
        <v>0</v>
      </c>
      <c r="BL921" s="18" t="s">
        <v>368</v>
      </c>
      <c r="BM921" s="170" t="s">
        <v>1509</v>
      </c>
    </row>
    <row r="922" spans="1:65" s="14" customFormat="1" ht="11.25">
      <c r="B922" s="181"/>
      <c r="D922" s="174" t="s">
        <v>284</v>
      </c>
      <c r="E922" s="182" t="s">
        <v>1</v>
      </c>
      <c r="F922" s="183" t="s">
        <v>1504</v>
      </c>
      <c r="H922" s="184">
        <v>3.55</v>
      </c>
      <c r="I922" s="185"/>
      <c r="L922" s="181"/>
      <c r="M922" s="186"/>
      <c r="N922" s="187"/>
      <c r="O922" s="187"/>
      <c r="P922" s="187"/>
      <c r="Q922" s="187"/>
      <c r="R922" s="187"/>
      <c r="S922" s="187"/>
      <c r="T922" s="188"/>
      <c r="AT922" s="182" t="s">
        <v>284</v>
      </c>
      <c r="AU922" s="182" t="s">
        <v>89</v>
      </c>
      <c r="AV922" s="14" t="s">
        <v>89</v>
      </c>
      <c r="AW922" s="14" t="s">
        <v>30</v>
      </c>
      <c r="AX922" s="14" t="s">
        <v>83</v>
      </c>
      <c r="AY922" s="182" t="s">
        <v>276</v>
      </c>
    </row>
    <row r="923" spans="1:65" s="2" customFormat="1" ht="66.75" customHeight="1">
      <c r="A923" s="33"/>
      <c r="B923" s="158"/>
      <c r="C923" s="197" t="s">
        <v>1510</v>
      </c>
      <c r="D923" s="197" t="s">
        <v>393</v>
      </c>
      <c r="E923" s="198" t="s">
        <v>1511</v>
      </c>
      <c r="F923" s="199" t="s">
        <v>1512</v>
      </c>
      <c r="G923" s="200" t="s">
        <v>292</v>
      </c>
      <c r="H923" s="201">
        <v>3.2</v>
      </c>
      <c r="I923" s="202"/>
      <c r="J923" s="201">
        <f>ROUND(I923*H923,3)</f>
        <v>0</v>
      </c>
      <c r="K923" s="203"/>
      <c r="L923" s="204"/>
      <c r="M923" s="205" t="s">
        <v>1</v>
      </c>
      <c r="N923" s="206" t="s">
        <v>42</v>
      </c>
      <c r="O923" s="62"/>
      <c r="P923" s="168">
        <f>O923*H923</f>
        <v>0</v>
      </c>
      <c r="Q923" s="168">
        <v>1.2E-2</v>
      </c>
      <c r="R923" s="168">
        <f>Q923*H923</f>
        <v>3.8400000000000004E-2</v>
      </c>
      <c r="S923" s="168">
        <v>0</v>
      </c>
      <c r="T923" s="169">
        <f>S923*H923</f>
        <v>0</v>
      </c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R923" s="170" t="s">
        <v>448</v>
      </c>
      <c r="AT923" s="170" t="s">
        <v>393</v>
      </c>
      <c r="AU923" s="170" t="s">
        <v>89</v>
      </c>
      <c r="AY923" s="18" t="s">
        <v>276</v>
      </c>
      <c r="BE923" s="171">
        <f>IF(N923="základná",J923,0)</f>
        <v>0</v>
      </c>
      <c r="BF923" s="171">
        <f>IF(N923="znížená",J923,0)</f>
        <v>0</v>
      </c>
      <c r="BG923" s="171">
        <f>IF(N923="zákl. prenesená",J923,0)</f>
        <v>0</v>
      </c>
      <c r="BH923" s="171">
        <f>IF(N923="zníž. prenesená",J923,0)</f>
        <v>0</v>
      </c>
      <c r="BI923" s="171">
        <f>IF(N923="nulová",J923,0)</f>
        <v>0</v>
      </c>
      <c r="BJ923" s="18" t="s">
        <v>89</v>
      </c>
      <c r="BK923" s="172">
        <f>ROUND(I923*H923,3)</f>
        <v>0</v>
      </c>
      <c r="BL923" s="18" t="s">
        <v>368</v>
      </c>
      <c r="BM923" s="170" t="s">
        <v>1513</v>
      </c>
    </row>
    <row r="924" spans="1:65" s="14" customFormat="1" ht="11.25">
      <c r="B924" s="181"/>
      <c r="D924" s="174" t="s">
        <v>284</v>
      </c>
      <c r="E924" s="182" t="s">
        <v>1</v>
      </c>
      <c r="F924" s="183" t="s">
        <v>1505</v>
      </c>
      <c r="H924" s="184">
        <v>3.2</v>
      </c>
      <c r="I924" s="185"/>
      <c r="L924" s="181"/>
      <c r="M924" s="186"/>
      <c r="N924" s="187"/>
      <c r="O924" s="187"/>
      <c r="P924" s="187"/>
      <c r="Q924" s="187"/>
      <c r="R924" s="187"/>
      <c r="S924" s="187"/>
      <c r="T924" s="188"/>
      <c r="AT924" s="182" t="s">
        <v>284</v>
      </c>
      <c r="AU924" s="182" t="s">
        <v>89</v>
      </c>
      <c r="AV924" s="14" t="s">
        <v>89</v>
      </c>
      <c r="AW924" s="14" t="s">
        <v>30</v>
      </c>
      <c r="AX924" s="14" t="s">
        <v>83</v>
      </c>
      <c r="AY924" s="182" t="s">
        <v>276</v>
      </c>
    </row>
    <row r="925" spans="1:65" s="2" customFormat="1" ht="16.5" customHeight="1">
      <c r="A925" s="33"/>
      <c r="B925" s="158"/>
      <c r="C925" s="159" t="s">
        <v>1514</v>
      </c>
      <c r="D925" s="159" t="s">
        <v>278</v>
      </c>
      <c r="E925" s="160" t="s">
        <v>1515</v>
      </c>
      <c r="F925" s="161" t="s">
        <v>1516</v>
      </c>
      <c r="G925" s="162" t="s">
        <v>292</v>
      </c>
      <c r="H925" s="163">
        <v>10.65</v>
      </c>
      <c r="I925" s="164"/>
      <c r="J925" s="163">
        <f>ROUND(I925*H925,3)</f>
        <v>0</v>
      </c>
      <c r="K925" s="165"/>
      <c r="L925" s="34"/>
      <c r="M925" s="166" t="s">
        <v>1</v>
      </c>
      <c r="N925" s="167" t="s">
        <v>42</v>
      </c>
      <c r="O925" s="62"/>
      <c r="P925" s="168">
        <f>O925*H925</f>
        <v>0</v>
      </c>
      <c r="Q925" s="168">
        <v>1.72E-3</v>
      </c>
      <c r="R925" s="168">
        <f>Q925*H925</f>
        <v>1.8318000000000001E-2</v>
      </c>
      <c r="S925" s="168">
        <v>0</v>
      </c>
      <c r="T925" s="169">
        <f>S925*H925</f>
        <v>0</v>
      </c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R925" s="170" t="s">
        <v>368</v>
      </c>
      <c r="AT925" s="170" t="s">
        <v>278</v>
      </c>
      <c r="AU925" s="170" t="s">
        <v>89</v>
      </c>
      <c r="AY925" s="18" t="s">
        <v>276</v>
      </c>
      <c r="BE925" s="171">
        <f>IF(N925="základná",J925,0)</f>
        <v>0</v>
      </c>
      <c r="BF925" s="171">
        <f>IF(N925="znížená",J925,0)</f>
        <v>0</v>
      </c>
      <c r="BG925" s="171">
        <f>IF(N925="zákl. prenesená",J925,0)</f>
        <v>0</v>
      </c>
      <c r="BH925" s="171">
        <f>IF(N925="zníž. prenesená",J925,0)</f>
        <v>0</v>
      </c>
      <c r="BI925" s="171">
        <f>IF(N925="nulová",J925,0)</f>
        <v>0</v>
      </c>
      <c r="BJ925" s="18" t="s">
        <v>89</v>
      </c>
      <c r="BK925" s="172">
        <f>ROUND(I925*H925,3)</f>
        <v>0</v>
      </c>
      <c r="BL925" s="18" t="s">
        <v>368</v>
      </c>
      <c r="BM925" s="170" t="s">
        <v>1517</v>
      </c>
    </row>
    <row r="926" spans="1:65" s="14" customFormat="1" ht="11.25">
      <c r="B926" s="181"/>
      <c r="D926" s="174" t="s">
        <v>284</v>
      </c>
      <c r="E926" s="182" t="s">
        <v>1</v>
      </c>
      <c r="F926" s="183" t="s">
        <v>1518</v>
      </c>
      <c r="H926" s="184">
        <v>10.65</v>
      </c>
      <c r="I926" s="185"/>
      <c r="L926" s="181"/>
      <c r="M926" s="186"/>
      <c r="N926" s="187"/>
      <c r="O926" s="187"/>
      <c r="P926" s="187"/>
      <c r="Q926" s="187"/>
      <c r="R926" s="187"/>
      <c r="S926" s="187"/>
      <c r="T926" s="188"/>
      <c r="AT926" s="182" t="s">
        <v>284</v>
      </c>
      <c r="AU926" s="182" t="s">
        <v>89</v>
      </c>
      <c r="AV926" s="14" t="s">
        <v>89</v>
      </c>
      <c r="AW926" s="14" t="s">
        <v>30</v>
      </c>
      <c r="AX926" s="14" t="s">
        <v>83</v>
      </c>
      <c r="AY926" s="182" t="s">
        <v>276</v>
      </c>
    </row>
    <row r="927" spans="1:65" s="2" customFormat="1" ht="37.9" customHeight="1">
      <c r="A927" s="33"/>
      <c r="B927" s="158"/>
      <c r="C927" s="197" t="s">
        <v>1519</v>
      </c>
      <c r="D927" s="197" t="s">
        <v>393</v>
      </c>
      <c r="E927" s="198" t="s">
        <v>1520</v>
      </c>
      <c r="F927" s="199" t="s">
        <v>1521</v>
      </c>
      <c r="G927" s="200" t="s">
        <v>292</v>
      </c>
      <c r="H927" s="201">
        <v>9.7000000000000003E-2</v>
      </c>
      <c r="I927" s="202"/>
      <c r="J927" s="201">
        <f>ROUND(I927*H927,3)</f>
        <v>0</v>
      </c>
      <c r="K927" s="203"/>
      <c r="L927" s="204"/>
      <c r="M927" s="205" t="s">
        <v>1</v>
      </c>
      <c r="N927" s="206" t="s">
        <v>42</v>
      </c>
      <c r="O927" s="62"/>
      <c r="P927" s="168">
        <f>O927*H927</f>
        <v>0</v>
      </c>
      <c r="Q927" s="168">
        <v>1.5E-3</v>
      </c>
      <c r="R927" s="168">
        <f>Q927*H927</f>
        <v>1.4550000000000001E-4</v>
      </c>
      <c r="S927" s="168">
        <v>0</v>
      </c>
      <c r="T927" s="169">
        <f>S927*H927</f>
        <v>0</v>
      </c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R927" s="170" t="s">
        <v>448</v>
      </c>
      <c r="AT927" s="170" t="s">
        <v>393</v>
      </c>
      <c r="AU927" s="170" t="s">
        <v>89</v>
      </c>
      <c r="AY927" s="18" t="s">
        <v>276</v>
      </c>
      <c r="BE927" s="171">
        <f>IF(N927="základná",J927,0)</f>
        <v>0</v>
      </c>
      <c r="BF927" s="171">
        <f>IF(N927="znížená",J927,0)</f>
        <v>0</v>
      </c>
      <c r="BG927" s="171">
        <f>IF(N927="zákl. prenesená",J927,0)</f>
        <v>0</v>
      </c>
      <c r="BH927" s="171">
        <f>IF(N927="zníž. prenesená",J927,0)</f>
        <v>0</v>
      </c>
      <c r="BI927" s="171">
        <f>IF(N927="nulová",J927,0)</f>
        <v>0</v>
      </c>
      <c r="BJ927" s="18" t="s">
        <v>89</v>
      </c>
      <c r="BK927" s="172">
        <f>ROUND(I927*H927,3)</f>
        <v>0</v>
      </c>
      <c r="BL927" s="18" t="s">
        <v>368</v>
      </c>
      <c r="BM927" s="170" t="s">
        <v>1522</v>
      </c>
    </row>
    <row r="928" spans="1:65" s="2" customFormat="1" ht="44.25" customHeight="1">
      <c r="A928" s="33"/>
      <c r="B928" s="158"/>
      <c r="C928" s="159" t="s">
        <v>1523</v>
      </c>
      <c r="D928" s="159" t="s">
        <v>278</v>
      </c>
      <c r="E928" s="160" t="s">
        <v>1524</v>
      </c>
      <c r="F928" s="161" t="s">
        <v>1525</v>
      </c>
      <c r="G928" s="162" t="s">
        <v>371</v>
      </c>
      <c r="H928" s="163">
        <v>1</v>
      </c>
      <c r="I928" s="164"/>
      <c r="J928" s="163">
        <f>ROUND(I928*H928,3)</f>
        <v>0</v>
      </c>
      <c r="K928" s="165"/>
      <c r="L928" s="34"/>
      <c r="M928" s="166" t="s">
        <v>1</v>
      </c>
      <c r="N928" s="167" t="s">
        <v>42</v>
      </c>
      <c r="O928" s="62"/>
      <c r="P928" s="168">
        <f>O928*H928</f>
        <v>0</v>
      </c>
      <c r="Q928" s="168">
        <v>0</v>
      </c>
      <c r="R928" s="168">
        <f>Q928*H928</f>
        <v>0</v>
      </c>
      <c r="S928" s="168">
        <v>0</v>
      </c>
      <c r="T928" s="169">
        <f>S928*H928</f>
        <v>0</v>
      </c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R928" s="170" t="s">
        <v>368</v>
      </c>
      <c r="AT928" s="170" t="s">
        <v>278</v>
      </c>
      <c r="AU928" s="170" t="s">
        <v>89</v>
      </c>
      <c r="AY928" s="18" t="s">
        <v>276</v>
      </c>
      <c r="BE928" s="171">
        <f>IF(N928="základná",J928,0)</f>
        <v>0</v>
      </c>
      <c r="BF928" s="171">
        <f>IF(N928="znížená",J928,0)</f>
        <v>0</v>
      </c>
      <c r="BG928" s="171">
        <f>IF(N928="zákl. prenesená",J928,0)</f>
        <v>0</v>
      </c>
      <c r="BH928" s="171">
        <f>IF(N928="zníž. prenesená",J928,0)</f>
        <v>0</v>
      </c>
      <c r="BI928" s="171">
        <f>IF(N928="nulová",J928,0)</f>
        <v>0</v>
      </c>
      <c r="BJ928" s="18" t="s">
        <v>89</v>
      </c>
      <c r="BK928" s="172">
        <f>ROUND(I928*H928,3)</f>
        <v>0</v>
      </c>
      <c r="BL928" s="18" t="s">
        <v>368</v>
      </c>
      <c r="BM928" s="170" t="s">
        <v>1526</v>
      </c>
    </row>
    <row r="929" spans="1:65" s="2" customFormat="1" ht="44.25" customHeight="1">
      <c r="A929" s="33"/>
      <c r="B929" s="158"/>
      <c r="C929" s="159" t="s">
        <v>1527</v>
      </c>
      <c r="D929" s="159" t="s">
        <v>278</v>
      </c>
      <c r="E929" s="160" t="s">
        <v>1528</v>
      </c>
      <c r="F929" s="161" t="s">
        <v>1529</v>
      </c>
      <c r="G929" s="162" t="s">
        <v>371</v>
      </c>
      <c r="H929" s="163">
        <v>1</v>
      </c>
      <c r="I929" s="164"/>
      <c r="J929" s="163">
        <f>ROUND(I929*H929,3)</f>
        <v>0</v>
      </c>
      <c r="K929" s="165"/>
      <c r="L929" s="34"/>
      <c r="M929" s="166" t="s">
        <v>1</v>
      </c>
      <c r="N929" s="167" t="s">
        <v>42</v>
      </c>
      <c r="O929" s="62"/>
      <c r="P929" s="168">
        <f>O929*H929</f>
        <v>0</v>
      </c>
      <c r="Q929" s="168">
        <v>0</v>
      </c>
      <c r="R929" s="168">
        <f>Q929*H929</f>
        <v>0</v>
      </c>
      <c r="S929" s="168">
        <v>0</v>
      </c>
      <c r="T929" s="169">
        <f>S929*H929</f>
        <v>0</v>
      </c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R929" s="170" t="s">
        <v>368</v>
      </c>
      <c r="AT929" s="170" t="s">
        <v>278</v>
      </c>
      <c r="AU929" s="170" t="s">
        <v>89</v>
      </c>
      <c r="AY929" s="18" t="s">
        <v>276</v>
      </c>
      <c r="BE929" s="171">
        <f>IF(N929="základná",J929,0)</f>
        <v>0</v>
      </c>
      <c r="BF929" s="171">
        <f>IF(N929="znížená",J929,0)</f>
        <v>0</v>
      </c>
      <c r="BG929" s="171">
        <f>IF(N929="zákl. prenesená",J929,0)</f>
        <v>0</v>
      </c>
      <c r="BH929" s="171">
        <f>IF(N929="zníž. prenesená",J929,0)</f>
        <v>0</v>
      </c>
      <c r="BI929" s="171">
        <f>IF(N929="nulová",J929,0)</f>
        <v>0</v>
      </c>
      <c r="BJ929" s="18" t="s">
        <v>89</v>
      </c>
      <c r="BK929" s="172">
        <f>ROUND(I929*H929,3)</f>
        <v>0</v>
      </c>
      <c r="BL929" s="18" t="s">
        <v>368</v>
      </c>
      <c r="BM929" s="170" t="s">
        <v>1530</v>
      </c>
    </row>
    <row r="930" spans="1:65" s="2" customFormat="1" ht="16.5" customHeight="1">
      <c r="A930" s="33"/>
      <c r="B930" s="158"/>
      <c r="C930" s="159" t="s">
        <v>1531</v>
      </c>
      <c r="D930" s="159" t="s">
        <v>278</v>
      </c>
      <c r="E930" s="160" t="s">
        <v>1532</v>
      </c>
      <c r="F930" s="161" t="s">
        <v>1533</v>
      </c>
      <c r="G930" s="162" t="s">
        <v>371</v>
      </c>
      <c r="H930" s="163">
        <v>6</v>
      </c>
      <c r="I930" s="164"/>
      <c r="J930" s="163">
        <f>ROUND(I930*H930,3)</f>
        <v>0</v>
      </c>
      <c r="K930" s="165"/>
      <c r="L930" s="34"/>
      <c r="M930" s="166" t="s">
        <v>1</v>
      </c>
      <c r="N930" s="167" t="s">
        <v>42</v>
      </c>
      <c r="O930" s="62"/>
      <c r="P930" s="168">
        <f>O930*H930</f>
        <v>0</v>
      </c>
      <c r="Q930" s="168">
        <v>2.0000000000000002E-5</v>
      </c>
      <c r="R930" s="168">
        <f>Q930*H930</f>
        <v>1.2000000000000002E-4</v>
      </c>
      <c r="S930" s="168">
        <v>0</v>
      </c>
      <c r="T930" s="169">
        <f>S930*H930</f>
        <v>0</v>
      </c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R930" s="170" t="s">
        <v>368</v>
      </c>
      <c r="AT930" s="170" t="s">
        <v>278</v>
      </c>
      <c r="AU930" s="170" t="s">
        <v>89</v>
      </c>
      <c r="AY930" s="18" t="s">
        <v>276</v>
      </c>
      <c r="BE930" s="171">
        <f>IF(N930="základná",J930,0)</f>
        <v>0</v>
      </c>
      <c r="BF930" s="171">
        <f>IF(N930="znížená",J930,0)</f>
        <v>0</v>
      </c>
      <c r="BG930" s="171">
        <f>IF(N930="zákl. prenesená",J930,0)</f>
        <v>0</v>
      </c>
      <c r="BH930" s="171">
        <f>IF(N930="zníž. prenesená",J930,0)</f>
        <v>0</v>
      </c>
      <c r="BI930" s="171">
        <f>IF(N930="nulová",J930,0)</f>
        <v>0</v>
      </c>
      <c r="BJ930" s="18" t="s">
        <v>89</v>
      </c>
      <c r="BK930" s="172">
        <f>ROUND(I930*H930,3)</f>
        <v>0</v>
      </c>
      <c r="BL930" s="18" t="s">
        <v>368</v>
      </c>
      <c r="BM930" s="170" t="s">
        <v>1534</v>
      </c>
    </row>
    <row r="931" spans="1:65" s="14" customFormat="1" ht="11.25">
      <c r="B931" s="181"/>
      <c r="D931" s="174" t="s">
        <v>284</v>
      </c>
      <c r="E931" s="182" t="s">
        <v>1</v>
      </c>
      <c r="F931" s="183" t="s">
        <v>1535</v>
      </c>
      <c r="H931" s="184">
        <v>4</v>
      </c>
      <c r="I931" s="185"/>
      <c r="L931" s="181"/>
      <c r="M931" s="186"/>
      <c r="N931" s="187"/>
      <c r="O931" s="187"/>
      <c r="P931" s="187"/>
      <c r="Q931" s="187"/>
      <c r="R931" s="187"/>
      <c r="S931" s="187"/>
      <c r="T931" s="188"/>
      <c r="AT931" s="182" t="s">
        <v>284</v>
      </c>
      <c r="AU931" s="182" t="s">
        <v>89</v>
      </c>
      <c r="AV931" s="14" t="s">
        <v>89</v>
      </c>
      <c r="AW931" s="14" t="s">
        <v>30</v>
      </c>
      <c r="AX931" s="14" t="s">
        <v>76</v>
      </c>
      <c r="AY931" s="182" t="s">
        <v>276</v>
      </c>
    </row>
    <row r="932" spans="1:65" s="14" customFormat="1" ht="11.25">
      <c r="B932" s="181"/>
      <c r="D932" s="174" t="s">
        <v>284</v>
      </c>
      <c r="E932" s="182" t="s">
        <v>1</v>
      </c>
      <c r="F932" s="183" t="s">
        <v>1440</v>
      </c>
      <c r="H932" s="184">
        <v>2</v>
      </c>
      <c r="I932" s="185"/>
      <c r="L932" s="181"/>
      <c r="M932" s="186"/>
      <c r="N932" s="187"/>
      <c r="O932" s="187"/>
      <c r="P932" s="187"/>
      <c r="Q932" s="187"/>
      <c r="R932" s="187"/>
      <c r="S932" s="187"/>
      <c r="T932" s="188"/>
      <c r="AT932" s="182" t="s">
        <v>284</v>
      </c>
      <c r="AU932" s="182" t="s">
        <v>89</v>
      </c>
      <c r="AV932" s="14" t="s">
        <v>89</v>
      </c>
      <c r="AW932" s="14" t="s">
        <v>30</v>
      </c>
      <c r="AX932" s="14" t="s">
        <v>76</v>
      </c>
      <c r="AY932" s="182" t="s">
        <v>276</v>
      </c>
    </row>
    <row r="933" spans="1:65" s="15" customFormat="1" ht="11.25">
      <c r="B933" s="189"/>
      <c r="D933" s="174" t="s">
        <v>284</v>
      </c>
      <c r="E933" s="190" t="s">
        <v>1</v>
      </c>
      <c r="F933" s="191" t="s">
        <v>289</v>
      </c>
      <c r="H933" s="192">
        <v>6</v>
      </c>
      <c r="I933" s="193"/>
      <c r="L933" s="189"/>
      <c r="M933" s="194"/>
      <c r="N933" s="195"/>
      <c r="O933" s="195"/>
      <c r="P933" s="195"/>
      <c r="Q933" s="195"/>
      <c r="R933" s="195"/>
      <c r="S933" s="195"/>
      <c r="T933" s="196"/>
      <c r="AT933" s="190" t="s">
        <v>284</v>
      </c>
      <c r="AU933" s="190" t="s">
        <v>89</v>
      </c>
      <c r="AV933" s="15" t="s">
        <v>282</v>
      </c>
      <c r="AW933" s="15" t="s">
        <v>30</v>
      </c>
      <c r="AX933" s="15" t="s">
        <v>83</v>
      </c>
      <c r="AY933" s="190" t="s">
        <v>276</v>
      </c>
    </row>
    <row r="934" spans="1:65" s="2" customFormat="1" ht="16.5" customHeight="1">
      <c r="A934" s="33"/>
      <c r="B934" s="158"/>
      <c r="C934" s="197" t="s">
        <v>1536</v>
      </c>
      <c r="D934" s="197" t="s">
        <v>393</v>
      </c>
      <c r="E934" s="198" t="s">
        <v>1537</v>
      </c>
      <c r="F934" s="199" t="s">
        <v>1538</v>
      </c>
      <c r="G934" s="200" t="s">
        <v>371</v>
      </c>
      <c r="H934" s="201">
        <v>6</v>
      </c>
      <c r="I934" s="202"/>
      <c r="J934" s="201">
        <f>ROUND(I934*H934,3)</f>
        <v>0</v>
      </c>
      <c r="K934" s="203"/>
      <c r="L934" s="204"/>
      <c r="M934" s="205" t="s">
        <v>1</v>
      </c>
      <c r="N934" s="206" t="s">
        <v>42</v>
      </c>
      <c r="O934" s="62"/>
      <c r="P934" s="168">
        <f>O934*H934</f>
        <v>0</v>
      </c>
      <c r="Q934" s="168">
        <v>1.1999999999999999E-3</v>
      </c>
      <c r="R934" s="168">
        <f>Q934*H934</f>
        <v>7.1999999999999998E-3</v>
      </c>
      <c r="S934" s="168">
        <v>0</v>
      </c>
      <c r="T934" s="169">
        <f>S934*H934</f>
        <v>0</v>
      </c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R934" s="170" t="s">
        <v>448</v>
      </c>
      <c r="AT934" s="170" t="s">
        <v>393</v>
      </c>
      <c r="AU934" s="170" t="s">
        <v>89</v>
      </c>
      <c r="AY934" s="18" t="s">
        <v>276</v>
      </c>
      <c r="BE934" s="171">
        <f>IF(N934="základná",J934,0)</f>
        <v>0</v>
      </c>
      <c r="BF934" s="171">
        <f>IF(N934="znížená",J934,0)</f>
        <v>0</v>
      </c>
      <c r="BG934" s="171">
        <f>IF(N934="zákl. prenesená",J934,0)</f>
        <v>0</v>
      </c>
      <c r="BH934" s="171">
        <f>IF(N934="zníž. prenesená",J934,0)</f>
        <v>0</v>
      </c>
      <c r="BI934" s="171">
        <f>IF(N934="nulová",J934,0)</f>
        <v>0</v>
      </c>
      <c r="BJ934" s="18" t="s">
        <v>89</v>
      </c>
      <c r="BK934" s="172">
        <f>ROUND(I934*H934,3)</f>
        <v>0</v>
      </c>
      <c r="BL934" s="18" t="s">
        <v>368</v>
      </c>
      <c r="BM934" s="170" t="s">
        <v>1539</v>
      </c>
    </row>
    <row r="935" spans="1:65" s="2" customFormat="1" ht="24.2" customHeight="1">
      <c r="A935" s="33"/>
      <c r="B935" s="158"/>
      <c r="C935" s="159" t="s">
        <v>1540</v>
      </c>
      <c r="D935" s="159" t="s">
        <v>278</v>
      </c>
      <c r="E935" s="160" t="s">
        <v>1541</v>
      </c>
      <c r="F935" s="161" t="s">
        <v>1542</v>
      </c>
      <c r="G935" s="162" t="s">
        <v>292</v>
      </c>
      <c r="H935" s="163">
        <v>20.62</v>
      </c>
      <c r="I935" s="164"/>
      <c r="J935" s="163">
        <f>ROUND(I935*H935,3)</f>
        <v>0</v>
      </c>
      <c r="K935" s="165"/>
      <c r="L935" s="34"/>
      <c r="M935" s="166" t="s">
        <v>1</v>
      </c>
      <c r="N935" s="167" t="s">
        <v>42</v>
      </c>
      <c r="O935" s="62"/>
      <c r="P935" s="168">
        <f>O935*H935</f>
        <v>0</v>
      </c>
      <c r="Q935" s="168">
        <v>0</v>
      </c>
      <c r="R935" s="168">
        <f>Q935*H935</f>
        <v>0</v>
      </c>
      <c r="S935" s="168">
        <v>8.9999999999999993E-3</v>
      </c>
      <c r="T935" s="169">
        <f>S935*H935</f>
        <v>0.18557999999999999</v>
      </c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R935" s="170" t="s">
        <v>368</v>
      </c>
      <c r="AT935" s="170" t="s">
        <v>278</v>
      </c>
      <c r="AU935" s="170" t="s">
        <v>89</v>
      </c>
      <c r="AY935" s="18" t="s">
        <v>276</v>
      </c>
      <c r="BE935" s="171">
        <f>IF(N935="základná",J935,0)</f>
        <v>0</v>
      </c>
      <c r="BF935" s="171">
        <f>IF(N935="znížená",J935,0)</f>
        <v>0</v>
      </c>
      <c r="BG935" s="171">
        <f>IF(N935="zákl. prenesená",J935,0)</f>
        <v>0</v>
      </c>
      <c r="BH935" s="171">
        <f>IF(N935="zníž. prenesená",J935,0)</f>
        <v>0</v>
      </c>
      <c r="BI935" s="171">
        <f>IF(N935="nulová",J935,0)</f>
        <v>0</v>
      </c>
      <c r="BJ935" s="18" t="s">
        <v>89</v>
      </c>
      <c r="BK935" s="172">
        <f>ROUND(I935*H935,3)</f>
        <v>0</v>
      </c>
      <c r="BL935" s="18" t="s">
        <v>368</v>
      </c>
      <c r="BM935" s="170" t="s">
        <v>1543</v>
      </c>
    </row>
    <row r="936" spans="1:65" s="14" customFormat="1" ht="11.25">
      <c r="B936" s="181"/>
      <c r="D936" s="174" t="s">
        <v>284</v>
      </c>
      <c r="E936" s="182" t="s">
        <v>1</v>
      </c>
      <c r="F936" s="183" t="s">
        <v>1544</v>
      </c>
      <c r="H936" s="184">
        <v>20.62</v>
      </c>
      <c r="I936" s="185"/>
      <c r="L936" s="181"/>
      <c r="M936" s="186"/>
      <c r="N936" s="187"/>
      <c r="O936" s="187"/>
      <c r="P936" s="187"/>
      <c r="Q936" s="187"/>
      <c r="R936" s="187"/>
      <c r="S936" s="187"/>
      <c r="T936" s="188"/>
      <c r="AT936" s="182" t="s">
        <v>284</v>
      </c>
      <c r="AU936" s="182" t="s">
        <v>89</v>
      </c>
      <c r="AV936" s="14" t="s">
        <v>89</v>
      </c>
      <c r="AW936" s="14" t="s">
        <v>30</v>
      </c>
      <c r="AX936" s="14" t="s">
        <v>83</v>
      </c>
      <c r="AY936" s="182" t="s">
        <v>276</v>
      </c>
    </row>
    <row r="937" spans="1:65" s="2" customFormat="1" ht="33" customHeight="1">
      <c r="A937" s="33"/>
      <c r="B937" s="158"/>
      <c r="C937" s="159" t="s">
        <v>1545</v>
      </c>
      <c r="D937" s="159" t="s">
        <v>278</v>
      </c>
      <c r="E937" s="160" t="s">
        <v>1546</v>
      </c>
      <c r="F937" s="161" t="s">
        <v>1547</v>
      </c>
      <c r="G937" s="162" t="s">
        <v>371</v>
      </c>
      <c r="H937" s="163">
        <v>1</v>
      </c>
      <c r="I937" s="164"/>
      <c r="J937" s="163">
        <f>ROUND(I937*H937,3)</f>
        <v>0</v>
      </c>
      <c r="K937" s="165"/>
      <c r="L937" s="34"/>
      <c r="M937" s="166" t="s">
        <v>1</v>
      </c>
      <c r="N937" s="167" t="s">
        <v>42</v>
      </c>
      <c r="O937" s="62"/>
      <c r="P937" s="168">
        <f>O937*H937</f>
        <v>0</v>
      </c>
      <c r="Q937" s="168">
        <v>0</v>
      </c>
      <c r="R937" s="168">
        <f>Q937*H937</f>
        <v>0</v>
      </c>
      <c r="S937" s="168">
        <v>0</v>
      </c>
      <c r="T937" s="169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70" t="s">
        <v>368</v>
      </c>
      <c r="AT937" s="170" t="s">
        <v>278</v>
      </c>
      <c r="AU937" s="170" t="s">
        <v>89</v>
      </c>
      <c r="AY937" s="18" t="s">
        <v>276</v>
      </c>
      <c r="BE937" s="171">
        <f>IF(N937="základná",J937,0)</f>
        <v>0</v>
      </c>
      <c r="BF937" s="171">
        <f>IF(N937="znížená",J937,0)</f>
        <v>0</v>
      </c>
      <c r="BG937" s="171">
        <f>IF(N937="zákl. prenesená",J937,0)</f>
        <v>0</v>
      </c>
      <c r="BH937" s="171">
        <f>IF(N937="zníž. prenesená",J937,0)</f>
        <v>0</v>
      </c>
      <c r="BI937" s="171">
        <f>IF(N937="nulová",J937,0)</f>
        <v>0</v>
      </c>
      <c r="BJ937" s="18" t="s">
        <v>89</v>
      </c>
      <c r="BK937" s="172">
        <f>ROUND(I937*H937,3)</f>
        <v>0</v>
      </c>
      <c r="BL937" s="18" t="s">
        <v>368</v>
      </c>
      <c r="BM937" s="170" t="s">
        <v>1548</v>
      </c>
    </row>
    <row r="938" spans="1:65" s="2" customFormat="1" ht="49.15" customHeight="1">
      <c r="A938" s="33"/>
      <c r="B938" s="158"/>
      <c r="C938" s="197" t="s">
        <v>1549</v>
      </c>
      <c r="D938" s="197" t="s">
        <v>393</v>
      </c>
      <c r="E938" s="198" t="s">
        <v>1550</v>
      </c>
      <c r="F938" s="199" t="s">
        <v>1551</v>
      </c>
      <c r="G938" s="200" t="s">
        <v>371</v>
      </c>
      <c r="H938" s="201">
        <v>1</v>
      </c>
      <c r="I938" s="202"/>
      <c r="J938" s="201">
        <f>ROUND(I938*H938,3)</f>
        <v>0</v>
      </c>
      <c r="K938" s="203"/>
      <c r="L938" s="204"/>
      <c r="M938" s="205" t="s">
        <v>1</v>
      </c>
      <c r="N938" s="206" t="s">
        <v>42</v>
      </c>
      <c r="O938" s="62"/>
      <c r="P938" s="168">
        <f>O938*H938</f>
        <v>0</v>
      </c>
      <c r="Q938" s="168">
        <v>0</v>
      </c>
      <c r="R938" s="168">
        <f>Q938*H938</f>
        <v>0</v>
      </c>
      <c r="S938" s="168">
        <v>0</v>
      </c>
      <c r="T938" s="169">
        <f>S938*H938</f>
        <v>0</v>
      </c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R938" s="170" t="s">
        <v>448</v>
      </c>
      <c r="AT938" s="170" t="s">
        <v>393</v>
      </c>
      <c r="AU938" s="170" t="s">
        <v>89</v>
      </c>
      <c r="AY938" s="18" t="s">
        <v>276</v>
      </c>
      <c r="BE938" s="171">
        <f>IF(N938="základná",J938,0)</f>
        <v>0</v>
      </c>
      <c r="BF938" s="171">
        <f>IF(N938="znížená",J938,0)</f>
        <v>0</v>
      </c>
      <c r="BG938" s="171">
        <f>IF(N938="zákl. prenesená",J938,0)</f>
        <v>0</v>
      </c>
      <c r="BH938" s="171">
        <f>IF(N938="zníž. prenesená",J938,0)</f>
        <v>0</v>
      </c>
      <c r="BI938" s="171">
        <f>IF(N938="nulová",J938,0)</f>
        <v>0</v>
      </c>
      <c r="BJ938" s="18" t="s">
        <v>89</v>
      </c>
      <c r="BK938" s="172">
        <f>ROUND(I938*H938,3)</f>
        <v>0</v>
      </c>
      <c r="BL938" s="18" t="s">
        <v>368</v>
      </c>
      <c r="BM938" s="170" t="s">
        <v>1552</v>
      </c>
    </row>
    <row r="939" spans="1:65" s="2" customFormat="1" ht="24.2" customHeight="1">
      <c r="A939" s="33"/>
      <c r="B939" s="158"/>
      <c r="C939" s="159" t="s">
        <v>1553</v>
      </c>
      <c r="D939" s="159" t="s">
        <v>278</v>
      </c>
      <c r="E939" s="160" t="s">
        <v>1554</v>
      </c>
      <c r="F939" s="161" t="s">
        <v>1555</v>
      </c>
      <c r="G939" s="162" t="s">
        <v>371</v>
      </c>
      <c r="H939" s="163">
        <v>1</v>
      </c>
      <c r="I939" s="164"/>
      <c r="J939" s="163">
        <f>ROUND(I939*H939,3)</f>
        <v>0</v>
      </c>
      <c r="K939" s="165"/>
      <c r="L939" s="34"/>
      <c r="M939" s="166" t="s">
        <v>1</v>
      </c>
      <c r="N939" s="167" t="s">
        <v>42</v>
      </c>
      <c r="O939" s="62"/>
      <c r="P939" s="168">
        <f>O939*H939</f>
        <v>0</v>
      </c>
      <c r="Q939" s="168">
        <v>0</v>
      </c>
      <c r="R939" s="168">
        <f>Q939*H939</f>
        <v>0</v>
      </c>
      <c r="S939" s="168">
        <v>0.192</v>
      </c>
      <c r="T939" s="169">
        <f>S939*H939</f>
        <v>0.192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70" t="s">
        <v>368</v>
      </c>
      <c r="AT939" s="170" t="s">
        <v>278</v>
      </c>
      <c r="AU939" s="170" t="s">
        <v>89</v>
      </c>
      <c r="AY939" s="18" t="s">
        <v>276</v>
      </c>
      <c r="BE939" s="171">
        <f>IF(N939="základná",J939,0)</f>
        <v>0</v>
      </c>
      <c r="BF939" s="171">
        <f>IF(N939="znížená",J939,0)</f>
        <v>0</v>
      </c>
      <c r="BG939" s="171">
        <f>IF(N939="zákl. prenesená",J939,0)</f>
        <v>0</v>
      </c>
      <c r="BH939" s="171">
        <f>IF(N939="zníž. prenesená",J939,0)</f>
        <v>0</v>
      </c>
      <c r="BI939" s="171">
        <f>IF(N939="nulová",J939,0)</f>
        <v>0</v>
      </c>
      <c r="BJ939" s="18" t="s">
        <v>89</v>
      </c>
      <c r="BK939" s="172">
        <f>ROUND(I939*H939,3)</f>
        <v>0</v>
      </c>
      <c r="BL939" s="18" t="s">
        <v>368</v>
      </c>
      <c r="BM939" s="170" t="s">
        <v>1556</v>
      </c>
    </row>
    <row r="940" spans="1:65" s="14" customFormat="1" ht="11.25">
      <c r="B940" s="181"/>
      <c r="D940" s="174" t="s">
        <v>284</v>
      </c>
      <c r="E940" s="182" t="s">
        <v>1</v>
      </c>
      <c r="F940" s="183" t="s">
        <v>1557</v>
      </c>
      <c r="H940" s="184">
        <v>1</v>
      </c>
      <c r="I940" s="185"/>
      <c r="L940" s="181"/>
      <c r="M940" s="186"/>
      <c r="N940" s="187"/>
      <c r="O940" s="187"/>
      <c r="P940" s="187"/>
      <c r="Q940" s="187"/>
      <c r="R940" s="187"/>
      <c r="S940" s="187"/>
      <c r="T940" s="188"/>
      <c r="AT940" s="182" t="s">
        <v>284</v>
      </c>
      <c r="AU940" s="182" t="s">
        <v>89</v>
      </c>
      <c r="AV940" s="14" t="s">
        <v>89</v>
      </c>
      <c r="AW940" s="14" t="s">
        <v>30</v>
      </c>
      <c r="AX940" s="14" t="s">
        <v>83</v>
      </c>
      <c r="AY940" s="182" t="s">
        <v>276</v>
      </c>
    </row>
    <row r="941" spans="1:65" s="2" customFormat="1" ht="24.2" customHeight="1">
      <c r="A941" s="33"/>
      <c r="B941" s="158"/>
      <c r="C941" s="159" t="s">
        <v>1558</v>
      </c>
      <c r="D941" s="159" t="s">
        <v>278</v>
      </c>
      <c r="E941" s="160" t="s">
        <v>1559</v>
      </c>
      <c r="F941" s="161" t="s">
        <v>1560</v>
      </c>
      <c r="G941" s="162" t="s">
        <v>407</v>
      </c>
      <c r="H941" s="163">
        <v>253.523</v>
      </c>
      <c r="I941" s="164"/>
      <c r="J941" s="163">
        <f>ROUND(I941*H941,3)</f>
        <v>0</v>
      </c>
      <c r="K941" s="165"/>
      <c r="L941" s="34"/>
      <c r="M941" s="166" t="s">
        <v>1</v>
      </c>
      <c r="N941" s="167" t="s">
        <v>42</v>
      </c>
      <c r="O941" s="62"/>
      <c r="P941" s="168">
        <f>O941*H941</f>
        <v>0</v>
      </c>
      <c r="Q941" s="168">
        <v>5.0000000000000002E-5</v>
      </c>
      <c r="R941" s="168">
        <f>Q941*H941</f>
        <v>1.2676150000000001E-2</v>
      </c>
      <c r="S941" s="168">
        <v>0</v>
      </c>
      <c r="T941" s="169">
        <f>S941*H941</f>
        <v>0</v>
      </c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R941" s="170" t="s">
        <v>368</v>
      </c>
      <c r="AT941" s="170" t="s">
        <v>278</v>
      </c>
      <c r="AU941" s="170" t="s">
        <v>89</v>
      </c>
      <c r="AY941" s="18" t="s">
        <v>276</v>
      </c>
      <c r="BE941" s="171">
        <f>IF(N941="základná",J941,0)</f>
        <v>0</v>
      </c>
      <c r="BF941" s="171">
        <f>IF(N941="znížená",J941,0)</f>
        <v>0</v>
      </c>
      <c r="BG941" s="171">
        <f>IF(N941="zákl. prenesená",J941,0)</f>
        <v>0</v>
      </c>
      <c r="BH941" s="171">
        <f>IF(N941="zníž. prenesená",J941,0)</f>
        <v>0</v>
      </c>
      <c r="BI941" s="171">
        <f>IF(N941="nulová",J941,0)</f>
        <v>0</v>
      </c>
      <c r="BJ941" s="18" t="s">
        <v>89</v>
      </c>
      <c r="BK941" s="172">
        <f>ROUND(I941*H941,3)</f>
        <v>0</v>
      </c>
      <c r="BL941" s="18" t="s">
        <v>368</v>
      </c>
      <c r="BM941" s="170" t="s">
        <v>1561</v>
      </c>
    </row>
    <row r="942" spans="1:65" s="14" customFormat="1" ht="11.25">
      <c r="B942" s="181"/>
      <c r="D942" s="174" t="s">
        <v>284</v>
      </c>
      <c r="E942" s="182" t="s">
        <v>1</v>
      </c>
      <c r="F942" s="183" t="s">
        <v>1562</v>
      </c>
      <c r="H942" s="184">
        <v>110.345</v>
      </c>
      <c r="I942" s="185"/>
      <c r="L942" s="181"/>
      <c r="M942" s="186"/>
      <c r="N942" s="187"/>
      <c r="O942" s="187"/>
      <c r="P942" s="187"/>
      <c r="Q942" s="187"/>
      <c r="R942" s="187"/>
      <c r="S942" s="187"/>
      <c r="T942" s="188"/>
      <c r="AT942" s="182" t="s">
        <v>284</v>
      </c>
      <c r="AU942" s="182" t="s">
        <v>89</v>
      </c>
      <c r="AV942" s="14" t="s">
        <v>89</v>
      </c>
      <c r="AW942" s="14" t="s">
        <v>30</v>
      </c>
      <c r="AX942" s="14" t="s">
        <v>76</v>
      </c>
      <c r="AY942" s="182" t="s">
        <v>276</v>
      </c>
    </row>
    <row r="943" spans="1:65" s="14" customFormat="1" ht="11.25">
      <c r="B943" s="181"/>
      <c r="D943" s="174" t="s">
        <v>284</v>
      </c>
      <c r="E943" s="182" t="s">
        <v>1</v>
      </c>
      <c r="F943" s="183" t="s">
        <v>1563</v>
      </c>
      <c r="H943" s="184">
        <v>143.178</v>
      </c>
      <c r="I943" s="185"/>
      <c r="L943" s="181"/>
      <c r="M943" s="186"/>
      <c r="N943" s="187"/>
      <c r="O943" s="187"/>
      <c r="P943" s="187"/>
      <c r="Q943" s="187"/>
      <c r="R943" s="187"/>
      <c r="S943" s="187"/>
      <c r="T943" s="188"/>
      <c r="AT943" s="182" t="s">
        <v>284</v>
      </c>
      <c r="AU943" s="182" t="s">
        <v>89</v>
      </c>
      <c r="AV943" s="14" t="s">
        <v>89</v>
      </c>
      <c r="AW943" s="14" t="s">
        <v>30</v>
      </c>
      <c r="AX943" s="14" t="s">
        <v>76</v>
      </c>
      <c r="AY943" s="182" t="s">
        <v>276</v>
      </c>
    </row>
    <row r="944" spans="1:65" s="15" customFormat="1" ht="11.25">
      <c r="B944" s="189"/>
      <c r="D944" s="174" t="s">
        <v>284</v>
      </c>
      <c r="E944" s="190" t="s">
        <v>1</v>
      </c>
      <c r="F944" s="191" t="s">
        <v>289</v>
      </c>
      <c r="H944" s="192">
        <v>253.523</v>
      </c>
      <c r="I944" s="193"/>
      <c r="L944" s="189"/>
      <c r="M944" s="194"/>
      <c r="N944" s="195"/>
      <c r="O944" s="195"/>
      <c r="P944" s="195"/>
      <c r="Q944" s="195"/>
      <c r="R944" s="195"/>
      <c r="S944" s="195"/>
      <c r="T944" s="196"/>
      <c r="AT944" s="190" t="s">
        <v>284</v>
      </c>
      <c r="AU944" s="190" t="s">
        <v>89</v>
      </c>
      <c r="AV944" s="15" t="s">
        <v>282</v>
      </c>
      <c r="AW944" s="15" t="s">
        <v>30</v>
      </c>
      <c r="AX944" s="15" t="s">
        <v>83</v>
      </c>
      <c r="AY944" s="190" t="s">
        <v>276</v>
      </c>
    </row>
    <row r="945" spans="1:65" s="2" customFormat="1" ht="44.25" customHeight="1">
      <c r="A945" s="33"/>
      <c r="B945" s="158"/>
      <c r="C945" s="197" t="s">
        <v>1564</v>
      </c>
      <c r="D945" s="197" t="s">
        <v>393</v>
      </c>
      <c r="E945" s="198" t="s">
        <v>1565</v>
      </c>
      <c r="F945" s="199" t="s">
        <v>1566</v>
      </c>
      <c r="G945" s="200" t="s">
        <v>407</v>
      </c>
      <c r="H945" s="201">
        <v>110.345</v>
      </c>
      <c r="I945" s="202"/>
      <c r="J945" s="201">
        <f>ROUND(I945*H945,3)</f>
        <v>0</v>
      </c>
      <c r="K945" s="203"/>
      <c r="L945" s="204"/>
      <c r="M945" s="205" t="s">
        <v>1</v>
      </c>
      <c r="N945" s="206" t="s">
        <v>42</v>
      </c>
      <c r="O945" s="62"/>
      <c r="P945" s="168">
        <f>O945*H945</f>
        <v>0</v>
      </c>
      <c r="Q945" s="168">
        <v>0</v>
      </c>
      <c r="R945" s="168">
        <f>Q945*H945</f>
        <v>0</v>
      </c>
      <c r="S945" s="168">
        <v>0</v>
      </c>
      <c r="T945" s="169">
        <f>S945*H945</f>
        <v>0</v>
      </c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R945" s="170" t="s">
        <v>448</v>
      </c>
      <c r="AT945" s="170" t="s">
        <v>393</v>
      </c>
      <c r="AU945" s="170" t="s">
        <v>89</v>
      </c>
      <c r="AY945" s="18" t="s">
        <v>276</v>
      </c>
      <c r="BE945" s="171">
        <f>IF(N945="základná",J945,0)</f>
        <v>0</v>
      </c>
      <c r="BF945" s="171">
        <f>IF(N945="znížená",J945,0)</f>
        <v>0</v>
      </c>
      <c r="BG945" s="171">
        <f>IF(N945="zákl. prenesená",J945,0)</f>
        <v>0</v>
      </c>
      <c r="BH945" s="171">
        <f>IF(N945="zníž. prenesená",J945,0)</f>
        <v>0</v>
      </c>
      <c r="BI945" s="171">
        <f>IF(N945="nulová",J945,0)</f>
        <v>0</v>
      </c>
      <c r="BJ945" s="18" t="s">
        <v>89</v>
      </c>
      <c r="BK945" s="172">
        <f>ROUND(I945*H945,3)</f>
        <v>0</v>
      </c>
      <c r="BL945" s="18" t="s">
        <v>368</v>
      </c>
      <c r="BM945" s="170" t="s">
        <v>1567</v>
      </c>
    </row>
    <row r="946" spans="1:65" s="14" customFormat="1" ht="11.25">
      <c r="B946" s="181"/>
      <c r="D946" s="174" t="s">
        <v>284</v>
      </c>
      <c r="E946" s="182" t="s">
        <v>1</v>
      </c>
      <c r="F946" s="183" t="s">
        <v>1568</v>
      </c>
      <c r="H946" s="184">
        <v>94.73</v>
      </c>
      <c r="I946" s="185"/>
      <c r="L946" s="181"/>
      <c r="M946" s="186"/>
      <c r="N946" s="187"/>
      <c r="O946" s="187"/>
      <c r="P946" s="187"/>
      <c r="Q946" s="187"/>
      <c r="R946" s="187"/>
      <c r="S946" s="187"/>
      <c r="T946" s="188"/>
      <c r="AT946" s="182" t="s">
        <v>284</v>
      </c>
      <c r="AU946" s="182" t="s">
        <v>89</v>
      </c>
      <c r="AV946" s="14" t="s">
        <v>89</v>
      </c>
      <c r="AW946" s="14" t="s">
        <v>30</v>
      </c>
      <c r="AX946" s="14" t="s">
        <v>76</v>
      </c>
      <c r="AY946" s="182" t="s">
        <v>276</v>
      </c>
    </row>
    <row r="947" spans="1:65" s="14" customFormat="1" ht="11.25">
      <c r="B947" s="181"/>
      <c r="D947" s="174" t="s">
        <v>284</v>
      </c>
      <c r="E947" s="182" t="s">
        <v>1</v>
      </c>
      <c r="F947" s="183" t="s">
        <v>1569</v>
      </c>
      <c r="H947" s="184">
        <v>2.59</v>
      </c>
      <c r="I947" s="185"/>
      <c r="L947" s="181"/>
      <c r="M947" s="186"/>
      <c r="N947" s="187"/>
      <c r="O947" s="187"/>
      <c r="P947" s="187"/>
      <c r="Q947" s="187"/>
      <c r="R947" s="187"/>
      <c r="S947" s="187"/>
      <c r="T947" s="188"/>
      <c r="AT947" s="182" t="s">
        <v>284</v>
      </c>
      <c r="AU947" s="182" t="s">
        <v>89</v>
      </c>
      <c r="AV947" s="14" t="s">
        <v>89</v>
      </c>
      <c r="AW947" s="14" t="s">
        <v>30</v>
      </c>
      <c r="AX947" s="14" t="s">
        <v>76</v>
      </c>
      <c r="AY947" s="182" t="s">
        <v>276</v>
      </c>
    </row>
    <row r="948" spans="1:65" s="14" customFormat="1" ht="11.25">
      <c r="B948" s="181"/>
      <c r="D948" s="174" t="s">
        <v>284</v>
      </c>
      <c r="E948" s="182" t="s">
        <v>1</v>
      </c>
      <c r="F948" s="183" t="s">
        <v>1570</v>
      </c>
      <c r="H948" s="184">
        <v>7.77</v>
      </c>
      <c r="I948" s="185"/>
      <c r="L948" s="181"/>
      <c r="M948" s="186"/>
      <c r="N948" s="187"/>
      <c r="O948" s="187"/>
      <c r="P948" s="187"/>
      <c r="Q948" s="187"/>
      <c r="R948" s="187"/>
      <c r="S948" s="187"/>
      <c r="T948" s="188"/>
      <c r="AT948" s="182" t="s">
        <v>284</v>
      </c>
      <c r="AU948" s="182" t="s">
        <v>89</v>
      </c>
      <c r="AV948" s="14" t="s">
        <v>89</v>
      </c>
      <c r="AW948" s="14" t="s">
        <v>30</v>
      </c>
      <c r="AX948" s="14" t="s">
        <v>76</v>
      </c>
      <c r="AY948" s="182" t="s">
        <v>276</v>
      </c>
    </row>
    <row r="949" spans="1:65" s="16" customFormat="1" ht="11.25">
      <c r="B949" s="207"/>
      <c r="D949" s="174" t="s">
        <v>284</v>
      </c>
      <c r="E949" s="208" t="s">
        <v>217</v>
      </c>
      <c r="F949" s="209" t="s">
        <v>548</v>
      </c>
      <c r="H949" s="210">
        <v>105.09</v>
      </c>
      <c r="I949" s="211"/>
      <c r="L949" s="207"/>
      <c r="M949" s="212"/>
      <c r="N949" s="213"/>
      <c r="O949" s="213"/>
      <c r="P949" s="213"/>
      <c r="Q949" s="213"/>
      <c r="R949" s="213"/>
      <c r="S949" s="213"/>
      <c r="T949" s="214"/>
      <c r="AT949" s="208" t="s">
        <v>284</v>
      </c>
      <c r="AU949" s="208" t="s">
        <v>89</v>
      </c>
      <c r="AV949" s="16" t="s">
        <v>295</v>
      </c>
      <c r="AW949" s="16" t="s">
        <v>30</v>
      </c>
      <c r="AX949" s="16" t="s">
        <v>76</v>
      </c>
      <c r="AY949" s="208" t="s">
        <v>276</v>
      </c>
    </row>
    <row r="950" spans="1:65" s="14" customFormat="1" ht="11.25">
      <c r="B950" s="181"/>
      <c r="D950" s="174" t="s">
        <v>284</v>
      </c>
      <c r="E950" s="182" t="s">
        <v>1</v>
      </c>
      <c r="F950" s="183" t="s">
        <v>1571</v>
      </c>
      <c r="H950" s="184">
        <v>5.2549999999999999</v>
      </c>
      <c r="I950" s="185"/>
      <c r="L950" s="181"/>
      <c r="M950" s="186"/>
      <c r="N950" s="187"/>
      <c r="O950" s="187"/>
      <c r="P950" s="187"/>
      <c r="Q950" s="187"/>
      <c r="R950" s="187"/>
      <c r="S950" s="187"/>
      <c r="T950" s="188"/>
      <c r="AT950" s="182" t="s">
        <v>284</v>
      </c>
      <c r="AU950" s="182" t="s">
        <v>89</v>
      </c>
      <c r="AV950" s="14" t="s">
        <v>89</v>
      </c>
      <c r="AW950" s="14" t="s">
        <v>30</v>
      </c>
      <c r="AX950" s="14" t="s">
        <v>76</v>
      </c>
      <c r="AY950" s="182" t="s">
        <v>276</v>
      </c>
    </row>
    <row r="951" spans="1:65" s="15" customFormat="1" ht="11.25">
      <c r="B951" s="189"/>
      <c r="D951" s="174" t="s">
        <v>284</v>
      </c>
      <c r="E951" s="190" t="s">
        <v>1</v>
      </c>
      <c r="F951" s="191" t="s">
        <v>289</v>
      </c>
      <c r="H951" s="192">
        <v>110.345</v>
      </c>
      <c r="I951" s="193"/>
      <c r="L951" s="189"/>
      <c r="M951" s="194"/>
      <c r="N951" s="195"/>
      <c r="O951" s="195"/>
      <c r="P951" s="195"/>
      <c r="Q951" s="195"/>
      <c r="R951" s="195"/>
      <c r="S951" s="195"/>
      <c r="T951" s="196"/>
      <c r="AT951" s="190" t="s">
        <v>284</v>
      </c>
      <c r="AU951" s="190" t="s">
        <v>89</v>
      </c>
      <c r="AV951" s="15" t="s">
        <v>282</v>
      </c>
      <c r="AW951" s="15" t="s">
        <v>30</v>
      </c>
      <c r="AX951" s="15" t="s">
        <v>83</v>
      </c>
      <c r="AY951" s="190" t="s">
        <v>276</v>
      </c>
    </row>
    <row r="952" spans="1:65" s="2" customFormat="1" ht="37.9" customHeight="1">
      <c r="A952" s="33"/>
      <c r="B952" s="158"/>
      <c r="C952" s="197" t="s">
        <v>1572</v>
      </c>
      <c r="D952" s="197" t="s">
        <v>393</v>
      </c>
      <c r="E952" s="198" t="s">
        <v>1573</v>
      </c>
      <c r="F952" s="199" t="s">
        <v>1574</v>
      </c>
      <c r="G952" s="200" t="s">
        <v>407</v>
      </c>
      <c r="H952" s="201">
        <v>143.178</v>
      </c>
      <c r="I952" s="202"/>
      <c r="J952" s="201">
        <f>ROUND(I952*H952,3)</f>
        <v>0</v>
      </c>
      <c r="K952" s="203"/>
      <c r="L952" s="204"/>
      <c r="M952" s="205" t="s">
        <v>1</v>
      </c>
      <c r="N952" s="206" t="s">
        <v>42</v>
      </c>
      <c r="O952" s="62"/>
      <c r="P952" s="168">
        <f>O952*H952</f>
        <v>0</v>
      </c>
      <c r="Q952" s="168">
        <v>0</v>
      </c>
      <c r="R952" s="168">
        <f>Q952*H952</f>
        <v>0</v>
      </c>
      <c r="S952" s="168">
        <v>0</v>
      </c>
      <c r="T952" s="169">
        <f>S952*H952</f>
        <v>0</v>
      </c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R952" s="170" t="s">
        <v>448</v>
      </c>
      <c r="AT952" s="170" t="s">
        <v>393</v>
      </c>
      <c r="AU952" s="170" t="s">
        <v>89</v>
      </c>
      <c r="AY952" s="18" t="s">
        <v>276</v>
      </c>
      <c r="BE952" s="171">
        <f>IF(N952="základná",J952,0)</f>
        <v>0</v>
      </c>
      <c r="BF952" s="171">
        <f>IF(N952="znížená",J952,0)</f>
        <v>0</v>
      </c>
      <c r="BG952" s="171">
        <f>IF(N952="zákl. prenesená",J952,0)</f>
        <v>0</v>
      </c>
      <c r="BH952" s="171">
        <f>IF(N952="zníž. prenesená",J952,0)</f>
        <v>0</v>
      </c>
      <c r="BI952" s="171">
        <f>IF(N952="nulová",J952,0)</f>
        <v>0</v>
      </c>
      <c r="BJ952" s="18" t="s">
        <v>89</v>
      </c>
      <c r="BK952" s="172">
        <f>ROUND(I952*H952,3)</f>
        <v>0</v>
      </c>
      <c r="BL952" s="18" t="s">
        <v>368</v>
      </c>
      <c r="BM952" s="170" t="s">
        <v>1575</v>
      </c>
    </row>
    <row r="953" spans="1:65" s="14" customFormat="1" ht="11.25">
      <c r="B953" s="181"/>
      <c r="D953" s="174" t="s">
        <v>284</v>
      </c>
      <c r="E953" s="182" t="s">
        <v>1</v>
      </c>
      <c r="F953" s="183" t="s">
        <v>1576</v>
      </c>
      <c r="H953" s="184">
        <v>126.76</v>
      </c>
      <c r="I953" s="185"/>
      <c r="L953" s="181"/>
      <c r="M953" s="186"/>
      <c r="N953" s="187"/>
      <c r="O953" s="187"/>
      <c r="P953" s="187"/>
      <c r="Q953" s="187"/>
      <c r="R953" s="187"/>
      <c r="S953" s="187"/>
      <c r="T953" s="188"/>
      <c r="AT953" s="182" t="s">
        <v>284</v>
      </c>
      <c r="AU953" s="182" t="s">
        <v>89</v>
      </c>
      <c r="AV953" s="14" t="s">
        <v>89</v>
      </c>
      <c r="AW953" s="14" t="s">
        <v>30</v>
      </c>
      <c r="AX953" s="14" t="s">
        <v>76</v>
      </c>
      <c r="AY953" s="182" t="s">
        <v>276</v>
      </c>
    </row>
    <row r="954" spans="1:65" s="14" customFormat="1" ht="11.25">
      <c r="B954" s="181"/>
      <c r="D954" s="174" t="s">
        <v>284</v>
      </c>
      <c r="E954" s="182" t="s">
        <v>1</v>
      </c>
      <c r="F954" s="183" t="s">
        <v>1577</v>
      </c>
      <c r="H954" s="184">
        <v>5.76</v>
      </c>
      <c r="I954" s="185"/>
      <c r="L954" s="181"/>
      <c r="M954" s="186"/>
      <c r="N954" s="187"/>
      <c r="O954" s="187"/>
      <c r="P954" s="187"/>
      <c r="Q954" s="187"/>
      <c r="R954" s="187"/>
      <c r="S954" s="187"/>
      <c r="T954" s="188"/>
      <c r="AT954" s="182" t="s">
        <v>284</v>
      </c>
      <c r="AU954" s="182" t="s">
        <v>89</v>
      </c>
      <c r="AV954" s="14" t="s">
        <v>89</v>
      </c>
      <c r="AW954" s="14" t="s">
        <v>30</v>
      </c>
      <c r="AX954" s="14" t="s">
        <v>76</v>
      </c>
      <c r="AY954" s="182" t="s">
        <v>276</v>
      </c>
    </row>
    <row r="955" spans="1:65" s="14" customFormat="1" ht="11.25">
      <c r="B955" s="181"/>
      <c r="D955" s="174" t="s">
        <v>284</v>
      </c>
      <c r="E955" s="182" t="s">
        <v>1</v>
      </c>
      <c r="F955" s="183" t="s">
        <v>1578</v>
      </c>
      <c r="H955" s="184">
        <v>3.84</v>
      </c>
      <c r="I955" s="185"/>
      <c r="L955" s="181"/>
      <c r="M955" s="186"/>
      <c r="N955" s="187"/>
      <c r="O955" s="187"/>
      <c r="P955" s="187"/>
      <c r="Q955" s="187"/>
      <c r="R955" s="187"/>
      <c r="S955" s="187"/>
      <c r="T955" s="188"/>
      <c r="AT955" s="182" t="s">
        <v>284</v>
      </c>
      <c r="AU955" s="182" t="s">
        <v>89</v>
      </c>
      <c r="AV955" s="14" t="s">
        <v>89</v>
      </c>
      <c r="AW955" s="14" t="s">
        <v>30</v>
      </c>
      <c r="AX955" s="14" t="s">
        <v>76</v>
      </c>
      <c r="AY955" s="182" t="s">
        <v>276</v>
      </c>
    </row>
    <row r="956" spans="1:65" s="16" customFormat="1" ht="11.25">
      <c r="B956" s="207"/>
      <c r="D956" s="174" t="s">
        <v>284</v>
      </c>
      <c r="E956" s="208" t="s">
        <v>219</v>
      </c>
      <c r="F956" s="209" t="s">
        <v>548</v>
      </c>
      <c r="H956" s="210">
        <v>136.36000000000001</v>
      </c>
      <c r="I956" s="211"/>
      <c r="L956" s="207"/>
      <c r="M956" s="212"/>
      <c r="N956" s="213"/>
      <c r="O956" s="213"/>
      <c r="P956" s="213"/>
      <c r="Q956" s="213"/>
      <c r="R956" s="213"/>
      <c r="S956" s="213"/>
      <c r="T956" s="214"/>
      <c r="AT956" s="208" t="s">
        <v>284</v>
      </c>
      <c r="AU956" s="208" t="s">
        <v>89</v>
      </c>
      <c r="AV956" s="16" t="s">
        <v>295</v>
      </c>
      <c r="AW956" s="16" t="s">
        <v>30</v>
      </c>
      <c r="AX956" s="16" t="s">
        <v>76</v>
      </c>
      <c r="AY956" s="208" t="s">
        <v>276</v>
      </c>
    </row>
    <row r="957" spans="1:65" s="14" customFormat="1" ht="11.25">
      <c r="B957" s="181"/>
      <c r="D957" s="174" t="s">
        <v>284</v>
      </c>
      <c r="E957" s="182" t="s">
        <v>1</v>
      </c>
      <c r="F957" s="183" t="s">
        <v>1579</v>
      </c>
      <c r="H957" s="184">
        <v>6.8179999999999996</v>
      </c>
      <c r="I957" s="185"/>
      <c r="L957" s="181"/>
      <c r="M957" s="186"/>
      <c r="N957" s="187"/>
      <c r="O957" s="187"/>
      <c r="P957" s="187"/>
      <c r="Q957" s="187"/>
      <c r="R957" s="187"/>
      <c r="S957" s="187"/>
      <c r="T957" s="188"/>
      <c r="AT957" s="182" t="s">
        <v>284</v>
      </c>
      <c r="AU957" s="182" t="s">
        <v>89</v>
      </c>
      <c r="AV957" s="14" t="s">
        <v>89</v>
      </c>
      <c r="AW957" s="14" t="s">
        <v>30</v>
      </c>
      <c r="AX957" s="14" t="s">
        <v>76</v>
      </c>
      <c r="AY957" s="182" t="s">
        <v>276</v>
      </c>
    </row>
    <row r="958" spans="1:65" s="15" customFormat="1" ht="11.25">
      <c r="B958" s="189"/>
      <c r="D958" s="174" t="s">
        <v>284</v>
      </c>
      <c r="E958" s="190" t="s">
        <v>1</v>
      </c>
      <c r="F958" s="191" t="s">
        <v>289</v>
      </c>
      <c r="H958" s="192">
        <v>143.178</v>
      </c>
      <c r="I958" s="193"/>
      <c r="L958" s="189"/>
      <c r="M958" s="194"/>
      <c r="N958" s="195"/>
      <c r="O958" s="195"/>
      <c r="P958" s="195"/>
      <c r="Q958" s="195"/>
      <c r="R958" s="195"/>
      <c r="S958" s="195"/>
      <c r="T958" s="196"/>
      <c r="AT958" s="190" t="s">
        <v>284</v>
      </c>
      <c r="AU958" s="190" t="s">
        <v>89</v>
      </c>
      <c r="AV958" s="15" t="s">
        <v>282</v>
      </c>
      <c r="AW958" s="15" t="s">
        <v>30</v>
      </c>
      <c r="AX958" s="15" t="s">
        <v>83</v>
      </c>
      <c r="AY958" s="190" t="s">
        <v>276</v>
      </c>
    </row>
    <row r="959" spans="1:65" s="2" customFormat="1" ht="24.2" customHeight="1">
      <c r="A959" s="33"/>
      <c r="B959" s="158"/>
      <c r="C959" s="159" t="s">
        <v>1580</v>
      </c>
      <c r="D959" s="159" t="s">
        <v>278</v>
      </c>
      <c r="E959" s="160" t="s">
        <v>1581</v>
      </c>
      <c r="F959" s="161" t="s">
        <v>1582</v>
      </c>
      <c r="G959" s="162" t="s">
        <v>407</v>
      </c>
      <c r="H959" s="163">
        <v>150</v>
      </c>
      <c r="I959" s="164"/>
      <c r="J959" s="163">
        <f>ROUND(I959*H959,3)</f>
        <v>0</v>
      </c>
      <c r="K959" s="165"/>
      <c r="L959" s="34"/>
      <c r="M959" s="166" t="s">
        <v>1</v>
      </c>
      <c r="N959" s="167" t="s">
        <v>42</v>
      </c>
      <c r="O959" s="62"/>
      <c r="P959" s="168">
        <f>O959*H959</f>
        <v>0</v>
      </c>
      <c r="Q959" s="168">
        <v>5.0000000000000002E-5</v>
      </c>
      <c r="R959" s="168">
        <f>Q959*H959</f>
        <v>7.5000000000000006E-3</v>
      </c>
      <c r="S959" s="168">
        <v>0</v>
      </c>
      <c r="T959" s="169">
        <f>S959*H959</f>
        <v>0</v>
      </c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R959" s="170" t="s">
        <v>368</v>
      </c>
      <c r="AT959" s="170" t="s">
        <v>278</v>
      </c>
      <c r="AU959" s="170" t="s">
        <v>89</v>
      </c>
      <c r="AY959" s="18" t="s">
        <v>276</v>
      </c>
      <c r="BE959" s="171">
        <f>IF(N959="základná",J959,0)</f>
        <v>0</v>
      </c>
      <c r="BF959" s="171">
        <f>IF(N959="znížená",J959,0)</f>
        <v>0</v>
      </c>
      <c r="BG959" s="171">
        <f>IF(N959="zákl. prenesená",J959,0)</f>
        <v>0</v>
      </c>
      <c r="BH959" s="171">
        <f>IF(N959="zníž. prenesená",J959,0)</f>
        <v>0</v>
      </c>
      <c r="BI959" s="171">
        <f>IF(N959="nulová",J959,0)</f>
        <v>0</v>
      </c>
      <c r="BJ959" s="18" t="s">
        <v>89</v>
      </c>
      <c r="BK959" s="172">
        <f>ROUND(I959*H959,3)</f>
        <v>0</v>
      </c>
      <c r="BL959" s="18" t="s">
        <v>368</v>
      </c>
      <c r="BM959" s="170" t="s">
        <v>1583</v>
      </c>
    </row>
    <row r="960" spans="1:65" s="13" customFormat="1" ht="11.25">
      <c r="B960" s="173"/>
      <c r="D960" s="174" t="s">
        <v>284</v>
      </c>
      <c r="E960" s="175" t="s">
        <v>1</v>
      </c>
      <c r="F960" s="176" t="s">
        <v>1584</v>
      </c>
      <c r="H960" s="175" t="s">
        <v>1</v>
      </c>
      <c r="I960" s="177"/>
      <c r="L960" s="173"/>
      <c r="M960" s="178"/>
      <c r="N960" s="179"/>
      <c r="O960" s="179"/>
      <c r="P960" s="179"/>
      <c r="Q960" s="179"/>
      <c r="R960" s="179"/>
      <c r="S960" s="179"/>
      <c r="T960" s="180"/>
      <c r="AT960" s="175" t="s">
        <v>284</v>
      </c>
      <c r="AU960" s="175" t="s">
        <v>89</v>
      </c>
      <c r="AV960" s="13" t="s">
        <v>83</v>
      </c>
      <c r="AW960" s="13" t="s">
        <v>30</v>
      </c>
      <c r="AX960" s="13" t="s">
        <v>76</v>
      </c>
      <c r="AY960" s="175" t="s">
        <v>276</v>
      </c>
    </row>
    <row r="961" spans="1:65" s="14" customFormat="1" ht="11.25">
      <c r="B961" s="181"/>
      <c r="D961" s="174" t="s">
        <v>284</v>
      </c>
      <c r="E961" s="182" t="s">
        <v>1</v>
      </c>
      <c r="F961" s="183" t="s">
        <v>1585</v>
      </c>
      <c r="H961" s="184">
        <v>150</v>
      </c>
      <c r="I961" s="185"/>
      <c r="L961" s="181"/>
      <c r="M961" s="186"/>
      <c r="N961" s="187"/>
      <c r="O961" s="187"/>
      <c r="P961" s="187"/>
      <c r="Q961" s="187"/>
      <c r="R961" s="187"/>
      <c r="S961" s="187"/>
      <c r="T961" s="188"/>
      <c r="AT961" s="182" t="s">
        <v>284</v>
      </c>
      <c r="AU961" s="182" t="s">
        <v>89</v>
      </c>
      <c r="AV961" s="14" t="s">
        <v>89</v>
      </c>
      <c r="AW961" s="14" t="s">
        <v>30</v>
      </c>
      <c r="AX961" s="14" t="s">
        <v>83</v>
      </c>
      <c r="AY961" s="182" t="s">
        <v>276</v>
      </c>
    </row>
    <row r="962" spans="1:65" s="2" customFormat="1" ht="33" customHeight="1">
      <c r="A962" s="33"/>
      <c r="B962" s="158"/>
      <c r="C962" s="159" t="s">
        <v>1586</v>
      </c>
      <c r="D962" s="159" t="s">
        <v>278</v>
      </c>
      <c r="E962" s="160" t="s">
        <v>1587</v>
      </c>
      <c r="F962" s="161" t="s">
        <v>1588</v>
      </c>
      <c r="G962" s="162" t="s">
        <v>407</v>
      </c>
      <c r="H962" s="163">
        <v>150</v>
      </c>
      <c r="I962" s="164"/>
      <c r="J962" s="163">
        <f>ROUND(I962*H962,3)</f>
        <v>0</v>
      </c>
      <c r="K962" s="165"/>
      <c r="L962" s="34"/>
      <c r="M962" s="166" t="s">
        <v>1</v>
      </c>
      <c r="N962" s="167" t="s">
        <v>42</v>
      </c>
      <c r="O962" s="62"/>
      <c r="P962" s="168">
        <f>O962*H962</f>
        <v>0</v>
      </c>
      <c r="Q962" s="168">
        <v>5.0000000000000002E-5</v>
      </c>
      <c r="R962" s="168">
        <f>Q962*H962</f>
        <v>7.5000000000000006E-3</v>
      </c>
      <c r="S962" s="168">
        <v>1E-3</v>
      </c>
      <c r="T962" s="169">
        <f>S962*H962</f>
        <v>0.15</v>
      </c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R962" s="170" t="s">
        <v>368</v>
      </c>
      <c r="AT962" s="170" t="s">
        <v>278</v>
      </c>
      <c r="AU962" s="170" t="s">
        <v>89</v>
      </c>
      <c r="AY962" s="18" t="s">
        <v>276</v>
      </c>
      <c r="BE962" s="171">
        <f>IF(N962="základná",J962,0)</f>
        <v>0</v>
      </c>
      <c r="BF962" s="171">
        <f>IF(N962="znížená",J962,0)</f>
        <v>0</v>
      </c>
      <c r="BG962" s="171">
        <f>IF(N962="zákl. prenesená",J962,0)</f>
        <v>0</v>
      </c>
      <c r="BH962" s="171">
        <f>IF(N962="zníž. prenesená",J962,0)</f>
        <v>0</v>
      </c>
      <c r="BI962" s="171">
        <f>IF(N962="nulová",J962,0)</f>
        <v>0</v>
      </c>
      <c r="BJ962" s="18" t="s">
        <v>89</v>
      </c>
      <c r="BK962" s="172">
        <f>ROUND(I962*H962,3)</f>
        <v>0</v>
      </c>
      <c r="BL962" s="18" t="s">
        <v>368</v>
      </c>
      <c r="BM962" s="170" t="s">
        <v>1589</v>
      </c>
    </row>
    <row r="963" spans="1:65" s="13" customFormat="1" ht="11.25">
      <c r="B963" s="173"/>
      <c r="D963" s="174" t="s">
        <v>284</v>
      </c>
      <c r="E963" s="175" t="s">
        <v>1</v>
      </c>
      <c r="F963" s="176" t="s">
        <v>1590</v>
      </c>
      <c r="H963" s="175" t="s">
        <v>1</v>
      </c>
      <c r="I963" s="177"/>
      <c r="L963" s="173"/>
      <c r="M963" s="178"/>
      <c r="N963" s="179"/>
      <c r="O963" s="179"/>
      <c r="P963" s="179"/>
      <c r="Q963" s="179"/>
      <c r="R963" s="179"/>
      <c r="S963" s="179"/>
      <c r="T963" s="180"/>
      <c r="AT963" s="175" t="s">
        <v>284</v>
      </c>
      <c r="AU963" s="175" t="s">
        <v>89</v>
      </c>
      <c r="AV963" s="13" t="s">
        <v>83</v>
      </c>
      <c r="AW963" s="13" t="s">
        <v>30</v>
      </c>
      <c r="AX963" s="13" t="s">
        <v>76</v>
      </c>
      <c r="AY963" s="175" t="s">
        <v>276</v>
      </c>
    </row>
    <row r="964" spans="1:65" s="14" customFormat="1" ht="11.25">
      <c r="B964" s="181"/>
      <c r="D964" s="174" t="s">
        <v>284</v>
      </c>
      <c r="E964" s="182" t="s">
        <v>1</v>
      </c>
      <c r="F964" s="183" t="s">
        <v>1585</v>
      </c>
      <c r="H964" s="184">
        <v>150</v>
      </c>
      <c r="I964" s="185"/>
      <c r="L964" s="181"/>
      <c r="M964" s="186"/>
      <c r="N964" s="187"/>
      <c r="O964" s="187"/>
      <c r="P964" s="187"/>
      <c r="Q964" s="187"/>
      <c r="R964" s="187"/>
      <c r="S964" s="187"/>
      <c r="T964" s="188"/>
      <c r="AT964" s="182" t="s">
        <v>284</v>
      </c>
      <c r="AU964" s="182" t="s">
        <v>89</v>
      </c>
      <c r="AV964" s="14" t="s">
        <v>89</v>
      </c>
      <c r="AW964" s="14" t="s">
        <v>30</v>
      </c>
      <c r="AX964" s="14" t="s">
        <v>83</v>
      </c>
      <c r="AY964" s="182" t="s">
        <v>276</v>
      </c>
    </row>
    <row r="965" spans="1:65" s="2" customFormat="1" ht="24.2" customHeight="1">
      <c r="A965" s="33"/>
      <c r="B965" s="158"/>
      <c r="C965" s="159" t="s">
        <v>1591</v>
      </c>
      <c r="D965" s="159" t="s">
        <v>278</v>
      </c>
      <c r="E965" s="160" t="s">
        <v>1592</v>
      </c>
      <c r="F965" s="161" t="s">
        <v>1593</v>
      </c>
      <c r="G965" s="162" t="s">
        <v>1051</v>
      </c>
      <c r="H965" s="164"/>
      <c r="I965" s="164"/>
      <c r="J965" s="163">
        <f>ROUND(I965*H965,3)</f>
        <v>0</v>
      </c>
      <c r="K965" s="165"/>
      <c r="L965" s="34"/>
      <c r="M965" s="166" t="s">
        <v>1</v>
      </c>
      <c r="N965" s="167" t="s">
        <v>42</v>
      </c>
      <c r="O965" s="62"/>
      <c r="P965" s="168">
        <f>O965*H965</f>
        <v>0</v>
      </c>
      <c r="Q965" s="168">
        <v>0</v>
      </c>
      <c r="R965" s="168">
        <f>Q965*H965</f>
        <v>0</v>
      </c>
      <c r="S965" s="168">
        <v>0</v>
      </c>
      <c r="T965" s="169">
        <f>S965*H965</f>
        <v>0</v>
      </c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R965" s="170" t="s">
        <v>368</v>
      </c>
      <c r="AT965" s="170" t="s">
        <v>278</v>
      </c>
      <c r="AU965" s="170" t="s">
        <v>89</v>
      </c>
      <c r="AY965" s="18" t="s">
        <v>276</v>
      </c>
      <c r="BE965" s="171">
        <f>IF(N965="základná",J965,0)</f>
        <v>0</v>
      </c>
      <c r="BF965" s="171">
        <f>IF(N965="znížená",J965,0)</f>
        <v>0</v>
      </c>
      <c r="BG965" s="171">
        <f>IF(N965="zákl. prenesená",J965,0)</f>
        <v>0</v>
      </c>
      <c r="BH965" s="171">
        <f>IF(N965="zníž. prenesená",J965,0)</f>
        <v>0</v>
      </c>
      <c r="BI965" s="171">
        <f>IF(N965="nulová",J965,0)</f>
        <v>0</v>
      </c>
      <c r="BJ965" s="18" t="s">
        <v>89</v>
      </c>
      <c r="BK965" s="172">
        <f>ROUND(I965*H965,3)</f>
        <v>0</v>
      </c>
      <c r="BL965" s="18" t="s">
        <v>368</v>
      </c>
      <c r="BM965" s="170" t="s">
        <v>1594</v>
      </c>
    </row>
    <row r="966" spans="1:65" s="12" customFormat="1" ht="22.9" customHeight="1">
      <c r="B966" s="145"/>
      <c r="D966" s="146" t="s">
        <v>75</v>
      </c>
      <c r="E966" s="156" t="s">
        <v>1595</v>
      </c>
      <c r="F966" s="156" t="s">
        <v>1596</v>
      </c>
      <c r="I966" s="148"/>
      <c r="J966" s="157">
        <f>BK966</f>
        <v>0</v>
      </c>
      <c r="L966" s="145"/>
      <c r="M966" s="150"/>
      <c r="N966" s="151"/>
      <c r="O966" s="151"/>
      <c r="P966" s="152">
        <f>SUM(P967:P1029)</f>
        <v>0</v>
      </c>
      <c r="Q966" s="151"/>
      <c r="R966" s="152">
        <f>SUM(R967:R1029)</f>
        <v>5.9235616499999999</v>
      </c>
      <c r="S966" s="151"/>
      <c r="T966" s="153">
        <f>SUM(T967:T1029)</f>
        <v>0</v>
      </c>
      <c r="AR966" s="146" t="s">
        <v>89</v>
      </c>
      <c r="AT966" s="154" t="s">
        <v>75</v>
      </c>
      <c r="AU966" s="154" t="s">
        <v>83</v>
      </c>
      <c r="AY966" s="146" t="s">
        <v>276</v>
      </c>
      <c r="BK966" s="155">
        <f>SUM(BK967:BK1029)</f>
        <v>0</v>
      </c>
    </row>
    <row r="967" spans="1:65" s="2" customFormat="1" ht="33" customHeight="1">
      <c r="A967" s="33"/>
      <c r="B967" s="158"/>
      <c r="C967" s="159" t="s">
        <v>1597</v>
      </c>
      <c r="D967" s="159" t="s">
        <v>278</v>
      </c>
      <c r="E967" s="160" t="s">
        <v>1598</v>
      </c>
      <c r="F967" s="161" t="s">
        <v>1599</v>
      </c>
      <c r="G967" s="162" t="s">
        <v>281</v>
      </c>
      <c r="H967" s="163">
        <v>12.282</v>
      </c>
      <c r="I967" s="164"/>
      <c r="J967" s="163">
        <f>ROUND(I967*H967,3)</f>
        <v>0</v>
      </c>
      <c r="K967" s="165"/>
      <c r="L967" s="34"/>
      <c r="M967" s="166" t="s">
        <v>1</v>
      </c>
      <c r="N967" s="167" t="s">
        <v>42</v>
      </c>
      <c r="O967" s="62"/>
      <c r="P967" s="168">
        <f>O967*H967</f>
        <v>0</v>
      </c>
      <c r="Q967" s="168">
        <v>3.7499999999999999E-3</v>
      </c>
      <c r="R967" s="168">
        <f>Q967*H967</f>
        <v>4.6057500000000001E-2</v>
      </c>
      <c r="S967" s="168">
        <v>0</v>
      </c>
      <c r="T967" s="169">
        <f>S967*H967</f>
        <v>0</v>
      </c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R967" s="170" t="s">
        <v>368</v>
      </c>
      <c r="AT967" s="170" t="s">
        <v>278</v>
      </c>
      <c r="AU967" s="170" t="s">
        <v>89</v>
      </c>
      <c r="AY967" s="18" t="s">
        <v>276</v>
      </c>
      <c r="BE967" s="171">
        <f>IF(N967="základná",J967,0)</f>
        <v>0</v>
      </c>
      <c r="BF967" s="171">
        <f>IF(N967="znížená",J967,0)</f>
        <v>0</v>
      </c>
      <c r="BG967" s="171">
        <f>IF(N967="zákl. prenesená",J967,0)</f>
        <v>0</v>
      </c>
      <c r="BH967" s="171">
        <f>IF(N967="zníž. prenesená",J967,0)</f>
        <v>0</v>
      </c>
      <c r="BI967" s="171">
        <f>IF(N967="nulová",J967,0)</f>
        <v>0</v>
      </c>
      <c r="BJ967" s="18" t="s">
        <v>89</v>
      </c>
      <c r="BK967" s="172">
        <f>ROUND(I967*H967,3)</f>
        <v>0</v>
      </c>
      <c r="BL967" s="18" t="s">
        <v>368</v>
      </c>
      <c r="BM967" s="170" t="s">
        <v>1600</v>
      </c>
    </row>
    <row r="968" spans="1:65" s="13" customFormat="1" ht="11.25">
      <c r="B968" s="173"/>
      <c r="D968" s="174" t="s">
        <v>284</v>
      </c>
      <c r="E968" s="175" t="s">
        <v>1</v>
      </c>
      <c r="F968" s="176" t="s">
        <v>1601</v>
      </c>
      <c r="H968" s="175" t="s">
        <v>1</v>
      </c>
      <c r="I968" s="177"/>
      <c r="L968" s="173"/>
      <c r="M968" s="178"/>
      <c r="N968" s="179"/>
      <c r="O968" s="179"/>
      <c r="P968" s="179"/>
      <c r="Q968" s="179"/>
      <c r="R968" s="179"/>
      <c r="S968" s="179"/>
      <c r="T968" s="180"/>
      <c r="AT968" s="175" t="s">
        <v>284</v>
      </c>
      <c r="AU968" s="175" t="s">
        <v>89</v>
      </c>
      <c r="AV968" s="13" t="s">
        <v>83</v>
      </c>
      <c r="AW968" s="13" t="s">
        <v>30</v>
      </c>
      <c r="AX968" s="13" t="s">
        <v>76</v>
      </c>
      <c r="AY968" s="175" t="s">
        <v>276</v>
      </c>
    </row>
    <row r="969" spans="1:65" s="14" customFormat="1" ht="11.25">
      <c r="B969" s="181"/>
      <c r="D969" s="174" t="s">
        <v>284</v>
      </c>
      <c r="E969" s="182" t="s">
        <v>1</v>
      </c>
      <c r="F969" s="183" t="s">
        <v>1602</v>
      </c>
      <c r="H969" s="184">
        <v>12.282</v>
      </c>
      <c r="I969" s="185"/>
      <c r="L969" s="181"/>
      <c r="M969" s="186"/>
      <c r="N969" s="187"/>
      <c r="O969" s="187"/>
      <c r="P969" s="187"/>
      <c r="Q969" s="187"/>
      <c r="R969" s="187"/>
      <c r="S969" s="187"/>
      <c r="T969" s="188"/>
      <c r="AT969" s="182" t="s">
        <v>284</v>
      </c>
      <c r="AU969" s="182" t="s">
        <v>89</v>
      </c>
      <c r="AV969" s="14" t="s">
        <v>89</v>
      </c>
      <c r="AW969" s="14" t="s">
        <v>30</v>
      </c>
      <c r="AX969" s="14" t="s">
        <v>76</v>
      </c>
      <c r="AY969" s="182" t="s">
        <v>276</v>
      </c>
    </row>
    <row r="970" spans="1:65" s="15" customFormat="1" ht="11.25">
      <c r="B970" s="189"/>
      <c r="D970" s="174" t="s">
        <v>284</v>
      </c>
      <c r="E970" s="190" t="s">
        <v>142</v>
      </c>
      <c r="F970" s="191" t="s">
        <v>289</v>
      </c>
      <c r="H970" s="192">
        <v>12.282</v>
      </c>
      <c r="I970" s="193"/>
      <c r="L970" s="189"/>
      <c r="M970" s="194"/>
      <c r="N970" s="195"/>
      <c r="O970" s="195"/>
      <c r="P970" s="195"/>
      <c r="Q970" s="195"/>
      <c r="R970" s="195"/>
      <c r="S970" s="195"/>
      <c r="T970" s="196"/>
      <c r="AT970" s="190" t="s">
        <v>284</v>
      </c>
      <c r="AU970" s="190" t="s">
        <v>89</v>
      </c>
      <c r="AV970" s="15" t="s">
        <v>282</v>
      </c>
      <c r="AW970" s="15" t="s">
        <v>30</v>
      </c>
      <c r="AX970" s="15" t="s">
        <v>83</v>
      </c>
      <c r="AY970" s="190" t="s">
        <v>276</v>
      </c>
    </row>
    <row r="971" spans="1:65" s="2" customFormat="1" ht="24.2" customHeight="1">
      <c r="A971" s="33"/>
      <c r="B971" s="158"/>
      <c r="C971" s="197" t="s">
        <v>1603</v>
      </c>
      <c r="D971" s="197" t="s">
        <v>393</v>
      </c>
      <c r="E971" s="198" t="s">
        <v>1604</v>
      </c>
      <c r="F971" s="199" t="s">
        <v>1605</v>
      </c>
      <c r="G971" s="200" t="s">
        <v>281</v>
      </c>
      <c r="H971" s="201">
        <v>12.773</v>
      </c>
      <c r="I971" s="202"/>
      <c r="J971" s="201">
        <f>ROUND(I971*H971,3)</f>
        <v>0</v>
      </c>
      <c r="K971" s="203"/>
      <c r="L971" s="204"/>
      <c r="M971" s="205" t="s">
        <v>1</v>
      </c>
      <c r="N971" s="206" t="s">
        <v>42</v>
      </c>
      <c r="O971" s="62"/>
      <c r="P971" s="168">
        <f>O971*H971</f>
        <v>0</v>
      </c>
      <c r="Q971" s="168">
        <v>0</v>
      </c>
      <c r="R971" s="168">
        <f>Q971*H971</f>
        <v>0</v>
      </c>
      <c r="S971" s="168">
        <v>0</v>
      </c>
      <c r="T971" s="169">
        <f>S971*H971</f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70" t="s">
        <v>448</v>
      </c>
      <c r="AT971" s="170" t="s">
        <v>393</v>
      </c>
      <c r="AU971" s="170" t="s">
        <v>89</v>
      </c>
      <c r="AY971" s="18" t="s">
        <v>276</v>
      </c>
      <c r="BE971" s="171">
        <f>IF(N971="základná",J971,0)</f>
        <v>0</v>
      </c>
      <c r="BF971" s="171">
        <f>IF(N971="znížená",J971,0)</f>
        <v>0</v>
      </c>
      <c r="BG971" s="171">
        <f>IF(N971="zákl. prenesená",J971,0)</f>
        <v>0</v>
      </c>
      <c r="BH971" s="171">
        <f>IF(N971="zníž. prenesená",J971,0)</f>
        <v>0</v>
      </c>
      <c r="BI971" s="171">
        <f>IF(N971="nulová",J971,0)</f>
        <v>0</v>
      </c>
      <c r="BJ971" s="18" t="s">
        <v>89</v>
      </c>
      <c r="BK971" s="172">
        <f>ROUND(I971*H971,3)</f>
        <v>0</v>
      </c>
      <c r="BL971" s="18" t="s">
        <v>368</v>
      </c>
      <c r="BM971" s="170" t="s">
        <v>1606</v>
      </c>
    </row>
    <row r="972" spans="1:65" s="14" customFormat="1" ht="11.25">
      <c r="B972" s="181"/>
      <c r="D972" s="174" t="s">
        <v>284</v>
      </c>
      <c r="E972" s="182" t="s">
        <v>1</v>
      </c>
      <c r="F972" s="183" t="s">
        <v>142</v>
      </c>
      <c r="H972" s="184">
        <v>12.282</v>
      </c>
      <c r="I972" s="185"/>
      <c r="L972" s="181"/>
      <c r="M972" s="186"/>
      <c r="N972" s="187"/>
      <c r="O972" s="187"/>
      <c r="P972" s="187"/>
      <c r="Q972" s="187"/>
      <c r="R972" s="187"/>
      <c r="S972" s="187"/>
      <c r="T972" s="188"/>
      <c r="AT972" s="182" t="s">
        <v>284</v>
      </c>
      <c r="AU972" s="182" t="s">
        <v>89</v>
      </c>
      <c r="AV972" s="14" t="s">
        <v>89</v>
      </c>
      <c r="AW972" s="14" t="s">
        <v>30</v>
      </c>
      <c r="AX972" s="14" t="s">
        <v>83</v>
      </c>
      <c r="AY972" s="182" t="s">
        <v>276</v>
      </c>
    </row>
    <row r="973" spans="1:65" s="14" customFormat="1" ht="11.25">
      <c r="B973" s="181"/>
      <c r="D973" s="174" t="s">
        <v>284</v>
      </c>
      <c r="F973" s="183" t="s">
        <v>1607</v>
      </c>
      <c r="H973" s="184">
        <v>12.773</v>
      </c>
      <c r="I973" s="185"/>
      <c r="L973" s="181"/>
      <c r="M973" s="186"/>
      <c r="N973" s="187"/>
      <c r="O973" s="187"/>
      <c r="P973" s="187"/>
      <c r="Q973" s="187"/>
      <c r="R973" s="187"/>
      <c r="S973" s="187"/>
      <c r="T973" s="188"/>
      <c r="AT973" s="182" t="s">
        <v>284</v>
      </c>
      <c r="AU973" s="182" t="s">
        <v>89</v>
      </c>
      <c r="AV973" s="14" t="s">
        <v>89</v>
      </c>
      <c r="AW973" s="14" t="s">
        <v>3</v>
      </c>
      <c r="AX973" s="14" t="s">
        <v>83</v>
      </c>
      <c r="AY973" s="182" t="s">
        <v>276</v>
      </c>
    </row>
    <row r="974" spans="1:65" s="2" customFormat="1" ht="24.2" customHeight="1">
      <c r="A974" s="33"/>
      <c r="B974" s="158"/>
      <c r="C974" s="159" t="s">
        <v>1608</v>
      </c>
      <c r="D974" s="159" t="s">
        <v>278</v>
      </c>
      <c r="E974" s="160" t="s">
        <v>1609</v>
      </c>
      <c r="F974" s="161" t="s">
        <v>1610</v>
      </c>
      <c r="G974" s="162" t="s">
        <v>292</v>
      </c>
      <c r="H974" s="163">
        <v>10.68</v>
      </c>
      <c r="I974" s="164"/>
      <c r="J974" s="163">
        <f>ROUND(I974*H974,3)</f>
        <v>0</v>
      </c>
      <c r="K974" s="165"/>
      <c r="L974" s="34"/>
      <c r="M974" s="166" t="s">
        <v>1</v>
      </c>
      <c r="N974" s="167" t="s">
        <v>42</v>
      </c>
      <c r="O974" s="62"/>
      <c r="P974" s="168">
        <f>O974*H974</f>
        <v>0</v>
      </c>
      <c r="Q974" s="168">
        <v>2.4499999999999999E-3</v>
      </c>
      <c r="R974" s="168">
        <f>Q974*H974</f>
        <v>2.6165999999999998E-2</v>
      </c>
      <c r="S974" s="168">
        <v>0</v>
      </c>
      <c r="T974" s="169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70" t="s">
        <v>368</v>
      </c>
      <c r="AT974" s="170" t="s">
        <v>278</v>
      </c>
      <c r="AU974" s="170" t="s">
        <v>89</v>
      </c>
      <c r="AY974" s="18" t="s">
        <v>276</v>
      </c>
      <c r="BE974" s="171">
        <f>IF(N974="základná",J974,0)</f>
        <v>0</v>
      </c>
      <c r="BF974" s="171">
        <f>IF(N974="znížená",J974,0)</f>
        <v>0</v>
      </c>
      <c r="BG974" s="171">
        <f>IF(N974="zákl. prenesená",J974,0)</f>
        <v>0</v>
      </c>
      <c r="BH974" s="171">
        <f>IF(N974="zníž. prenesená",J974,0)</f>
        <v>0</v>
      </c>
      <c r="BI974" s="171">
        <f>IF(N974="nulová",J974,0)</f>
        <v>0</v>
      </c>
      <c r="BJ974" s="18" t="s">
        <v>89</v>
      </c>
      <c r="BK974" s="172">
        <f>ROUND(I974*H974,3)</f>
        <v>0</v>
      </c>
      <c r="BL974" s="18" t="s">
        <v>368</v>
      </c>
      <c r="BM974" s="170" t="s">
        <v>1611</v>
      </c>
    </row>
    <row r="975" spans="1:65" s="14" customFormat="1" ht="11.25">
      <c r="B975" s="181"/>
      <c r="D975" s="174" t="s">
        <v>284</v>
      </c>
      <c r="E975" s="182" t="s">
        <v>1</v>
      </c>
      <c r="F975" s="183" t="s">
        <v>1612</v>
      </c>
      <c r="H975" s="184">
        <v>10.68</v>
      </c>
      <c r="I975" s="185"/>
      <c r="L975" s="181"/>
      <c r="M975" s="186"/>
      <c r="N975" s="187"/>
      <c r="O975" s="187"/>
      <c r="P975" s="187"/>
      <c r="Q975" s="187"/>
      <c r="R975" s="187"/>
      <c r="S975" s="187"/>
      <c r="T975" s="188"/>
      <c r="AT975" s="182" t="s">
        <v>284</v>
      </c>
      <c r="AU975" s="182" t="s">
        <v>89</v>
      </c>
      <c r="AV975" s="14" t="s">
        <v>89</v>
      </c>
      <c r="AW975" s="14" t="s">
        <v>30</v>
      </c>
      <c r="AX975" s="14" t="s">
        <v>76</v>
      </c>
      <c r="AY975" s="182" t="s">
        <v>276</v>
      </c>
    </row>
    <row r="976" spans="1:65" s="15" customFormat="1" ht="11.25">
      <c r="B976" s="189"/>
      <c r="D976" s="174" t="s">
        <v>284</v>
      </c>
      <c r="E976" s="190" t="s">
        <v>172</v>
      </c>
      <c r="F976" s="191" t="s">
        <v>289</v>
      </c>
      <c r="H976" s="192">
        <v>10.68</v>
      </c>
      <c r="I976" s="193"/>
      <c r="L976" s="189"/>
      <c r="M976" s="194"/>
      <c r="N976" s="195"/>
      <c r="O976" s="195"/>
      <c r="P976" s="195"/>
      <c r="Q976" s="195"/>
      <c r="R976" s="195"/>
      <c r="S976" s="195"/>
      <c r="T976" s="196"/>
      <c r="AT976" s="190" t="s">
        <v>284</v>
      </c>
      <c r="AU976" s="190" t="s">
        <v>89</v>
      </c>
      <c r="AV976" s="15" t="s">
        <v>282</v>
      </c>
      <c r="AW976" s="15" t="s">
        <v>30</v>
      </c>
      <c r="AX976" s="15" t="s">
        <v>83</v>
      </c>
      <c r="AY976" s="190" t="s">
        <v>276</v>
      </c>
    </row>
    <row r="977" spans="1:65" s="2" customFormat="1" ht="24.2" customHeight="1">
      <c r="A977" s="33"/>
      <c r="B977" s="158"/>
      <c r="C977" s="159" t="s">
        <v>1613</v>
      </c>
      <c r="D977" s="159" t="s">
        <v>278</v>
      </c>
      <c r="E977" s="160" t="s">
        <v>1614</v>
      </c>
      <c r="F977" s="161" t="s">
        <v>1615</v>
      </c>
      <c r="G977" s="162" t="s">
        <v>292</v>
      </c>
      <c r="H977" s="163">
        <v>155.98500000000001</v>
      </c>
      <c r="I977" s="164"/>
      <c r="J977" s="163">
        <f>ROUND(I977*H977,3)</f>
        <v>0</v>
      </c>
      <c r="K977" s="165"/>
      <c r="L977" s="34"/>
      <c r="M977" s="166" t="s">
        <v>1</v>
      </c>
      <c r="N977" s="167" t="s">
        <v>42</v>
      </c>
      <c r="O977" s="62"/>
      <c r="P977" s="168">
        <f>O977*H977</f>
        <v>0</v>
      </c>
      <c r="Q977" s="168">
        <v>3.4299999999999999E-3</v>
      </c>
      <c r="R977" s="168">
        <f>Q977*H977</f>
        <v>0.53502855000000005</v>
      </c>
      <c r="S977" s="168">
        <v>0</v>
      </c>
      <c r="T977" s="169">
        <f>S977*H977</f>
        <v>0</v>
      </c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R977" s="170" t="s">
        <v>368</v>
      </c>
      <c r="AT977" s="170" t="s">
        <v>278</v>
      </c>
      <c r="AU977" s="170" t="s">
        <v>89</v>
      </c>
      <c r="AY977" s="18" t="s">
        <v>276</v>
      </c>
      <c r="BE977" s="171">
        <f>IF(N977="základná",J977,0)</f>
        <v>0</v>
      </c>
      <c r="BF977" s="171">
        <f>IF(N977="znížená",J977,0)</f>
        <v>0</v>
      </c>
      <c r="BG977" s="171">
        <f>IF(N977="zákl. prenesená",J977,0)</f>
        <v>0</v>
      </c>
      <c r="BH977" s="171">
        <f>IF(N977="zníž. prenesená",J977,0)</f>
        <v>0</v>
      </c>
      <c r="BI977" s="171">
        <f>IF(N977="nulová",J977,0)</f>
        <v>0</v>
      </c>
      <c r="BJ977" s="18" t="s">
        <v>89</v>
      </c>
      <c r="BK977" s="172">
        <f>ROUND(I977*H977,3)</f>
        <v>0</v>
      </c>
      <c r="BL977" s="18" t="s">
        <v>368</v>
      </c>
      <c r="BM977" s="170" t="s">
        <v>1616</v>
      </c>
    </row>
    <row r="978" spans="1:65" s="14" customFormat="1" ht="22.5">
      <c r="B978" s="181"/>
      <c r="D978" s="174" t="s">
        <v>284</v>
      </c>
      <c r="E978" s="182" t="s">
        <v>1</v>
      </c>
      <c r="F978" s="183" t="s">
        <v>1617</v>
      </c>
      <c r="H978" s="184">
        <v>39.034999999999997</v>
      </c>
      <c r="I978" s="185"/>
      <c r="L978" s="181"/>
      <c r="M978" s="186"/>
      <c r="N978" s="187"/>
      <c r="O978" s="187"/>
      <c r="P978" s="187"/>
      <c r="Q978" s="187"/>
      <c r="R978" s="187"/>
      <c r="S978" s="187"/>
      <c r="T978" s="188"/>
      <c r="AT978" s="182" t="s">
        <v>284</v>
      </c>
      <c r="AU978" s="182" t="s">
        <v>89</v>
      </c>
      <c r="AV978" s="14" t="s">
        <v>89</v>
      </c>
      <c r="AW978" s="14" t="s">
        <v>30</v>
      </c>
      <c r="AX978" s="14" t="s">
        <v>76</v>
      </c>
      <c r="AY978" s="182" t="s">
        <v>276</v>
      </c>
    </row>
    <row r="979" spans="1:65" s="14" customFormat="1" ht="11.25">
      <c r="B979" s="181"/>
      <c r="D979" s="174" t="s">
        <v>284</v>
      </c>
      <c r="E979" s="182" t="s">
        <v>1</v>
      </c>
      <c r="F979" s="183" t="s">
        <v>1618</v>
      </c>
      <c r="H979" s="184">
        <v>22.26</v>
      </c>
      <c r="I979" s="185"/>
      <c r="L979" s="181"/>
      <c r="M979" s="186"/>
      <c r="N979" s="187"/>
      <c r="O979" s="187"/>
      <c r="P979" s="187"/>
      <c r="Q979" s="187"/>
      <c r="R979" s="187"/>
      <c r="S979" s="187"/>
      <c r="T979" s="188"/>
      <c r="AT979" s="182" t="s">
        <v>284</v>
      </c>
      <c r="AU979" s="182" t="s">
        <v>89</v>
      </c>
      <c r="AV979" s="14" t="s">
        <v>89</v>
      </c>
      <c r="AW979" s="14" t="s">
        <v>30</v>
      </c>
      <c r="AX979" s="14" t="s">
        <v>76</v>
      </c>
      <c r="AY979" s="182" t="s">
        <v>276</v>
      </c>
    </row>
    <row r="980" spans="1:65" s="14" customFormat="1" ht="11.25">
      <c r="B980" s="181"/>
      <c r="D980" s="174" t="s">
        <v>284</v>
      </c>
      <c r="E980" s="182" t="s">
        <v>1</v>
      </c>
      <c r="F980" s="183" t="s">
        <v>1619</v>
      </c>
      <c r="H980" s="184">
        <v>6.99</v>
      </c>
      <c r="I980" s="185"/>
      <c r="L980" s="181"/>
      <c r="M980" s="186"/>
      <c r="N980" s="187"/>
      <c r="O980" s="187"/>
      <c r="P980" s="187"/>
      <c r="Q980" s="187"/>
      <c r="R980" s="187"/>
      <c r="S980" s="187"/>
      <c r="T980" s="188"/>
      <c r="AT980" s="182" t="s">
        <v>284</v>
      </c>
      <c r="AU980" s="182" t="s">
        <v>89</v>
      </c>
      <c r="AV980" s="14" t="s">
        <v>89</v>
      </c>
      <c r="AW980" s="14" t="s">
        <v>30</v>
      </c>
      <c r="AX980" s="14" t="s">
        <v>76</v>
      </c>
      <c r="AY980" s="182" t="s">
        <v>276</v>
      </c>
    </row>
    <row r="981" spans="1:65" s="14" customFormat="1" ht="11.25">
      <c r="B981" s="181"/>
      <c r="D981" s="174" t="s">
        <v>284</v>
      </c>
      <c r="E981" s="182" t="s">
        <v>1</v>
      </c>
      <c r="F981" s="183" t="s">
        <v>1620</v>
      </c>
      <c r="H981" s="184">
        <v>8.75</v>
      </c>
      <c r="I981" s="185"/>
      <c r="L981" s="181"/>
      <c r="M981" s="186"/>
      <c r="N981" s="187"/>
      <c r="O981" s="187"/>
      <c r="P981" s="187"/>
      <c r="Q981" s="187"/>
      <c r="R981" s="187"/>
      <c r="S981" s="187"/>
      <c r="T981" s="188"/>
      <c r="AT981" s="182" t="s">
        <v>284</v>
      </c>
      <c r="AU981" s="182" t="s">
        <v>89</v>
      </c>
      <c r="AV981" s="14" t="s">
        <v>89</v>
      </c>
      <c r="AW981" s="14" t="s">
        <v>30</v>
      </c>
      <c r="AX981" s="14" t="s">
        <v>76</v>
      </c>
      <c r="AY981" s="182" t="s">
        <v>276</v>
      </c>
    </row>
    <row r="982" spans="1:65" s="14" customFormat="1" ht="11.25">
      <c r="B982" s="181"/>
      <c r="D982" s="174" t="s">
        <v>284</v>
      </c>
      <c r="E982" s="182" t="s">
        <v>1</v>
      </c>
      <c r="F982" s="183" t="s">
        <v>1621</v>
      </c>
      <c r="H982" s="184">
        <v>7.7</v>
      </c>
      <c r="I982" s="185"/>
      <c r="L982" s="181"/>
      <c r="M982" s="186"/>
      <c r="N982" s="187"/>
      <c r="O982" s="187"/>
      <c r="P982" s="187"/>
      <c r="Q982" s="187"/>
      <c r="R982" s="187"/>
      <c r="S982" s="187"/>
      <c r="T982" s="188"/>
      <c r="AT982" s="182" t="s">
        <v>284</v>
      </c>
      <c r="AU982" s="182" t="s">
        <v>89</v>
      </c>
      <c r="AV982" s="14" t="s">
        <v>89</v>
      </c>
      <c r="AW982" s="14" t="s">
        <v>30</v>
      </c>
      <c r="AX982" s="14" t="s">
        <v>76</v>
      </c>
      <c r="AY982" s="182" t="s">
        <v>276</v>
      </c>
    </row>
    <row r="983" spans="1:65" s="14" customFormat="1" ht="11.25">
      <c r="B983" s="181"/>
      <c r="D983" s="174" t="s">
        <v>284</v>
      </c>
      <c r="E983" s="182" t="s">
        <v>1</v>
      </c>
      <c r="F983" s="183" t="s">
        <v>1622</v>
      </c>
      <c r="H983" s="184">
        <v>8.15</v>
      </c>
      <c r="I983" s="185"/>
      <c r="L983" s="181"/>
      <c r="M983" s="186"/>
      <c r="N983" s="187"/>
      <c r="O983" s="187"/>
      <c r="P983" s="187"/>
      <c r="Q983" s="187"/>
      <c r="R983" s="187"/>
      <c r="S983" s="187"/>
      <c r="T983" s="188"/>
      <c r="AT983" s="182" t="s">
        <v>284</v>
      </c>
      <c r="AU983" s="182" t="s">
        <v>89</v>
      </c>
      <c r="AV983" s="14" t="s">
        <v>89</v>
      </c>
      <c r="AW983" s="14" t="s">
        <v>30</v>
      </c>
      <c r="AX983" s="14" t="s">
        <v>76</v>
      </c>
      <c r="AY983" s="182" t="s">
        <v>276</v>
      </c>
    </row>
    <row r="984" spans="1:65" s="14" customFormat="1" ht="11.25">
      <c r="B984" s="181"/>
      <c r="D984" s="174" t="s">
        <v>284</v>
      </c>
      <c r="E984" s="182" t="s">
        <v>1</v>
      </c>
      <c r="F984" s="183" t="s">
        <v>1623</v>
      </c>
      <c r="H984" s="184">
        <v>10.19</v>
      </c>
      <c r="I984" s="185"/>
      <c r="L984" s="181"/>
      <c r="M984" s="186"/>
      <c r="N984" s="187"/>
      <c r="O984" s="187"/>
      <c r="P984" s="187"/>
      <c r="Q984" s="187"/>
      <c r="R984" s="187"/>
      <c r="S984" s="187"/>
      <c r="T984" s="188"/>
      <c r="AT984" s="182" t="s">
        <v>284</v>
      </c>
      <c r="AU984" s="182" t="s">
        <v>89</v>
      </c>
      <c r="AV984" s="14" t="s">
        <v>89</v>
      </c>
      <c r="AW984" s="14" t="s">
        <v>30</v>
      </c>
      <c r="AX984" s="14" t="s">
        <v>76</v>
      </c>
      <c r="AY984" s="182" t="s">
        <v>276</v>
      </c>
    </row>
    <row r="985" spans="1:65" s="14" customFormat="1" ht="11.25">
      <c r="B985" s="181"/>
      <c r="D985" s="174" t="s">
        <v>284</v>
      </c>
      <c r="E985" s="182" t="s">
        <v>1</v>
      </c>
      <c r="F985" s="183" t="s">
        <v>1624</v>
      </c>
      <c r="H985" s="184">
        <v>23.88</v>
      </c>
      <c r="I985" s="185"/>
      <c r="L985" s="181"/>
      <c r="M985" s="186"/>
      <c r="N985" s="187"/>
      <c r="O985" s="187"/>
      <c r="P985" s="187"/>
      <c r="Q985" s="187"/>
      <c r="R985" s="187"/>
      <c r="S985" s="187"/>
      <c r="T985" s="188"/>
      <c r="AT985" s="182" t="s">
        <v>284</v>
      </c>
      <c r="AU985" s="182" t="s">
        <v>89</v>
      </c>
      <c r="AV985" s="14" t="s">
        <v>89</v>
      </c>
      <c r="AW985" s="14" t="s">
        <v>30</v>
      </c>
      <c r="AX985" s="14" t="s">
        <v>76</v>
      </c>
      <c r="AY985" s="182" t="s">
        <v>276</v>
      </c>
    </row>
    <row r="986" spans="1:65" s="14" customFormat="1" ht="11.25">
      <c r="B986" s="181"/>
      <c r="D986" s="174" t="s">
        <v>284</v>
      </c>
      <c r="E986" s="182" t="s">
        <v>1</v>
      </c>
      <c r="F986" s="183" t="s">
        <v>1625</v>
      </c>
      <c r="H986" s="184">
        <v>11.65</v>
      </c>
      <c r="I986" s="185"/>
      <c r="L986" s="181"/>
      <c r="M986" s="186"/>
      <c r="N986" s="187"/>
      <c r="O986" s="187"/>
      <c r="P986" s="187"/>
      <c r="Q986" s="187"/>
      <c r="R986" s="187"/>
      <c r="S986" s="187"/>
      <c r="T986" s="188"/>
      <c r="AT986" s="182" t="s">
        <v>284</v>
      </c>
      <c r="AU986" s="182" t="s">
        <v>89</v>
      </c>
      <c r="AV986" s="14" t="s">
        <v>89</v>
      </c>
      <c r="AW986" s="14" t="s">
        <v>30</v>
      </c>
      <c r="AX986" s="14" t="s">
        <v>76</v>
      </c>
      <c r="AY986" s="182" t="s">
        <v>276</v>
      </c>
    </row>
    <row r="987" spans="1:65" s="14" customFormat="1" ht="11.25">
      <c r="B987" s="181"/>
      <c r="D987" s="174" t="s">
        <v>284</v>
      </c>
      <c r="E987" s="182" t="s">
        <v>1</v>
      </c>
      <c r="F987" s="183" t="s">
        <v>1626</v>
      </c>
      <c r="H987" s="184">
        <v>17.38</v>
      </c>
      <c r="I987" s="185"/>
      <c r="L987" s="181"/>
      <c r="M987" s="186"/>
      <c r="N987" s="187"/>
      <c r="O987" s="187"/>
      <c r="P987" s="187"/>
      <c r="Q987" s="187"/>
      <c r="R987" s="187"/>
      <c r="S987" s="187"/>
      <c r="T987" s="188"/>
      <c r="AT987" s="182" t="s">
        <v>284</v>
      </c>
      <c r="AU987" s="182" t="s">
        <v>89</v>
      </c>
      <c r="AV987" s="14" t="s">
        <v>89</v>
      </c>
      <c r="AW987" s="14" t="s">
        <v>30</v>
      </c>
      <c r="AX987" s="14" t="s">
        <v>76</v>
      </c>
      <c r="AY987" s="182" t="s">
        <v>276</v>
      </c>
    </row>
    <row r="988" spans="1:65" s="15" customFormat="1" ht="11.25">
      <c r="B988" s="189"/>
      <c r="D988" s="174" t="s">
        <v>284</v>
      </c>
      <c r="E988" s="190" t="s">
        <v>174</v>
      </c>
      <c r="F988" s="191" t="s">
        <v>289</v>
      </c>
      <c r="H988" s="192">
        <v>155.98500000000001</v>
      </c>
      <c r="I988" s="193"/>
      <c r="L988" s="189"/>
      <c r="M988" s="194"/>
      <c r="N988" s="195"/>
      <c r="O988" s="195"/>
      <c r="P988" s="195"/>
      <c r="Q988" s="195"/>
      <c r="R988" s="195"/>
      <c r="S988" s="195"/>
      <c r="T988" s="196"/>
      <c r="AT988" s="190" t="s">
        <v>284</v>
      </c>
      <c r="AU988" s="190" t="s">
        <v>89</v>
      </c>
      <c r="AV988" s="15" t="s">
        <v>282</v>
      </c>
      <c r="AW988" s="15" t="s">
        <v>30</v>
      </c>
      <c r="AX988" s="15" t="s">
        <v>83</v>
      </c>
      <c r="AY988" s="190" t="s">
        <v>276</v>
      </c>
    </row>
    <row r="989" spans="1:65" s="2" customFormat="1" ht="16.5" customHeight="1">
      <c r="A989" s="33"/>
      <c r="B989" s="158"/>
      <c r="C989" s="197" t="s">
        <v>1627</v>
      </c>
      <c r="D989" s="197" t="s">
        <v>393</v>
      </c>
      <c r="E989" s="198" t="s">
        <v>1628</v>
      </c>
      <c r="F989" s="199" t="s">
        <v>1629</v>
      </c>
      <c r="G989" s="200" t="s">
        <v>371</v>
      </c>
      <c r="H989" s="201">
        <v>577.82799999999997</v>
      </c>
      <c r="I989" s="202"/>
      <c r="J989" s="201">
        <f>ROUND(I989*H989,3)</f>
        <v>0</v>
      </c>
      <c r="K989" s="203"/>
      <c r="L989" s="204"/>
      <c r="M989" s="205" t="s">
        <v>1</v>
      </c>
      <c r="N989" s="206" t="s">
        <v>42</v>
      </c>
      <c r="O989" s="62"/>
      <c r="P989" s="168">
        <f>O989*H989</f>
        <v>0</v>
      </c>
      <c r="Q989" s="168">
        <v>4.4999999999999999E-4</v>
      </c>
      <c r="R989" s="168">
        <f>Q989*H989</f>
        <v>0.26002259999999999</v>
      </c>
      <c r="S989" s="168">
        <v>0</v>
      </c>
      <c r="T989" s="169">
        <f>S989*H989</f>
        <v>0</v>
      </c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R989" s="170" t="s">
        <v>448</v>
      </c>
      <c r="AT989" s="170" t="s">
        <v>393</v>
      </c>
      <c r="AU989" s="170" t="s">
        <v>89</v>
      </c>
      <c r="AY989" s="18" t="s">
        <v>276</v>
      </c>
      <c r="BE989" s="171">
        <f>IF(N989="základná",J989,0)</f>
        <v>0</v>
      </c>
      <c r="BF989" s="171">
        <f>IF(N989="znížená",J989,0)</f>
        <v>0</v>
      </c>
      <c r="BG989" s="171">
        <f>IF(N989="zákl. prenesená",J989,0)</f>
        <v>0</v>
      </c>
      <c r="BH989" s="171">
        <f>IF(N989="zníž. prenesená",J989,0)</f>
        <v>0</v>
      </c>
      <c r="BI989" s="171">
        <f>IF(N989="nulová",J989,0)</f>
        <v>0</v>
      </c>
      <c r="BJ989" s="18" t="s">
        <v>89</v>
      </c>
      <c r="BK989" s="172">
        <f>ROUND(I989*H989,3)</f>
        <v>0</v>
      </c>
      <c r="BL989" s="18" t="s">
        <v>368</v>
      </c>
      <c r="BM989" s="170" t="s">
        <v>1630</v>
      </c>
    </row>
    <row r="990" spans="1:65" s="14" customFormat="1" ht="11.25">
      <c r="B990" s="181"/>
      <c r="D990" s="174" t="s">
        <v>284</v>
      </c>
      <c r="E990" s="182" t="s">
        <v>1</v>
      </c>
      <c r="F990" s="183" t="s">
        <v>1631</v>
      </c>
      <c r="H990" s="184">
        <v>166.66499999999999</v>
      </c>
      <c r="I990" s="185"/>
      <c r="L990" s="181"/>
      <c r="M990" s="186"/>
      <c r="N990" s="187"/>
      <c r="O990" s="187"/>
      <c r="P990" s="187"/>
      <c r="Q990" s="187"/>
      <c r="R990" s="187"/>
      <c r="S990" s="187"/>
      <c r="T990" s="188"/>
      <c r="AT990" s="182" t="s">
        <v>284</v>
      </c>
      <c r="AU990" s="182" t="s">
        <v>89</v>
      </c>
      <c r="AV990" s="14" t="s">
        <v>89</v>
      </c>
      <c r="AW990" s="14" t="s">
        <v>30</v>
      </c>
      <c r="AX990" s="14" t="s">
        <v>83</v>
      </c>
      <c r="AY990" s="182" t="s">
        <v>276</v>
      </c>
    </row>
    <row r="991" spans="1:65" s="14" customFormat="1" ht="11.25">
      <c r="B991" s="181"/>
      <c r="D991" s="174" t="s">
        <v>284</v>
      </c>
      <c r="F991" s="183" t="s">
        <v>1632</v>
      </c>
      <c r="H991" s="184">
        <v>577.82799999999997</v>
      </c>
      <c r="I991" s="185"/>
      <c r="L991" s="181"/>
      <c r="M991" s="186"/>
      <c r="N991" s="187"/>
      <c r="O991" s="187"/>
      <c r="P991" s="187"/>
      <c r="Q991" s="187"/>
      <c r="R991" s="187"/>
      <c r="S991" s="187"/>
      <c r="T991" s="188"/>
      <c r="AT991" s="182" t="s">
        <v>284</v>
      </c>
      <c r="AU991" s="182" t="s">
        <v>89</v>
      </c>
      <c r="AV991" s="14" t="s">
        <v>89</v>
      </c>
      <c r="AW991" s="14" t="s">
        <v>3</v>
      </c>
      <c r="AX991" s="14" t="s">
        <v>83</v>
      </c>
      <c r="AY991" s="182" t="s">
        <v>276</v>
      </c>
    </row>
    <row r="992" spans="1:65" s="2" customFormat="1" ht="24.2" customHeight="1">
      <c r="A992" s="33"/>
      <c r="B992" s="158"/>
      <c r="C992" s="159" t="s">
        <v>1633</v>
      </c>
      <c r="D992" s="159" t="s">
        <v>278</v>
      </c>
      <c r="E992" s="160" t="s">
        <v>1634</v>
      </c>
      <c r="F992" s="161" t="s">
        <v>1635</v>
      </c>
      <c r="G992" s="162" t="s">
        <v>281</v>
      </c>
      <c r="H992" s="163">
        <v>232.88</v>
      </c>
      <c r="I992" s="164"/>
      <c r="J992" s="163">
        <f>ROUND(I992*H992,3)</f>
        <v>0</v>
      </c>
      <c r="K992" s="165"/>
      <c r="L992" s="34"/>
      <c r="M992" s="166" t="s">
        <v>1</v>
      </c>
      <c r="N992" s="167" t="s">
        <v>42</v>
      </c>
      <c r="O992" s="62"/>
      <c r="P992" s="168">
        <f>O992*H992</f>
        <v>0</v>
      </c>
      <c r="Q992" s="168">
        <v>3.2000000000000002E-3</v>
      </c>
      <c r="R992" s="168">
        <f>Q992*H992</f>
        <v>0.74521599999999999</v>
      </c>
      <c r="S992" s="168">
        <v>0</v>
      </c>
      <c r="T992" s="169">
        <f>S992*H992</f>
        <v>0</v>
      </c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R992" s="170" t="s">
        <v>368</v>
      </c>
      <c r="AT992" s="170" t="s">
        <v>278</v>
      </c>
      <c r="AU992" s="170" t="s">
        <v>89</v>
      </c>
      <c r="AY992" s="18" t="s">
        <v>276</v>
      </c>
      <c r="BE992" s="171">
        <f>IF(N992="základná",J992,0)</f>
        <v>0</v>
      </c>
      <c r="BF992" s="171">
        <f>IF(N992="znížená",J992,0)</f>
        <v>0</v>
      </c>
      <c r="BG992" s="171">
        <f>IF(N992="zákl. prenesená",J992,0)</f>
        <v>0</v>
      </c>
      <c r="BH992" s="171">
        <f>IF(N992="zníž. prenesená",J992,0)</f>
        <v>0</v>
      </c>
      <c r="BI992" s="171">
        <f>IF(N992="nulová",J992,0)</f>
        <v>0</v>
      </c>
      <c r="BJ992" s="18" t="s">
        <v>89</v>
      </c>
      <c r="BK992" s="172">
        <f>ROUND(I992*H992,3)</f>
        <v>0</v>
      </c>
      <c r="BL992" s="18" t="s">
        <v>368</v>
      </c>
      <c r="BM992" s="170" t="s">
        <v>1636</v>
      </c>
    </row>
    <row r="993" spans="2:51" s="13" customFormat="1" ht="11.25">
      <c r="B993" s="173"/>
      <c r="D993" s="174" t="s">
        <v>284</v>
      </c>
      <c r="E993" s="175" t="s">
        <v>1</v>
      </c>
      <c r="F993" s="176" t="s">
        <v>1637</v>
      </c>
      <c r="H993" s="175" t="s">
        <v>1</v>
      </c>
      <c r="I993" s="177"/>
      <c r="L993" s="173"/>
      <c r="M993" s="178"/>
      <c r="N993" s="179"/>
      <c r="O993" s="179"/>
      <c r="P993" s="179"/>
      <c r="Q993" s="179"/>
      <c r="R993" s="179"/>
      <c r="S993" s="179"/>
      <c r="T993" s="180"/>
      <c r="AT993" s="175" t="s">
        <v>284</v>
      </c>
      <c r="AU993" s="175" t="s">
        <v>89</v>
      </c>
      <c r="AV993" s="13" t="s">
        <v>83</v>
      </c>
      <c r="AW993" s="13" t="s">
        <v>30</v>
      </c>
      <c r="AX993" s="13" t="s">
        <v>76</v>
      </c>
      <c r="AY993" s="175" t="s">
        <v>276</v>
      </c>
    </row>
    <row r="994" spans="2:51" s="14" customFormat="1" ht="11.25">
      <c r="B994" s="181"/>
      <c r="D994" s="174" t="s">
        <v>284</v>
      </c>
      <c r="E994" s="182" t="s">
        <v>1</v>
      </c>
      <c r="F994" s="183" t="s">
        <v>1638</v>
      </c>
      <c r="H994" s="184">
        <v>68.25</v>
      </c>
      <c r="I994" s="185"/>
      <c r="L994" s="181"/>
      <c r="M994" s="186"/>
      <c r="N994" s="187"/>
      <c r="O994" s="187"/>
      <c r="P994" s="187"/>
      <c r="Q994" s="187"/>
      <c r="R994" s="187"/>
      <c r="S994" s="187"/>
      <c r="T994" s="188"/>
      <c r="AT994" s="182" t="s">
        <v>284</v>
      </c>
      <c r="AU994" s="182" t="s">
        <v>89</v>
      </c>
      <c r="AV994" s="14" t="s">
        <v>89</v>
      </c>
      <c r="AW994" s="14" t="s">
        <v>30</v>
      </c>
      <c r="AX994" s="14" t="s">
        <v>76</v>
      </c>
      <c r="AY994" s="182" t="s">
        <v>276</v>
      </c>
    </row>
    <row r="995" spans="2:51" s="14" customFormat="1" ht="11.25">
      <c r="B995" s="181"/>
      <c r="D995" s="174" t="s">
        <v>284</v>
      </c>
      <c r="E995" s="182" t="s">
        <v>1</v>
      </c>
      <c r="F995" s="183" t="s">
        <v>1639</v>
      </c>
      <c r="H995" s="184">
        <v>30.3</v>
      </c>
      <c r="I995" s="185"/>
      <c r="L995" s="181"/>
      <c r="M995" s="186"/>
      <c r="N995" s="187"/>
      <c r="O995" s="187"/>
      <c r="P995" s="187"/>
      <c r="Q995" s="187"/>
      <c r="R995" s="187"/>
      <c r="S995" s="187"/>
      <c r="T995" s="188"/>
      <c r="AT995" s="182" t="s">
        <v>284</v>
      </c>
      <c r="AU995" s="182" t="s">
        <v>89</v>
      </c>
      <c r="AV995" s="14" t="s">
        <v>89</v>
      </c>
      <c r="AW995" s="14" t="s">
        <v>30</v>
      </c>
      <c r="AX995" s="14" t="s">
        <v>76</v>
      </c>
      <c r="AY995" s="182" t="s">
        <v>276</v>
      </c>
    </row>
    <row r="996" spans="2:51" s="14" customFormat="1" ht="11.25">
      <c r="B996" s="181"/>
      <c r="D996" s="174" t="s">
        <v>284</v>
      </c>
      <c r="E996" s="182" t="s">
        <v>1</v>
      </c>
      <c r="F996" s="183" t="s">
        <v>1640</v>
      </c>
      <c r="H996" s="184">
        <v>5.83</v>
      </c>
      <c r="I996" s="185"/>
      <c r="L996" s="181"/>
      <c r="M996" s="186"/>
      <c r="N996" s="187"/>
      <c r="O996" s="187"/>
      <c r="P996" s="187"/>
      <c r="Q996" s="187"/>
      <c r="R996" s="187"/>
      <c r="S996" s="187"/>
      <c r="T996" s="188"/>
      <c r="AT996" s="182" t="s">
        <v>284</v>
      </c>
      <c r="AU996" s="182" t="s">
        <v>89</v>
      </c>
      <c r="AV996" s="14" t="s">
        <v>89</v>
      </c>
      <c r="AW996" s="14" t="s">
        <v>30</v>
      </c>
      <c r="AX996" s="14" t="s">
        <v>76</v>
      </c>
      <c r="AY996" s="182" t="s">
        <v>276</v>
      </c>
    </row>
    <row r="997" spans="2:51" s="16" customFormat="1" ht="11.25">
      <c r="B997" s="207"/>
      <c r="D997" s="174" t="s">
        <v>284</v>
      </c>
      <c r="E997" s="208" t="s">
        <v>145</v>
      </c>
      <c r="F997" s="209" t="s">
        <v>548</v>
      </c>
      <c r="H997" s="210">
        <v>104.38</v>
      </c>
      <c r="I997" s="211"/>
      <c r="L997" s="207"/>
      <c r="M997" s="212"/>
      <c r="N997" s="213"/>
      <c r="O997" s="213"/>
      <c r="P997" s="213"/>
      <c r="Q997" s="213"/>
      <c r="R997" s="213"/>
      <c r="S997" s="213"/>
      <c r="T997" s="214"/>
      <c r="AT997" s="208" t="s">
        <v>284</v>
      </c>
      <c r="AU997" s="208" t="s">
        <v>89</v>
      </c>
      <c r="AV997" s="16" t="s">
        <v>295</v>
      </c>
      <c r="AW997" s="16" t="s">
        <v>30</v>
      </c>
      <c r="AX997" s="16" t="s">
        <v>76</v>
      </c>
      <c r="AY997" s="208" t="s">
        <v>276</v>
      </c>
    </row>
    <row r="998" spans="2:51" s="13" customFormat="1" ht="11.25">
      <c r="B998" s="173"/>
      <c r="D998" s="174" t="s">
        <v>284</v>
      </c>
      <c r="E998" s="175" t="s">
        <v>1</v>
      </c>
      <c r="F998" s="176" t="s">
        <v>1641</v>
      </c>
      <c r="H998" s="175" t="s">
        <v>1</v>
      </c>
      <c r="I998" s="177"/>
      <c r="L998" s="173"/>
      <c r="M998" s="178"/>
      <c r="N998" s="179"/>
      <c r="O998" s="179"/>
      <c r="P998" s="179"/>
      <c r="Q998" s="179"/>
      <c r="R998" s="179"/>
      <c r="S998" s="179"/>
      <c r="T998" s="180"/>
      <c r="AT998" s="175" t="s">
        <v>284</v>
      </c>
      <c r="AU998" s="175" t="s">
        <v>89</v>
      </c>
      <c r="AV998" s="13" t="s">
        <v>83</v>
      </c>
      <c r="AW998" s="13" t="s">
        <v>30</v>
      </c>
      <c r="AX998" s="13" t="s">
        <v>76</v>
      </c>
      <c r="AY998" s="175" t="s">
        <v>276</v>
      </c>
    </row>
    <row r="999" spans="2:51" s="14" customFormat="1" ht="11.25">
      <c r="B999" s="181"/>
      <c r="D999" s="174" t="s">
        <v>284</v>
      </c>
      <c r="E999" s="182" t="s">
        <v>1</v>
      </c>
      <c r="F999" s="183" t="s">
        <v>1642</v>
      </c>
      <c r="H999" s="184">
        <v>10.6</v>
      </c>
      <c r="I999" s="185"/>
      <c r="L999" s="181"/>
      <c r="M999" s="186"/>
      <c r="N999" s="187"/>
      <c r="O999" s="187"/>
      <c r="P999" s="187"/>
      <c r="Q999" s="187"/>
      <c r="R999" s="187"/>
      <c r="S999" s="187"/>
      <c r="T999" s="188"/>
      <c r="AT999" s="182" t="s">
        <v>284</v>
      </c>
      <c r="AU999" s="182" t="s">
        <v>89</v>
      </c>
      <c r="AV999" s="14" t="s">
        <v>89</v>
      </c>
      <c r="AW999" s="14" t="s">
        <v>30</v>
      </c>
      <c r="AX999" s="14" t="s">
        <v>76</v>
      </c>
      <c r="AY999" s="182" t="s">
        <v>276</v>
      </c>
    </row>
    <row r="1000" spans="2:51" s="14" customFormat="1" ht="11.25">
      <c r="B1000" s="181"/>
      <c r="D1000" s="174" t="s">
        <v>284</v>
      </c>
      <c r="E1000" s="182" t="s">
        <v>1</v>
      </c>
      <c r="F1000" s="183" t="s">
        <v>1643</v>
      </c>
      <c r="H1000" s="184">
        <v>6.95</v>
      </c>
      <c r="I1000" s="185"/>
      <c r="L1000" s="181"/>
      <c r="M1000" s="186"/>
      <c r="N1000" s="187"/>
      <c r="O1000" s="187"/>
      <c r="P1000" s="187"/>
      <c r="Q1000" s="187"/>
      <c r="R1000" s="187"/>
      <c r="S1000" s="187"/>
      <c r="T1000" s="188"/>
      <c r="AT1000" s="182" t="s">
        <v>284</v>
      </c>
      <c r="AU1000" s="182" t="s">
        <v>89</v>
      </c>
      <c r="AV1000" s="14" t="s">
        <v>89</v>
      </c>
      <c r="AW1000" s="14" t="s">
        <v>30</v>
      </c>
      <c r="AX1000" s="14" t="s">
        <v>76</v>
      </c>
      <c r="AY1000" s="182" t="s">
        <v>276</v>
      </c>
    </row>
    <row r="1001" spans="2:51" s="14" customFormat="1" ht="11.25">
      <c r="B1001" s="181"/>
      <c r="D1001" s="174" t="s">
        <v>284</v>
      </c>
      <c r="E1001" s="182" t="s">
        <v>1</v>
      </c>
      <c r="F1001" s="183" t="s">
        <v>1151</v>
      </c>
      <c r="H1001" s="184">
        <v>6</v>
      </c>
      <c r="I1001" s="185"/>
      <c r="L1001" s="181"/>
      <c r="M1001" s="186"/>
      <c r="N1001" s="187"/>
      <c r="O1001" s="187"/>
      <c r="P1001" s="187"/>
      <c r="Q1001" s="187"/>
      <c r="R1001" s="187"/>
      <c r="S1001" s="187"/>
      <c r="T1001" s="188"/>
      <c r="AT1001" s="182" t="s">
        <v>284</v>
      </c>
      <c r="AU1001" s="182" t="s">
        <v>89</v>
      </c>
      <c r="AV1001" s="14" t="s">
        <v>89</v>
      </c>
      <c r="AW1001" s="14" t="s">
        <v>30</v>
      </c>
      <c r="AX1001" s="14" t="s">
        <v>76</v>
      </c>
      <c r="AY1001" s="182" t="s">
        <v>276</v>
      </c>
    </row>
    <row r="1002" spans="2:51" s="14" customFormat="1" ht="11.25">
      <c r="B1002" s="181"/>
      <c r="D1002" s="174" t="s">
        <v>284</v>
      </c>
      <c r="E1002" s="182" t="s">
        <v>1</v>
      </c>
      <c r="F1002" s="183" t="s">
        <v>865</v>
      </c>
      <c r="H1002" s="184">
        <v>5.9</v>
      </c>
      <c r="I1002" s="185"/>
      <c r="L1002" s="181"/>
      <c r="M1002" s="186"/>
      <c r="N1002" s="187"/>
      <c r="O1002" s="187"/>
      <c r="P1002" s="187"/>
      <c r="Q1002" s="187"/>
      <c r="R1002" s="187"/>
      <c r="S1002" s="187"/>
      <c r="T1002" s="188"/>
      <c r="AT1002" s="182" t="s">
        <v>284</v>
      </c>
      <c r="AU1002" s="182" t="s">
        <v>89</v>
      </c>
      <c r="AV1002" s="14" t="s">
        <v>89</v>
      </c>
      <c r="AW1002" s="14" t="s">
        <v>30</v>
      </c>
      <c r="AX1002" s="14" t="s">
        <v>76</v>
      </c>
      <c r="AY1002" s="182" t="s">
        <v>276</v>
      </c>
    </row>
    <row r="1003" spans="2:51" s="14" customFormat="1" ht="11.25">
      <c r="B1003" s="181"/>
      <c r="D1003" s="174" t="s">
        <v>284</v>
      </c>
      <c r="E1003" s="182" t="s">
        <v>1</v>
      </c>
      <c r="F1003" s="183" t="s">
        <v>1644</v>
      </c>
      <c r="H1003" s="184">
        <v>5.3</v>
      </c>
      <c r="I1003" s="185"/>
      <c r="L1003" s="181"/>
      <c r="M1003" s="186"/>
      <c r="N1003" s="187"/>
      <c r="O1003" s="187"/>
      <c r="P1003" s="187"/>
      <c r="Q1003" s="187"/>
      <c r="R1003" s="187"/>
      <c r="S1003" s="187"/>
      <c r="T1003" s="188"/>
      <c r="AT1003" s="182" t="s">
        <v>284</v>
      </c>
      <c r="AU1003" s="182" t="s">
        <v>89</v>
      </c>
      <c r="AV1003" s="14" t="s">
        <v>89</v>
      </c>
      <c r="AW1003" s="14" t="s">
        <v>30</v>
      </c>
      <c r="AX1003" s="14" t="s">
        <v>76</v>
      </c>
      <c r="AY1003" s="182" t="s">
        <v>276</v>
      </c>
    </row>
    <row r="1004" spans="2:51" s="14" customFormat="1" ht="11.25">
      <c r="B1004" s="181"/>
      <c r="D1004" s="174" t="s">
        <v>284</v>
      </c>
      <c r="E1004" s="182" t="s">
        <v>1</v>
      </c>
      <c r="F1004" s="183" t="s">
        <v>1645</v>
      </c>
      <c r="H1004" s="184">
        <v>0.95</v>
      </c>
      <c r="I1004" s="185"/>
      <c r="L1004" s="181"/>
      <c r="M1004" s="186"/>
      <c r="N1004" s="187"/>
      <c r="O1004" s="187"/>
      <c r="P1004" s="187"/>
      <c r="Q1004" s="187"/>
      <c r="R1004" s="187"/>
      <c r="S1004" s="187"/>
      <c r="T1004" s="188"/>
      <c r="AT1004" s="182" t="s">
        <v>284</v>
      </c>
      <c r="AU1004" s="182" t="s">
        <v>89</v>
      </c>
      <c r="AV1004" s="14" t="s">
        <v>89</v>
      </c>
      <c r="AW1004" s="14" t="s">
        <v>30</v>
      </c>
      <c r="AX1004" s="14" t="s">
        <v>76</v>
      </c>
      <c r="AY1004" s="182" t="s">
        <v>276</v>
      </c>
    </row>
    <row r="1005" spans="2:51" s="14" customFormat="1" ht="11.25">
      <c r="B1005" s="181"/>
      <c r="D1005" s="174" t="s">
        <v>284</v>
      </c>
      <c r="E1005" s="182" t="s">
        <v>1</v>
      </c>
      <c r="F1005" s="183" t="s">
        <v>1646</v>
      </c>
      <c r="H1005" s="184">
        <v>0.95</v>
      </c>
      <c r="I1005" s="185"/>
      <c r="L1005" s="181"/>
      <c r="M1005" s="186"/>
      <c r="N1005" s="187"/>
      <c r="O1005" s="187"/>
      <c r="P1005" s="187"/>
      <c r="Q1005" s="187"/>
      <c r="R1005" s="187"/>
      <c r="S1005" s="187"/>
      <c r="T1005" s="188"/>
      <c r="AT1005" s="182" t="s">
        <v>284</v>
      </c>
      <c r="AU1005" s="182" t="s">
        <v>89</v>
      </c>
      <c r="AV1005" s="14" t="s">
        <v>89</v>
      </c>
      <c r="AW1005" s="14" t="s">
        <v>30</v>
      </c>
      <c r="AX1005" s="14" t="s">
        <v>76</v>
      </c>
      <c r="AY1005" s="182" t="s">
        <v>276</v>
      </c>
    </row>
    <row r="1006" spans="2:51" s="14" customFormat="1" ht="11.25">
      <c r="B1006" s="181"/>
      <c r="D1006" s="174" t="s">
        <v>284</v>
      </c>
      <c r="E1006" s="182" t="s">
        <v>1</v>
      </c>
      <c r="F1006" s="183" t="s">
        <v>1647</v>
      </c>
      <c r="H1006" s="184">
        <v>1.9</v>
      </c>
      <c r="I1006" s="185"/>
      <c r="L1006" s="181"/>
      <c r="M1006" s="186"/>
      <c r="N1006" s="187"/>
      <c r="O1006" s="187"/>
      <c r="P1006" s="187"/>
      <c r="Q1006" s="187"/>
      <c r="R1006" s="187"/>
      <c r="S1006" s="187"/>
      <c r="T1006" s="188"/>
      <c r="AT1006" s="182" t="s">
        <v>284</v>
      </c>
      <c r="AU1006" s="182" t="s">
        <v>89</v>
      </c>
      <c r="AV1006" s="14" t="s">
        <v>89</v>
      </c>
      <c r="AW1006" s="14" t="s">
        <v>30</v>
      </c>
      <c r="AX1006" s="14" t="s">
        <v>76</v>
      </c>
      <c r="AY1006" s="182" t="s">
        <v>276</v>
      </c>
    </row>
    <row r="1007" spans="2:51" s="14" customFormat="1" ht="11.25">
      <c r="B1007" s="181"/>
      <c r="D1007" s="174" t="s">
        <v>284</v>
      </c>
      <c r="E1007" s="182" t="s">
        <v>1</v>
      </c>
      <c r="F1007" s="183" t="s">
        <v>1648</v>
      </c>
      <c r="H1007" s="184">
        <v>7.4</v>
      </c>
      <c r="I1007" s="185"/>
      <c r="L1007" s="181"/>
      <c r="M1007" s="186"/>
      <c r="N1007" s="187"/>
      <c r="O1007" s="187"/>
      <c r="P1007" s="187"/>
      <c r="Q1007" s="187"/>
      <c r="R1007" s="187"/>
      <c r="S1007" s="187"/>
      <c r="T1007" s="188"/>
      <c r="AT1007" s="182" t="s">
        <v>284</v>
      </c>
      <c r="AU1007" s="182" t="s">
        <v>89</v>
      </c>
      <c r="AV1007" s="14" t="s">
        <v>89</v>
      </c>
      <c r="AW1007" s="14" t="s">
        <v>30</v>
      </c>
      <c r="AX1007" s="14" t="s">
        <v>76</v>
      </c>
      <c r="AY1007" s="182" t="s">
        <v>276</v>
      </c>
    </row>
    <row r="1008" spans="2:51" s="14" customFormat="1" ht="11.25">
      <c r="B1008" s="181"/>
      <c r="D1008" s="174" t="s">
        <v>284</v>
      </c>
      <c r="E1008" s="182" t="s">
        <v>1</v>
      </c>
      <c r="F1008" s="183" t="s">
        <v>1649</v>
      </c>
      <c r="H1008" s="184">
        <v>2.85</v>
      </c>
      <c r="I1008" s="185"/>
      <c r="L1008" s="181"/>
      <c r="M1008" s="186"/>
      <c r="N1008" s="187"/>
      <c r="O1008" s="187"/>
      <c r="P1008" s="187"/>
      <c r="Q1008" s="187"/>
      <c r="R1008" s="187"/>
      <c r="S1008" s="187"/>
      <c r="T1008" s="188"/>
      <c r="AT1008" s="182" t="s">
        <v>284</v>
      </c>
      <c r="AU1008" s="182" t="s">
        <v>89</v>
      </c>
      <c r="AV1008" s="14" t="s">
        <v>89</v>
      </c>
      <c r="AW1008" s="14" t="s">
        <v>30</v>
      </c>
      <c r="AX1008" s="14" t="s">
        <v>76</v>
      </c>
      <c r="AY1008" s="182" t="s">
        <v>276</v>
      </c>
    </row>
    <row r="1009" spans="1:65" s="16" customFormat="1" ht="11.25">
      <c r="B1009" s="207"/>
      <c r="D1009" s="174" t="s">
        <v>284</v>
      </c>
      <c r="E1009" s="208" t="s">
        <v>148</v>
      </c>
      <c r="F1009" s="209" t="s">
        <v>548</v>
      </c>
      <c r="H1009" s="210">
        <v>48.8</v>
      </c>
      <c r="I1009" s="211"/>
      <c r="L1009" s="207"/>
      <c r="M1009" s="212"/>
      <c r="N1009" s="213"/>
      <c r="O1009" s="213"/>
      <c r="P1009" s="213"/>
      <c r="Q1009" s="213"/>
      <c r="R1009" s="213"/>
      <c r="S1009" s="213"/>
      <c r="T1009" s="214"/>
      <c r="AT1009" s="208" t="s">
        <v>284</v>
      </c>
      <c r="AU1009" s="208" t="s">
        <v>89</v>
      </c>
      <c r="AV1009" s="16" t="s">
        <v>295</v>
      </c>
      <c r="AW1009" s="16" t="s">
        <v>30</v>
      </c>
      <c r="AX1009" s="16" t="s">
        <v>76</v>
      </c>
      <c r="AY1009" s="208" t="s">
        <v>276</v>
      </c>
    </row>
    <row r="1010" spans="1:65" s="13" customFormat="1" ht="11.25">
      <c r="B1010" s="173"/>
      <c r="D1010" s="174" t="s">
        <v>284</v>
      </c>
      <c r="E1010" s="175" t="s">
        <v>1</v>
      </c>
      <c r="F1010" s="176" t="s">
        <v>1650</v>
      </c>
      <c r="H1010" s="175" t="s">
        <v>1</v>
      </c>
      <c r="I1010" s="177"/>
      <c r="L1010" s="173"/>
      <c r="M1010" s="178"/>
      <c r="N1010" s="179"/>
      <c r="O1010" s="179"/>
      <c r="P1010" s="179"/>
      <c r="Q1010" s="179"/>
      <c r="R1010" s="179"/>
      <c r="S1010" s="179"/>
      <c r="T1010" s="180"/>
      <c r="AT1010" s="175" t="s">
        <v>284</v>
      </c>
      <c r="AU1010" s="175" t="s">
        <v>89</v>
      </c>
      <c r="AV1010" s="13" t="s">
        <v>83</v>
      </c>
      <c r="AW1010" s="13" t="s">
        <v>30</v>
      </c>
      <c r="AX1010" s="13" t="s">
        <v>76</v>
      </c>
      <c r="AY1010" s="175" t="s">
        <v>276</v>
      </c>
    </row>
    <row r="1011" spans="1:65" s="14" customFormat="1" ht="11.25">
      <c r="B1011" s="181"/>
      <c r="D1011" s="174" t="s">
        <v>284</v>
      </c>
      <c r="E1011" s="182" t="s">
        <v>1</v>
      </c>
      <c r="F1011" s="183" t="s">
        <v>1651</v>
      </c>
      <c r="H1011" s="184">
        <v>8</v>
      </c>
      <c r="I1011" s="185"/>
      <c r="L1011" s="181"/>
      <c r="M1011" s="186"/>
      <c r="N1011" s="187"/>
      <c r="O1011" s="187"/>
      <c r="P1011" s="187"/>
      <c r="Q1011" s="187"/>
      <c r="R1011" s="187"/>
      <c r="S1011" s="187"/>
      <c r="T1011" s="188"/>
      <c r="AT1011" s="182" t="s">
        <v>284</v>
      </c>
      <c r="AU1011" s="182" t="s">
        <v>89</v>
      </c>
      <c r="AV1011" s="14" t="s">
        <v>89</v>
      </c>
      <c r="AW1011" s="14" t="s">
        <v>30</v>
      </c>
      <c r="AX1011" s="14" t="s">
        <v>76</v>
      </c>
      <c r="AY1011" s="182" t="s">
        <v>276</v>
      </c>
    </row>
    <row r="1012" spans="1:65" s="14" customFormat="1" ht="11.25">
      <c r="B1012" s="181"/>
      <c r="D1012" s="174" t="s">
        <v>284</v>
      </c>
      <c r="E1012" s="182" t="s">
        <v>1</v>
      </c>
      <c r="F1012" s="183" t="s">
        <v>1652</v>
      </c>
      <c r="H1012" s="184">
        <v>5.6</v>
      </c>
      <c r="I1012" s="185"/>
      <c r="L1012" s="181"/>
      <c r="M1012" s="186"/>
      <c r="N1012" s="187"/>
      <c r="O1012" s="187"/>
      <c r="P1012" s="187"/>
      <c r="Q1012" s="187"/>
      <c r="R1012" s="187"/>
      <c r="S1012" s="187"/>
      <c r="T1012" s="188"/>
      <c r="AT1012" s="182" t="s">
        <v>284</v>
      </c>
      <c r="AU1012" s="182" t="s">
        <v>89</v>
      </c>
      <c r="AV1012" s="14" t="s">
        <v>89</v>
      </c>
      <c r="AW1012" s="14" t="s">
        <v>30</v>
      </c>
      <c r="AX1012" s="14" t="s">
        <v>76</v>
      </c>
      <c r="AY1012" s="182" t="s">
        <v>276</v>
      </c>
    </row>
    <row r="1013" spans="1:65" s="16" customFormat="1" ht="11.25">
      <c r="B1013" s="207"/>
      <c r="D1013" s="174" t="s">
        <v>284</v>
      </c>
      <c r="E1013" s="208" t="s">
        <v>150</v>
      </c>
      <c r="F1013" s="209" t="s">
        <v>548</v>
      </c>
      <c r="H1013" s="210">
        <v>13.6</v>
      </c>
      <c r="I1013" s="211"/>
      <c r="L1013" s="207"/>
      <c r="M1013" s="212"/>
      <c r="N1013" s="213"/>
      <c r="O1013" s="213"/>
      <c r="P1013" s="213"/>
      <c r="Q1013" s="213"/>
      <c r="R1013" s="213"/>
      <c r="S1013" s="213"/>
      <c r="T1013" s="214"/>
      <c r="AT1013" s="208" t="s">
        <v>284</v>
      </c>
      <c r="AU1013" s="208" t="s">
        <v>89</v>
      </c>
      <c r="AV1013" s="16" t="s">
        <v>295</v>
      </c>
      <c r="AW1013" s="16" t="s">
        <v>30</v>
      </c>
      <c r="AX1013" s="16" t="s">
        <v>76</v>
      </c>
      <c r="AY1013" s="208" t="s">
        <v>276</v>
      </c>
    </row>
    <row r="1014" spans="1:65" s="13" customFormat="1" ht="11.25">
      <c r="B1014" s="173"/>
      <c r="D1014" s="174" t="s">
        <v>284</v>
      </c>
      <c r="E1014" s="175" t="s">
        <v>1</v>
      </c>
      <c r="F1014" s="176" t="s">
        <v>1653</v>
      </c>
      <c r="H1014" s="175" t="s">
        <v>1</v>
      </c>
      <c r="I1014" s="177"/>
      <c r="L1014" s="173"/>
      <c r="M1014" s="178"/>
      <c r="N1014" s="179"/>
      <c r="O1014" s="179"/>
      <c r="P1014" s="179"/>
      <c r="Q1014" s="179"/>
      <c r="R1014" s="179"/>
      <c r="S1014" s="179"/>
      <c r="T1014" s="180"/>
      <c r="AT1014" s="175" t="s">
        <v>284</v>
      </c>
      <c r="AU1014" s="175" t="s">
        <v>89</v>
      </c>
      <c r="AV1014" s="13" t="s">
        <v>83</v>
      </c>
      <c r="AW1014" s="13" t="s">
        <v>30</v>
      </c>
      <c r="AX1014" s="13" t="s">
        <v>76</v>
      </c>
      <c r="AY1014" s="175" t="s">
        <v>276</v>
      </c>
    </row>
    <row r="1015" spans="1:65" s="14" customFormat="1" ht="11.25">
      <c r="B1015" s="181"/>
      <c r="D1015" s="174" t="s">
        <v>284</v>
      </c>
      <c r="E1015" s="182" t="s">
        <v>1</v>
      </c>
      <c r="F1015" s="183" t="s">
        <v>1654</v>
      </c>
      <c r="H1015" s="184">
        <v>37</v>
      </c>
      <c r="I1015" s="185"/>
      <c r="L1015" s="181"/>
      <c r="M1015" s="186"/>
      <c r="N1015" s="187"/>
      <c r="O1015" s="187"/>
      <c r="P1015" s="187"/>
      <c r="Q1015" s="187"/>
      <c r="R1015" s="187"/>
      <c r="S1015" s="187"/>
      <c r="T1015" s="188"/>
      <c r="AT1015" s="182" t="s">
        <v>284</v>
      </c>
      <c r="AU1015" s="182" t="s">
        <v>89</v>
      </c>
      <c r="AV1015" s="14" t="s">
        <v>89</v>
      </c>
      <c r="AW1015" s="14" t="s">
        <v>30</v>
      </c>
      <c r="AX1015" s="14" t="s">
        <v>76</v>
      </c>
      <c r="AY1015" s="182" t="s">
        <v>276</v>
      </c>
    </row>
    <row r="1016" spans="1:65" s="14" customFormat="1" ht="11.25">
      <c r="B1016" s="181"/>
      <c r="D1016" s="174" t="s">
        <v>284</v>
      </c>
      <c r="E1016" s="182" t="s">
        <v>1</v>
      </c>
      <c r="F1016" s="183" t="s">
        <v>1655</v>
      </c>
      <c r="H1016" s="184">
        <v>11.85</v>
      </c>
      <c r="I1016" s="185"/>
      <c r="L1016" s="181"/>
      <c r="M1016" s="186"/>
      <c r="N1016" s="187"/>
      <c r="O1016" s="187"/>
      <c r="P1016" s="187"/>
      <c r="Q1016" s="187"/>
      <c r="R1016" s="187"/>
      <c r="S1016" s="187"/>
      <c r="T1016" s="188"/>
      <c r="AT1016" s="182" t="s">
        <v>284</v>
      </c>
      <c r="AU1016" s="182" t="s">
        <v>89</v>
      </c>
      <c r="AV1016" s="14" t="s">
        <v>89</v>
      </c>
      <c r="AW1016" s="14" t="s">
        <v>30</v>
      </c>
      <c r="AX1016" s="14" t="s">
        <v>76</v>
      </c>
      <c r="AY1016" s="182" t="s">
        <v>276</v>
      </c>
    </row>
    <row r="1017" spans="1:65" s="14" customFormat="1" ht="11.25">
      <c r="B1017" s="181"/>
      <c r="D1017" s="174" t="s">
        <v>284</v>
      </c>
      <c r="E1017" s="182" t="s">
        <v>1</v>
      </c>
      <c r="F1017" s="183" t="s">
        <v>1656</v>
      </c>
      <c r="H1017" s="184">
        <v>17.25</v>
      </c>
      <c r="I1017" s="185"/>
      <c r="L1017" s="181"/>
      <c r="M1017" s="186"/>
      <c r="N1017" s="187"/>
      <c r="O1017" s="187"/>
      <c r="P1017" s="187"/>
      <c r="Q1017" s="187"/>
      <c r="R1017" s="187"/>
      <c r="S1017" s="187"/>
      <c r="T1017" s="188"/>
      <c r="AT1017" s="182" t="s">
        <v>284</v>
      </c>
      <c r="AU1017" s="182" t="s">
        <v>89</v>
      </c>
      <c r="AV1017" s="14" t="s">
        <v>89</v>
      </c>
      <c r="AW1017" s="14" t="s">
        <v>30</v>
      </c>
      <c r="AX1017" s="14" t="s">
        <v>76</v>
      </c>
      <c r="AY1017" s="182" t="s">
        <v>276</v>
      </c>
    </row>
    <row r="1018" spans="1:65" s="16" customFormat="1" ht="11.25">
      <c r="B1018" s="207"/>
      <c r="D1018" s="174" t="s">
        <v>284</v>
      </c>
      <c r="E1018" s="208" t="s">
        <v>152</v>
      </c>
      <c r="F1018" s="209" t="s">
        <v>548</v>
      </c>
      <c r="H1018" s="210">
        <v>66.099999999999994</v>
      </c>
      <c r="I1018" s="211"/>
      <c r="L1018" s="207"/>
      <c r="M1018" s="212"/>
      <c r="N1018" s="213"/>
      <c r="O1018" s="213"/>
      <c r="P1018" s="213"/>
      <c r="Q1018" s="213"/>
      <c r="R1018" s="213"/>
      <c r="S1018" s="213"/>
      <c r="T1018" s="214"/>
      <c r="AT1018" s="208" t="s">
        <v>284</v>
      </c>
      <c r="AU1018" s="208" t="s">
        <v>89</v>
      </c>
      <c r="AV1018" s="16" t="s">
        <v>295</v>
      </c>
      <c r="AW1018" s="16" t="s">
        <v>30</v>
      </c>
      <c r="AX1018" s="16" t="s">
        <v>76</v>
      </c>
      <c r="AY1018" s="208" t="s">
        <v>276</v>
      </c>
    </row>
    <row r="1019" spans="1:65" s="15" customFormat="1" ht="11.25">
      <c r="B1019" s="189"/>
      <c r="D1019" s="174" t="s">
        <v>284</v>
      </c>
      <c r="E1019" s="190" t="s">
        <v>1</v>
      </c>
      <c r="F1019" s="191" t="s">
        <v>289</v>
      </c>
      <c r="H1019" s="192">
        <v>232.88</v>
      </c>
      <c r="I1019" s="193"/>
      <c r="L1019" s="189"/>
      <c r="M1019" s="194"/>
      <c r="N1019" s="195"/>
      <c r="O1019" s="195"/>
      <c r="P1019" s="195"/>
      <c r="Q1019" s="195"/>
      <c r="R1019" s="195"/>
      <c r="S1019" s="195"/>
      <c r="T1019" s="196"/>
      <c r="AT1019" s="190" t="s">
        <v>284</v>
      </c>
      <c r="AU1019" s="190" t="s">
        <v>89</v>
      </c>
      <c r="AV1019" s="15" t="s">
        <v>282</v>
      </c>
      <c r="AW1019" s="15" t="s">
        <v>30</v>
      </c>
      <c r="AX1019" s="15" t="s">
        <v>83</v>
      </c>
      <c r="AY1019" s="190" t="s">
        <v>276</v>
      </c>
    </row>
    <row r="1020" spans="1:65" s="2" customFormat="1" ht="16.5" customHeight="1">
      <c r="A1020" s="33"/>
      <c r="B1020" s="158"/>
      <c r="C1020" s="197" t="s">
        <v>1657</v>
      </c>
      <c r="D1020" s="197" t="s">
        <v>393</v>
      </c>
      <c r="E1020" s="198" t="s">
        <v>1658</v>
      </c>
      <c r="F1020" s="199" t="s">
        <v>1659</v>
      </c>
      <c r="G1020" s="200" t="s">
        <v>281</v>
      </c>
      <c r="H1020" s="201">
        <v>108.55500000000001</v>
      </c>
      <c r="I1020" s="202"/>
      <c r="J1020" s="201">
        <f>ROUND(I1020*H1020,3)</f>
        <v>0</v>
      </c>
      <c r="K1020" s="203"/>
      <c r="L1020" s="204"/>
      <c r="M1020" s="205" t="s">
        <v>1</v>
      </c>
      <c r="N1020" s="206" t="s">
        <v>42</v>
      </c>
      <c r="O1020" s="62"/>
      <c r="P1020" s="168">
        <f>O1020*H1020</f>
        <v>0</v>
      </c>
      <c r="Q1020" s="168">
        <v>1.78E-2</v>
      </c>
      <c r="R1020" s="168">
        <f>Q1020*H1020</f>
        <v>1.9322790000000001</v>
      </c>
      <c r="S1020" s="168">
        <v>0</v>
      </c>
      <c r="T1020" s="169">
        <f>S1020*H1020</f>
        <v>0</v>
      </c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R1020" s="170" t="s">
        <v>448</v>
      </c>
      <c r="AT1020" s="170" t="s">
        <v>393</v>
      </c>
      <c r="AU1020" s="170" t="s">
        <v>89</v>
      </c>
      <c r="AY1020" s="18" t="s">
        <v>276</v>
      </c>
      <c r="BE1020" s="171">
        <f>IF(N1020="základná",J1020,0)</f>
        <v>0</v>
      </c>
      <c r="BF1020" s="171">
        <f>IF(N1020="znížená",J1020,0)</f>
        <v>0</v>
      </c>
      <c r="BG1020" s="171">
        <f>IF(N1020="zákl. prenesená",J1020,0)</f>
        <v>0</v>
      </c>
      <c r="BH1020" s="171">
        <f>IF(N1020="zníž. prenesená",J1020,0)</f>
        <v>0</v>
      </c>
      <c r="BI1020" s="171">
        <f>IF(N1020="nulová",J1020,0)</f>
        <v>0</v>
      </c>
      <c r="BJ1020" s="18" t="s">
        <v>89</v>
      </c>
      <c r="BK1020" s="172">
        <f>ROUND(I1020*H1020,3)</f>
        <v>0</v>
      </c>
      <c r="BL1020" s="18" t="s">
        <v>368</v>
      </c>
      <c r="BM1020" s="170" t="s">
        <v>1660</v>
      </c>
    </row>
    <row r="1021" spans="1:65" s="14" customFormat="1" ht="11.25">
      <c r="B1021" s="181"/>
      <c r="D1021" s="174" t="s">
        <v>284</v>
      </c>
      <c r="E1021" s="182" t="s">
        <v>1</v>
      </c>
      <c r="F1021" s="183" t="s">
        <v>145</v>
      </c>
      <c r="H1021" s="184">
        <v>104.38</v>
      </c>
      <c r="I1021" s="185"/>
      <c r="L1021" s="181"/>
      <c r="M1021" s="186"/>
      <c r="N1021" s="187"/>
      <c r="O1021" s="187"/>
      <c r="P1021" s="187"/>
      <c r="Q1021" s="187"/>
      <c r="R1021" s="187"/>
      <c r="S1021" s="187"/>
      <c r="T1021" s="188"/>
      <c r="AT1021" s="182" t="s">
        <v>284</v>
      </c>
      <c r="AU1021" s="182" t="s">
        <v>89</v>
      </c>
      <c r="AV1021" s="14" t="s">
        <v>89</v>
      </c>
      <c r="AW1021" s="14" t="s">
        <v>30</v>
      </c>
      <c r="AX1021" s="14" t="s">
        <v>83</v>
      </c>
      <c r="AY1021" s="182" t="s">
        <v>276</v>
      </c>
    </row>
    <row r="1022" spans="1:65" s="14" customFormat="1" ht="11.25">
      <c r="B1022" s="181"/>
      <c r="D1022" s="174" t="s">
        <v>284</v>
      </c>
      <c r="F1022" s="183" t="s">
        <v>1661</v>
      </c>
      <c r="H1022" s="184">
        <v>108.55500000000001</v>
      </c>
      <c r="I1022" s="185"/>
      <c r="L1022" s="181"/>
      <c r="M1022" s="186"/>
      <c r="N1022" s="187"/>
      <c r="O1022" s="187"/>
      <c r="P1022" s="187"/>
      <c r="Q1022" s="187"/>
      <c r="R1022" s="187"/>
      <c r="S1022" s="187"/>
      <c r="T1022" s="188"/>
      <c r="AT1022" s="182" t="s">
        <v>284</v>
      </c>
      <c r="AU1022" s="182" t="s">
        <v>89</v>
      </c>
      <c r="AV1022" s="14" t="s">
        <v>89</v>
      </c>
      <c r="AW1022" s="14" t="s">
        <v>3</v>
      </c>
      <c r="AX1022" s="14" t="s">
        <v>83</v>
      </c>
      <c r="AY1022" s="182" t="s">
        <v>276</v>
      </c>
    </row>
    <row r="1023" spans="1:65" s="2" customFormat="1" ht="24.2" customHeight="1">
      <c r="A1023" s="33"/>
      <c r="B1023" s="158"/>
      <c r="C1023" s="197" t="s">
        <v>1662</v>
      </c>
      <c r="D1023" s="197" t="s">
        <v>393</v>
      </c>
      <c r="E1023" s="198" t="s">
        <v>1663</v>
      </c>
      <c r="F1023" s="199" t="s">
        <v>1664</v>
      </c>
      <c r="G1023" s="200" t="s">
        <v>281</v>
      </c>
      <c r="H1023" s="201">
        <v>64.896000000000001</v>
      </c>
      <c r="I1023" s="202"/>
      <c r="J1023" s="201">
        <f>ROUND(I1023*H1023,3)</f>
        <v>0</v>
      </c>
      <c r="K1023" s="203"/>
      <c r="L1023" s="204"/>
      <c r="M1023" s="205" t="s">
        <v>1</v>
      </c>
      <c r="N1023" s="206" t="s">
        <v>42</v>
      </c>
      <c r="O1023" s="62"/>
      <c r="P1023" s="168">
        <f>O1023*H1023</f>
        <v>0</v>
      </c>
      <c r="Q1023" s="168">
        <v>1.78E-2</v>
      </c>
      <c r="R1023" s="168">
        <f>Q1023*H1023</f>
        <v>1.1551488000000001</v>
      </c>
      <c r="S1023" s="168">
        <v>0</v>
      </c>
      <c r="T1023" s="169">
        <f>S1023*H1023</f>
        <v>0</v>
      </c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R1023" s="170" t="s">
        <v>448</v>
      </c>
      <c r="AT1023" s="170" t="s">
        <v>393</v>
      </c>
      <c r="AU1023" s="170" t="s">
        <v>89</v>
      </c>
      <c r="AY1023" s="18" t="s">
        <v>276</v>
      </c>
      <c r="BE1023" s="171">
        <f>IF(N1023="základná",J1023,0)</f>
        <v>0</v>
      </c>
      <c r="BF1023" s="171">
        <f>IF(N1023="znížená",J1023,0)</f>
        <v>0</v>
      </c>
      <c r="BG1023" s="171">
        <f>IF(N1023="zákl. prenesená",J1023,0)</f>
        <v>0</v>
      </c>
      <c r="BH1023" s="171">
        <f>IF(N1023="zníž. prenesená",J1023,0)</f>
        <v>0</v>
      </c>
      <c r="BI1023" s="171">
        <f>IF(N1023="nulová",J1023,0)</f>
        <v>0</v>
      </c>
      <c r="BJ1023" s="18" t="s">
        <v>89</v>
      </c>
      <c r="BK1023" s="172">
        <f>ROUND(I1023*H1023,3)</f>
        <v>0</v>
      </c>
      <c r="BL1023" s="18" t="s">
        <v>368</v>
      </c>
      <c r="BM1023" s="170" t="s">
        <v>1665</v>
      </c>
    </row>
    <row r="1024" spans="1:65" s="14" customFormat="1" ht="11.25">
      <c r="B1024" s="181"/>
      <c r="D1024" s="174" t="s">
        <v>284</v>
      </c>
      <c r="E1024" s="182" t="s">
        <v>1</v>
      </c>
      <c r="F1024" s="183" t="s">
        <v>1029</v>
      </c>
      <c r="H1024" s="184">
        <v>62.4</v>
      </c>
      <c r="I1024" s="185"/>
      <c r="L1024" s="181"/>
      <c r="M1024" s="186"/>
      <c r="N1024" s="187"/>
      <c r="O1024" s="187"/>
      <c r="P1024" s="187"/>
      <c r="Q1024" s="187"/>
      <c r="R1024" s="187"/>
      <c r="S1024" s="187"/>
      <c r="T1024" s="188"/>
      <c r="AT1024" s="182" t="s">
        <v>284</v>
      </c>
      <c r="AU1024" s="182" t="s">
        <v>89</v>
      </c>
      <c r="AV1024" s="14" t="s">
        <v>89</v>
      </c>
      <c r="AW1024" s="14" t="s">
        <v>30</v>
      </c>
      <c r="AX1024" s="14" t="s">
        <v>83</v>
      </c>
      <c r="AY1024" s="182" t="s">
        <v>276</v>
      </c>
    </row>
    <row r="1025" spans="1:65" s="14" customFormat="1" ht="11.25">
      <c r="B1025" s="181"/>
      <c r="D1025" s="174" t="s">
        <v>284</v>
      </c>
      <c r="F1025" s="183" t="s">
        <v>1666</v>
      </c>
      <c r="H1025" s="184">
        <v>64.896000000000001</v>
      </c>
      <c r="I1025" s="185"/>
      <c r="L1025" s="181"/>
      <c r="M1025" s="186"/>
      <c r="N1025" s="187"/>
      <c r="O1025" s="187"/>
      <c r="P1025" s="187"/>
      <c r="Q1025" s="187"/>
      <c r="R1025" s="187"/>
      <c r="S1025" s="187"/>
      <c r="T1025" s="188"/>
      <c r="AT1025" s="182" t="s">
        <v>284</v>
      </c>
      <c r="AU1025" s="182" t="s">
        <v>89</v>
      </c>
      <c r="AV1025" s="14" t="s">
        <v>89</v>
      </c>
      <c r="AW1025" s="14" t="s">
        <v>3</v>
      </c>
      <c r="AX1025" s="14" t="s">
        <v>83</v>
      </c>
      <c r="AY1025" s="182" t="s">
        <v>276</v>
      </c>
    </row>
    <row r="1026" spans="1:65" s="2" customFormat="1" ht="16.5" customHeight="1">
      <c r="A1026" s="33"/>
      <c r="B1026" s="158"/>
      <c r="C1026" s="197" t="s">
        <v>1667</v>
      </c>
      <c r="D1026" s="197" t="s">
        <v>393</v>
      </c>
      <c r="E1026" s="198" t="s">
        <v>1668</v>
      </c>
      <c r="F1026" s="199" t="s">
        <v>1669</v>
      </c>
      <c r="G1026" s="200" t="s">
        <v>281</v>
      </c>
      <c r="H1026" s="201">
        <v>68.744</v>
      </c>
      <c r="I1026" s="202"/>
      <c r="J1026" s="201">
        <f>ROUND(I1026*H1026,3)</f>
        <v>0</v>
      </c>
      <c r="K1026" s="203"/>
      <c r="L1026" s="204"/>
      <c r="M1026" s="205" t="s">
        <v>1</v>
      </c>
      <c r="N1026" s="206" t="s">
        <v>42</v>
      </c>
      <c r="O1026" s="62"/>
      <c r="P1026" s="168">
        <f>O1026*H1026</f>
        <v>0</v>
      </c>
      <c r="Q1026" s="168">
        <v>1.78E-2</v>
      </c>
      <c r="R1026" s="168">
        <f>Q1026*H1026</f>
        <v>1.2236431999999999</v>
      </c>
      <c r="S1026" s="168">
        <v>0</v>
      </c>
      <c r="T1026" s="169">
        <f>S1026*H1026</f>
        <v>0</v>
      </c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R1026" s="170" t="s">
        <v>448</v>
      </c>
      <c r="AT1026" s="170" t="s">
        <v>393</v>
      </c>
      <c r="AU1026" s="170" t="s">
        <v>89</v>
      </c>
      <c r="AY1026" s="18" t="s">
        <v>276</v>
      </c>
      <c r="BE1026" s="171">
        <f>IF(N1026="základná",J1026,0)</f>
        <v>0</v>
      </c>
      <c r="BF1026" s="171">
        <f>IF(N1026="znížená",J1026,0)</f>
        <v>0</v>
      </c>
      <c r="BG1026" s="171">
        <f>IF(N1026="zákl. prenesená",J1026,0)</f>
        <v>0</v>
      </c>
      <c r="BH1026" s="171">
        <f>IF(N1026="zníž. prenesená",J1026,0)</f>
        <v>0</v>
      </c>
      <c r="BI1026" s="171">
        <f>IF(N1026="nulová",J1026,0)</f>
        <v>0</v>
      </c>
      <c r="BJ1026" s="18" t="s">
        <v>89</v>
      </c>
      <c r="BK1026" s="172">
        <f>ROUND(I1026*H1026,3)</f>
        <v>0</v>
      </c>
      <c r="BL1026" s="18" t="s">
        <v>368</v>
      </c>
      <c r="BM1026" s="170" t="s">
        <v>1670</v>
      </c>
    </row>
    <row r="1027" spans="1:65" s="14" customFormat="1" ht="11.25">
      <c r="B1027" s="181"/>
      <c r="D1027" s="174" t="s">
        <v>284</v>
      </c>
      <c r="E1027" s="182" t="s">
        <v>1</v>
      </c>
      <c r="F1027" s="183" t="s">
        <v>152</v>
      </c>
      <c r="H1027" s="184">
        <v>66.099999999999994</v>
      </c>
      <c r="I1027" s="185"/>
      <c r="L1027" s="181"/>
      <c r="M1027" s="186"/>
      <c r="N1027" s="187"/>
      <c r="O1027" s="187"/>
      <c r="P1027" s="187"/>
      <c r="Q1027" s="187"/>
      <c r="R1027" s="187"/>
      <c r="S1027" s="187"/>
      <c r="T1027" s="188"/>
      <c r="AT1027" s="182" t="s">
        <v>284</v>
      </c>
      <c r="AU1027" s="182" t="s">
        <v>89</v>
      </c>
      <c r="AV1027" s="14" t="s">
        <v>89</v>
      </c>
      <c r="AW1027" s="14" t="s">
        <v>30</v>
      </c>
      <c r="AX1027" s="14" t="s">
        <v>83</v>
      </c>
      <c r="AY1027" s="182" t="s">
        <v>276</v>
      </c>
    </row>
    <row r="1028" spans="1:65" s="14" customFormat="1" ht="11.25">
      <c r="B1028" s="181"/>
      <c r="D1028" s="174" t="s">
        <v>284</v>
      </c>
      <c r="F1028" s="183" t="s">
        <v>1671</v>
      </c>
      <c r="H1028" s="184">
        <v>68.744</v>
      </c>
      <c r="I1028" s="185"/>
      <c r="L1028" s="181"/>
      <c r="M1028" s="186"/>
      <c r="N1028" s="187"/>
      <c r="O1028" s="187"/>
      <c r="P1028" s="187"/>
      <c r="Q1028" s="187"/>
      <c r="R1028" s="187"/>
      <c r="S1028" s="187"/>
      <c r="T1028" s="188"/>
      <c r="AT1028" s="182" t="s">
        <v>284</v>
      </c>
      <c r="AU1028" s="182" t="s">
        <v>89</v>
      </c>
      <c r="AV1028" s="14" t="s">
        <v>89</v>
      </c>
      <c r="AW1028" s="14" t="s">
        <v>3</v>
      </c>
      <c r="AX1028" s="14" t="s">
        <v>83</v>
      </c>
      <c r="AY1028" s="182" t="s">
        <v>276</v>
      </c>
    </row>
    <row r="1029" spans="1:65" s="2" customFormat="1" ht="24.2" customHeight="1">
      <c r="A1029" s="33"/>
      <c r="B1029" s="158"/>
      <c r="C1029" s="159" t="s">
        <v>1672</v>
      </c>
      <c r="D1029" s="159" t="s">
        <v>278</v>
      </c>
      <c r="E1029" s="160" t="s">
        <v>1673</v>
      </c>
      <c r="F1029" s="161" t="s">
        <v>1674</v>
      </c>
      <c r="G1029" s="162" t="s">
        <v>1051</v>
      </c>
      <c r="H1029" s="164"/>
      <c r="I1029" s="164"/>
      <c r="J1029" s="163">
        <f>ROUND(I1029*H1029,3)</f>
        <v>0</v>
      </c>
      <c r="K1029" s="165"/>
      <c r="L1029" s="34"/>
      <c r="M1029" s="166" t="s">
        <v>1</v>
      </c>
      <c r="N1029" s="167" t="s">
        <v>42</v>
      </c>
      <c r="O1029" s="62"/>
      <c r="P1029" s="168">
        <f>O1029*H1029</f>
        <v>0</v>
      </c>
      <c r="Q1029" s="168">
        <v>0</v>
      </c>
      <c r="R1029" s="168">
        <f>Q1029*H1029</f>
        <v>0</v>
      </c>
      <c r="S1029" s="168">
        <v>0</v>
      </c>
      <c r="T1029" s="169">
        <f>S1029*H1029</f>
        <v>0</v>
      </c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R1029" s="170" t="s">
        <v>368</v>
      </c>
      <c r="AT1029" s="170" t="s">
        <v>278</v>
      </c>
      <c r="AU1029" s="170" t="s">
        <v>89</v>
      </c>
      <c r="AY1029" s="18" t="s">
        <v>276</v>
      </c>
      <c r="BE1029" s="171">
        <f>IF(N1029="základná",J1029,0)</f>
        <v>0</v>
      </c>
      <c r="BF1029" s="171">
        <f>IF(N1029="znížená",J1029,0)</f>
        <v>0</v>
      </c>
      <c r="BG1029" s="171">
        <f>IF(N1029="zákl. prenesená",J1029,0)</f>
        <v>0</v>
      </c>
      <c r="BH1029" s="171">
        <f>IF(N1029="zníž. prenesená",J1029,0)</f>
        <v>0</v>
      </c>
      <c r="BI1029" s="171">
        <f>IF(N1029="nulová",J1029,0)</f>
        <v>0</v>
      </c>
      <c r="BJ1029" s="18" t="s">
        <v>89</v>
      </c>
      <c r="BK1029" s="172">
        <f>ROUND(I1029*H1029,3)</f>
        <v>0</v>
      </c>
      <c r="BL1029" s="18" t="s">
        <v>368</v>
      </c>
      <c r="BM1029" s="170" t="s">
        <v>1675</v>
      </c>
    </row>
    <row r="1030" spans="1:65" s="12" customFormat="1" ht="22.9" customHeight="1">
      <c r="B1030" s="145"/>
      <c r="D1030" s="146" t="s">
        <v>75</v>
      </c>
      <c r="E1030" s="156" t="s">
        <v>1676</v>
      </c>
      <c r="F1030" s="156" t="s">
        <v>1677</v>
      </c>
      <c r="I1030" s="148"/>
      <c r="J1030" s="157">
        <f>BK1030</f>
        <v>0</v>
      </c>
      <c r="L1030" s="145"/>
      <c r="M1030" s="150"/>
      <c r="N1030" s="151"/>
      <c r="O1030" s="151"/>
      <c r="P1030" s="152">
        <f>SUM(P1031:P1108)</f>
        <v>0</v>
      </c>
      <c r="Q1030" s="151"/>
      <c r="R1030" s="152">
        <f>SUM(R1031:R1108)</f>
        <v>2.2643026400000004</v>
      </c>
      <c r="S1030" s="151"/>
      <c r="T1030" s="153">
        <f>SUM(T1031:T1108)</f>
        <v>1.6957800000000001</v>
      </c>
      <c r="AR1030" s="146" t="s">
        <v>89</v>
      </c>
      <c r="AT1030" s="154" t="s">
        <v>75</v>
      </c>
      <c r="AU1030" s="154" t="s">
        <v>83</v>
      </c>
      <c r="AY1030" s="146" t="s">
        <v>276</v>
      </c>
      <c r="BK1030" s="155">
        <f>SUM(BK1031:BK1108)</f>
        <v>0</v>
      </c>
    </row>
    <row r="1031" spans="1:65" s="2" customFormat="1" ht="24.2" customHeight="1">
      <c r="A1031" s="33"/>
      <c r="B1031" s="158"/>
      <c r="C1031" s="159" t="s">
        <v>1678</v>
      </c>
      <c r="D1031" s="159" t="s">
        <v>278</v>
      </c>
      <c r="E1031" s="160" t="s">
        <v>1679</v>
      </c>
      <c r="F1031" s="161" t="s">
        <v>1680</v>
      </c>
      <c r="G1031" s="162" t="s">
        <v>292</v>
      </c>
      <c r="H1031" s="163">
        <v>43.5</v>
      </c>
      <c r="I1031" s="164"/>
      <c r="J1031" s="163">
        <f>ROUND(I1031*H1031,3)</f>
        <v>0</v>
      </c>
      <c r="K1031" s="165"/>
      <c r="L1031" s="34"/>
      <c r="M1031" s="166" t="s">
        <v>1</v>
      </c>
      <c r="N1031" s="167" t="s">
        <v>42</v>
      </c>
      <c r="O1031" s="62"/>
      <c r="P1031" s="168">
        <f>O1031*H1031</f>
        <v>0</v>
      </c>
      <c r="Q1031" s="168">
        <v>0</v>
      </c>
      <c r="R1031" s="168">
        <f>Q1031*H1031</f>
        <v>0</v>
      </c>
      <c r="S1031" s="168">
        <v>1E-3</v>
      </c>
      <c r="T1031" s="169">
        <f>S1031*H1031</f>
        <v>4.3500000000000004E-2</v>
      </c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R1031" s="170" t="s">
        <v>368</v>
      </c>
      <c r="AT1031" s="170" t="s">
        <v>278</v>
      </c>
      <c r="AU1031" s="170" t="s">
        <v>89</v>
      </c>
      <c r="AY1031" s="18" t="s">
        <v>276</v>
      </c>
      <c r="BE1031" s="171">
        <f>IF(N1031="základná",J1031,0)</f>
        <v>0</v>
      </c>
      <c r="BF1031" s="171">
        <f>IF(N1031="znížená",J1031,0)</f>
        <v>0</v>
      </c>
      <c r="BG1031" s="171">
        <f>IF(N1031="zákl. prenesená",J1031,0)</f>
        <v>0</v>
      </c>
      <c r="BH1031" s="171">
        <f>IF(N1031="zníž. prenesená",J1031,0)</f>
        <v>0</v>
      </c>
      <c r="BI1031" s="171">
        <f>IF(N1031="nulová",J1031,0)</f>
        <v>0</v>
      </c>
      <c r="BJ1031" s="18" t="s">
        <v>89</v>
      </c>
      <c r="BK1031" s="172">
        <f>ROUND(I1031*H1031,3)</f>
        <v>0</v>
      </c>
      <c r="BL1031" s="18" t="s">
        <v>368</v>
      </c>
      <c r="BM1031" s="170" t="s">
        <v>1681</v>
      </c>
    </row>
    <row r="1032" spans="1:65" s="13" customFormat="1" ht="11.25">
      <c r="B1032" s="173"/>
      <c r="D1032" s="174" t="s">
        <v>284</v>
      </c>
      <c r="E1032" s="175" t="s">
        <v>1</v>
      </c>
      <c r="F1032" s="176" t="s">
        <v>1682</v>
      </c>
      <c r="H1032" s="175" t="s">
        <v>1</v>
      </c>
      <c r="I1032" s="177"/>
      <c r="L1032" s="173"/>
      <c r="M1032" s="178"/>
      <c r="N1032" s="179"/>
      <c r="O1032" s="179"/>
      <c r="P1032" s="179"/>
      <c r="Q1032" s="179"/>
      <c r="R1032" s="179"/>
      <c r="S1032" s="179"/>
      <c r="T1032" s="180"/>
      <c r="AT1032" s="175" t="s">
        <v>284</v>
      </c>
      <c r="AU1032" s="175" t="s">
        <v>89</v>
      </c>
      <c r="AV1032" s="13" t="s">
        <v>83</v>
      </c>
      <c r="AW1032" s="13" t="s">
        <v>30</v>
      </c>
      <c r="AX1032" s="13" t="s">
        <v>76</v>
      </c>
      <c r="AY1032" s="175" t="s">
        <v>276</v>
      </c>
    </row>
    <row r="1033" spans="1:65" s="14" customFormat="1" ht="11.25">
      <c r="B1033" s="181"/>
      <c r="D1033" s="174" t="s">
        <v>284</v>
      </c>
      <c r="E1033" s="182" t="s">
        <v>1</v>
      </c>
      <c r="F1033" s="183" t="s">
        <v>1683</v>
      </c>
      <c r="H1033" s="184">
        <v>28.9</v>
      </c>
      <c r="I1033" s="185"/>
      <c r="L1033" s="181"/>
      <c r="M1033" s="186"/>
      <c r="N1033" s="187"/>
      <c r="O1033" s="187"/>
      <c r="P1033" s="187"/>
      <c r="Q1033" s="187"/>
      <c r="R1033" s="187"/>
      <c r="S1033" s="187"/>
      <c r="T1033" s="188"/>
      <c r="AT1033" s="182" t="s">
        <v>284</v>
      </c>
      <c r="AU1033" s="182" t="s">
        <v>89</v>
      </c>
      <c r="AV1033" s="14" t="s">
        <v>89</v>
      </c>
      <c r="AW1033" s="14" t="s">
        <v>30</v>
      </c>
      <c r="AX1033" s="14" t="s">
        <v>76</v>
      </c>
      <c r="AY1033" s="182" t="s">
        <v>276</v>
      </c>
    </row>
    <row r="1034" spans="1:65" s="14" customFormat="1" ht="11.25">
      <c r="B1034" s="181"/>
      <c r="D1034" s="174" t="s">
        <v>284</v>
      </c>
      <c r="E1034" s="182" t="s">
        <v>1</v>
      </c>
      <c r="F1034" s="183" t="s">
        <v>1684</v>
      </c>
      <c r="H1034" s="184">
        <v>14.6</v>
      </c>
      <c r="I1034" s="185"/>
      <c r="L1034" s="181"/>
      <c r="M1034" s="186"/>
      <c r="N1034" s="187"/>
      <c r="O1034" s="187"/>
      <c r="P1034" s="187"/>
      <c r="Q1034" s="187"/>
      <c r="R1034" s="187"/>
      <c r="S1034" s="187"/>
      <c r="T1034" s="188"/>
      <c r="AT1034" s="182" t="s">
        <v>284</v>
      </c>
      <c r="AU1034" s="182" t="s">
        <v>89</v>
      </c>
      <c r="AV1034" s="14" t="s">
        <v>89</v>
      </c>
      <c r="AW1034" s="14" t="s">
        <v>30</v>
      </c>
      <c r="AX1034" s="14" t="s">
        <v>76</v>
      </c>
      <c r="AY1034" s="182" t="s">
        <v>276</v>
      </c>
    </row>
    <row r="1035" spans="1:65" s="15" customFormat="1" ht="11.25">
      <c r="B1035" s="189"/>
      <c r="D1035" s="174" t="s">
        <v>284</v>
      </c>
      <c r="E1035" s="190" t="s">
        <v>1</v>
      </c>
      <c r="F1035" s="191" t="s">
        <v>289</v>
      </c>
      <c r="H1035" s="192">
        <v>43.5</v>
      </c>
      <c r="I1035" s="193"/>
      <c r="L1035" s="189"/>
      <c r="M1035" s="194"/>
      <c r="N1035" s="195"/>
      <c r="O1035" s="195"/>
      <c r="P1035" s="195"/>
      <c r="Q1035" s="195"/>
      <c r="R1035" s="195"/>
      <c r="S1035" s="195"/>
      <c r="T1035" s="196"/>
      <c r="AT1035" s="190" t="s">
        <v>284</v>
      </c>
      <c r="AU1035" s="190" t="s">
        <v>89</v>
      </c>
      <c r="AV1035" s="15" t="s">
        <v>282</v>
      </c>
      <c r="AW1035" s="15" t="s">
        <v>30</v>
      </c>
      <c r="AX1035" s="15" t="s">
        <v>83</v>
      </c>
      <c r="AY1035" s="190" t="s">
        <v>276</v>
      </c>
    </row>
    <row r="1036" spans="1:65" s="2" customFormat="1" ht="24.2" customHeight="1">
      <c r="A1036" s="33"/>
      <c r="B1036" s="158"/>
      <c r="C1036" s="159" t="s">
        <v>1685</v>
      </c>
      <c r="D1036" s="159" t="s">
        <v>278</v>
      </c>
      <c r="E1036" s="160" t="s">
        <v>1686</v>
      </c>
      <c r="F1036" s="161" t="s">
        <v>1687</v>
      </c>
      <c r="G1036" s="162" t="s">
        <v>281</v>
      </c>
      <c r="H1036" s="163">
        <v>110.152</v>
      </c>
      <c r="I1036" s="164"/>
      <c r="J1036" s="163">
        <f>ROUND(I1036*H1036,3)</f>
        <v>0</v>
      </c>
      <c r="K1036" s="165"/>
      <c r="L1036" s="34"/>
      <c r="M1036" s="166" t="s">
        <v>1</v>
      </c>
      <c r="N1036" s="167" t="s">
        <v>42</v>
      </c>
      <c r="O1036" s="62"/>
      <c r="P1036" s="168">
        <f>O1036*H1036</f>
        <v>0</v>
      </c>
      <c r="Q1036" s="168">
        <v>0</v>
      </c>
      <c r="R1036" s="168">
        <f>Q1036*H1036</f>
        <v>0</v>
      </c>
      <c r="S1036" s="168">
        <v>1.4999999999999999E-2</v>
      </c>
      <c r="T1036" s="169">
        <f>S1036*H1036</f>
        <v>1.65228</v>
      </c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R1036" s="170" t="s">
        <v>368</v>
      </c>
      <c r="AT1036" s="170" t="s">
        <v>278</v>
      </c>
      <c r="AU1036" s="170" t="s">
        <v>89</v>
      </c>
      <c r="AY1036" s="18" t="s">
        <v>276</v>
      </c>
      <c r="BE1036" s="171">
        <f>IF(N1036="základná",J1036,0)</f>
        <v>0</v>
      </c>
      <c r="BF1036" s="171">
        <f>IF(N1036="znížená",J1036,0)</f>
        <v>0</v>
      </c>
      <c r="BG1036" s="171">
        <f>IF(N1036="zákl. prenesená",J1036,0)</f>
        <v>0</v>
      </c>
      <c r="BH1036" s="171">
        <f>IF(N1036="zníž. prenesená",J1036,0)</f>
        <v>0</v>
      </c>
      <c r="BI1036" s="171">
        <f>IF(N1036="nulová",J1036,0)</f>
        <v>0</v>
      </c>
      <c r="BJ1036" s="18" t="s">
        <v>89</v>
      </c>
      <c r="BK1036" s="172">
        <f>ROUND(I1036*H1036,3)</f>
        <v>0</v>
      </c>
      <c r="BL1036" s="18" t="s">
        <v>368</v>
      </c>
      <c r="BM1036" s="170" t="s">
        <v>1688</v>
      </c>
    </row>
    <row r="1037" spans="1:65" s="13" customFormat="1" ht="11.25">
      <c r="B1037" s="173"/>
      <c r="D1037" s="174" t="s">
        <v>284</v>
      </c>
      <c r="E1037" s="175" t="s">
        <v>1</v>
      </c>
      <c r="F1037" s="176" t="s">
        <v>1689</v>
      </c>
      <c r="H1037" s="175" t="s">
        <v>1</v>
      </c>
      <c r="I1037" s="177"/>
      <c r="L1037" s="173"/>
      <c r="M1037" s="178"/>
      <c r="N1037" s="179"/>
      <c r="O1037" s="179"/>
      <c r="P1037" s="179"/>
      <c r="Q1037" s="179"/>
      <c r="R1037" s="179"/>
      <c r="S1037" s="179"/>
      <c r="T1037" s="180"/>
      <c r="AT1037" s="175" t="s">
        <v>284</v>
      </c>
      <c r="AU1037" s="175" t="s">
        <v>89</v>
      </c>
      <c r="AV1037" s="13" t="s">
        <v>83</v>
      </c>
      <c r="AW1037" s="13" t="s">
        <v>30</v>
      </c>
      <c r="AX1037" s="13" t="s">
        <v>76</v>
      </c>
      <c r="AY1037" s="175" t="s">
        <v>276</v>
      </c>
    </row>
    <row r="1038" spans="1:65" s="14" customFormat="1" ht="11.25">
      <c r="B1038" s="181"/>
      <c r="D1038" s="174" t="s">
        <v>284</v>
      </c>
      <c r="E1038" s="182" t="s">
        <v>1</v>
      </c>
      <c r="F1038" s="183" t="s">
        <v>1690</v>
      </c>
      <c r="H1038" s="184">
        <v>37.450000000000003</v>
      </c>
      <c r="I1038" s="185"/>
      <c r="L1038" s="181"/>
      <c r="M1038" s="186"/>
      <c r="N1038" s="187"/>
      <c r="O1038" s="187"/>
      <c r="P1038" s="187"/>
      <c r="Q1038" s="187"/>
      <c r="R1038" s="187"/>
      <c r="S1038" s="187"/>
      <c r="T1038" s="188"/>
      <c r="AT1038" s="182" t="s">
        <v>284</v>
      </c>
      <c r="AU1038" s="182" t="s">
        <v>89</v>
      </c>
      <c r="AV1038" s="14" t="s">
        <v>89</v>
      </c>
      <c r="AW1038" s="14" t="s">
        <v>30</v>
      </c>
      <c r="AX1038" s="14" t="s">
        <v>76</v>
      </c>
      <c r="AY1038" s="182" t="s">
        <v>276</v>
      </c>
    </row>
    <row r="1039" spans="1:65" s="14" customFormat="1" ht="11.25">
      <c r="B1039" s="181"/>
      <c r="D1039" s="174" t="s">
        <v>284</v>
      </c>
      <c r="E1039" s="182" t="s">
        <v>1</v>
      </c>
      <c r="F1039" s="183" t="s">
        <v>1691</v>
      </c>
      <c r="H1039" s="184">
        <v>56.95</v>
      </c>
      <c r="I1039" s="185"/>
      <c r="L1039" s="181"/>
      <c r="M1039" s="186"/>
      <c r="N1039" s="187"/>
      <c r="O1039" s="187"/>
      <c r="P1039" s="187"/>
      <c r="Q1039" s="187"/>
      <c r="R1039" s="187"/>
      <c r="S1039" s="187"/>
      <c r="T1039" s="188"/>
      <c r="AT1039" s="182" t="s">
        <v>284</v>
      </c>
      <c r="AU1039" s="182" t="s">
        <v>89</v>
      </c>
      <c r="AV1039" s="14" t="s">
        <v>89</v>
      </c>
      <c r="AW1039" s="14" t="s">
        <v>30</v>
      </c>
      <c r="AX1039" s="14" t="s">
        <v>76</v>
      </c>
      <c r="AY1039" s="182" t="s">
        <v>276</v>
      </c>
    </row>
    <row r="1040" spans="1:65" s="14" customFormat="1" ht="11.25">
      <c r="B1040" s="181"/>
      <c r="D1040" s="174" t="s">
        <v>284</v>
      </c>
      <c r="E1040" s="182" t="s">
        <v>1</v>
      </c>
      <c r="F1040" s="183" t="s">
        <v>1692</v>
      </c>
      <c r="H1040" s="184">
        <v>14.971</v>
      </c>
      <c r="I1040" s="185"/>
      <c r="L1040" s="181"/>
      <c r="M1040" s="186"/>
      <c r="N1040" s="187"/>
      <c r="O1040" s="187"/>
      <c r="P1040" s="187"/>
      <c r="Q1040" s="187"/>
      <c r="R1040" s="187"/>
      <c r="S1040" s="187"/>
      <c r="T1040" s="188"/>
      <c r="AT1040" s="182" t="s">
        <v>284</v>
      </c>
      <c r="AU1040" s="182" t="s">
        <v>89</v>
      </c>
      <c r="AV1040" s="14" t="s">
        <v>89</v>
      </c>
      <c r="AW1040" s="14" t="s">
        <v>30</v>
      </c>
      <c r="AX1040" s="14" t="s">
        <v>76</v>
      </c>
      <c r="AY1040" s="182" t="s">
        <v>276</v>
      </c>
    </row>
    <row r="1041" spans="1:65" s="16" customFormat="1" ht="11.25">
      <c r="B1041" s="207"/>
      <c r="D1041" s="174" t="s">
        <v>284</v>
      </c>
      <c r="E1041" s="208" t="s">
        <v>132</v>
      </c>
      <c r="F1041" s="209" t="s">
        <v>548</v>
      </c>
      <c r="H1041" s="210">
        <v>109.371</v>
      </c>
      <c r="I1041" s="211"/>
      <c r="L1041" s="207"/>
      <c r="M1041" s="212"/>
      <c r="N1041" s="213"/>
      <c r="O1041" s="213"/>
      <c r="P1041" s="213"/>
      <c r="Q1041" s="213"/>
      <c r="R1041" s="213"/>
      <c r="S1041" s="213"/>
      <c r="T1041" s="214"/>
      <c r="AT1041" s="208" t="s">
        <v>284</v>
      </c>
      <c r="AU1041" s="208" t="s">
        <v>89</v>
      </c>
      <c r="AV1041" s="16" t="s">
        <v>295</v>
      </c>
      <c r="AW1041" s="16" t="s">
        <v>30</v>
      </c>
      <c r="AX1041" s="16" t="s">
        <v>76</v>
      </c>
      <c r="AY1041" s="208" t="s">
        <v>276</v>
      </c>
    </row>
    <row r="1042" spans="1:65" s="13" customFormat="1" ht="11.25">
      <c r="B1042" s="173"/>
      <c r="D1042" s="174" t="s">
        <v>284</v>
      </c>
      <c r="E1042" s="175" t="s">
        <v>1</v>
      </c>
      <c r="F1042" s="176" t="s">
        <v>1693</v>
      </c>
      <c r="H1042" s="175" t="s">
        <v>1</v>
      </c>
      <c r="I1042" s="177"/>
      <c r="L1042" s="173"/>
      <c r="M1042" s="178"/>
      <c r="N1042" s="179"/>
      <c r="O1042" s="179"/>
      <c r="P1042" s="179"/>
      <c r="Q1042" s="179"/>
      <c r="R1042" s="179"/>
      <c r="S1042" s="179"/>
      <c r="T1042" s="180"/>
      <c r="AT1042" s="175" t="s">
        <v>284</v>
      </c>
      <c r="AU1042" s="175" t="s">
        <v>89</v>
      </c>
      <c r="AV1042" s="13" t="s">
        <v>83</v>
      </c>
      <c r="AW1042" s="13" t="s">
        <v>30</v>
      </c>
      <c r="AX1042" s="13" t="s">
        <v>76</v>
      </c>
      <c r="AY1042" s="175" t="s">
        <v>276</v>
      </c>
    </row>
    <row r="1043" spans="1:65" s="14" customFormat="1" ht="11.25">
      <c r="B1043" s="181"/>
      <c r="D1043" s="174" t="s">
        <v>284</v>
      </c>
      <c r="E1043" s="182" t="s">
        <v>1</v>
      </c>
      <c r="F1043" s="183" t="s">
        <v>1694</v>
      </c>
      <c r="H1043" s="184">
        <v>0.78100000000000003</v>
      </c>
      <c r="I1043" s="185"/>
      <c r="L1043" s="181"/>
      <c r="M1043" s="186"/>
      <c r="N1043" s="187"/>
      <c r="O1043" s="187"/>
      <c r="P1043" s="187"/>
      <c r="Q1043" s="187"/>
      <c r="R1043" s="187"/>
      <c r="S1043" s="187"/>
      <c r="T1043" s="188"/>
      <c r="AT1043" s="182" t="s">
        <v>284</v>
      </c>
      <c r="AU1043" s="182" t="s">
        <v>89</v>
      </c>
      <c r="AV1043" s="14" t="s">
        <v>89</v>
      </c>
      <c r="AW1043" s="14" t="s">
        <v>30</v>
      </c>
      <c r="AX1043" s="14" t="s">
        <v>76</v>
      </c>
      <c r="AY1043" s="182" t="s">
        <v>276</v>
      </c>
    </row>
    <row r="1044" spans="1:65" s="16" customFormat="1" ht="11.25">
      <c r="B1044" s="207"/>
      <c r="D1044" s="174" t="s">
        <v>284</v>
      </c>
      <c r="E1044" s="208" t="s">
        <v>1695</v>
      </c>
      <c r="F1044" s="209" t="s">
        <v>548</v>
      </c>
      <c r="H1044" s="210">
        <v>0.78100000000000003</v>
      </c>
      <c r="I1044" s="211"/>
      <c r="L1044" s="207"/>
      <c r="M1044" s="212"/>
      <c r="N1044" s="213"/>
      <c r="O1044" s="213"/>
      <c r="P1044" s="213"/>
      <c r="Q1044" s="213"/>
      <c r="R1044" s="213"/>
      <c r="S1044" s="213"/>
      <c r="T1044" s="214"/>
      <c r="AT1044" s="208" t="s">
        <v>284</v>
      </c>
      <c r="AU1044" s="208" t="s">
        <v>89</v>
      </c>
      <c r="AV1044" s="16" t="s">
        <v>295</v>
      </c>
      <c r="AW1044" s="16" t="s">
        <v>30</v>
      </c>
      <c r="AX1044" s="16" t="s">
        <v>76</v>
      </c>
      <c r="AY1044" s="208" t="s">
        <v>276</v>
      </c>
    </row>
    <row r="1045" spans="1:65" s="15" customFormat="1" ht="11.25">
      <c r="B1045" s="189"/>
      <c r="D1045" s="174" t="s">
        <v>284</v>
      </c>
      <c r="E1045" s="190" t="s">
        <v>1</v>
      </c>
      <c r="F1045" s="191" t="s">
        <v>289</v>
      </c>
      <c r="H1045" s="192">
        <v>110.152</v>
      </c>
      <c r="I1045" s="193"/>
      <c r="L1045" s="189"/>
      <c r="M1045" s="194"/>
      <c r="N1045" s="195"/>
      <c r="O1045" s="195"/>
      <c r="P1045" s="195"/>
      <c r="Q1045" s="195"/>
      <c r="R1045" s="195"/>
      <c r="S1045" s="195"/>
      <c r="T1045" s="196"/>
      <c r="AT1045" s="190" t="s">
        <v>284</v>
      </c>
      <c r="AU1045" s="190" t="s">
        <v>89</v>
      </c>
      <c r="AV1045" s="15" t="s">
        <v>282</v>
      </c>
      <c r="AW1045" s="15" t="s">
        <v>30</v>
      </c>
      <c r="AX1045" s="15" t="s">
        <v>83</v>
      </c>
      <c r="AY1045" s="190" t="s">
        <v>276</v>
      </c>
    </row>
    <row r="1046" spans="1:65" s="2" customFormat="1" ht="24.2" customHeight="1">
      <c r="A1046" s="33"/>
      <c r="B1046" s="158"/>
      <c r="C1046" s="159" t="s">
        <v>1696</v>
      </c>
      <c r="D1046" s="159" t="s">
        <v>278</v>
      </c>
      <c r="E1046" s="160" t="s">
        <v>1697</v>
      </c>
      <c r="F1046" s="161" t="s">
        <v>1698</v>
      </c>
      <c r="G1046" s="162" t="s">
        <v>292</v>
      </c>
      <c r="H1046" s="163">
        <v>164.03</v>
      </c>
      <c r="I1046" s="164"/>
      <c r="J1046" s="163">
        <f>ROUND(I1046*H1046,3)</f>
        <v>0</v>
      </c>
      <c r="K1046" s="165"/>
      <c r="L1046" s="34"/>
      <c r="M1046" s="166" t="s">
        <v>1</v>
      </c>
      <c r="N1046" s="167" t="s">
        <v>42</v>
      </c>
      <c r="O1046" s="62"/>
      <c r="P1046" s="168">
        <f>O1046*H1046</f>
        <v>0</v>
      </c>
      <c r="Q1046" s="168">
        <v>1.0000000000000001E-5</v>
      </c>
      <c r="R1046" s="168">
        <f>Q1046*H1046</f>
        <v>1.6403000000000001E-3</v>
      </c>
      <c r="S1046" s="168">
        <v>0</v>
      </c>
      <c r="T1046" s="169">
        <f>S1046*H1046</f>
        <v>0</v>
      </c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  <c r="AR1046" s="170" t="s">
        <v>368</v>
      </c>
      <c r="AT1046" s="170" t="s">
        <v>278</v>
      </c>
      <c r="AU1046" s="170" t="s">
        <v>89</v>
      </c>
      <c r="AY1046" s="18" t="s">
        <v>276</v>
      </c>
      <c r="BE1046" s="171">
        <f>IF(N1046="základná",J1046,0)</f>
        <v>0</v>
      </c>
      <c r="BF1046" s="171">
        <f>IF(N1046="znížená",J1046,0)</f>
        <v>0</v>
      </c>
      <c r="BG1046" s="171">
        <f>IF(N1046="zákl. prenesená",J1046,0)</f>
        <v>0</v>
      </c>
      <c r="BH1046" s="171">
        <f>IF(N1046="zníž. prenesená",J1046,0)</f>
        <v>0</v>
      </c>
      <c r="BI1046" s="171">
        <f>IF(N1046="nulová",J1046,0)</f>
        <v>0</v>
      </c>
      <c r="BJ1046" s="18" t="s">
        <v>89</v>
      </c>
      <c r="BK1046" s="172">
        <f>ROUND(I1046*H1046,3)</f>
        <v>0</v>
      </c>
      <c r="BL1046" s="18" t="s">
        <v>368</v>
      </c>
      <c r="BM1046" s="170" t="s">
        <v>1699</v>
      </c>
    </row>
    <row r="1047" spans="1:65" s="13" customFormat="1" ht="11.25">
      <c r="B1047" s="173"/>
      <c r="D1047" s="174" t="s">
        <v>284</v>
      </c>
      <c r="E1047" s="175" t="s">
        <v>1</v>
      </c>
      <c r="F1047" s="176" t="s">
        <v>1700</v>
      </c>
      <c r="H1047" s="175" t="s">
        <v>1</v>
      </c>
      <c r="I1047" s="177"/>
      <c r="L1047" s="173"/>
      <c r="M1047" s="178"/>
      <c r="N1047" s="179"/>
      <c r="O1047" s="179"/>
      <c r="P1047" s="179"/>
      <c r="Q1047" s="179"/>
      <c r="R1047" s="179"/>
      <c r="S1047" s="179"/>
      <c r="T1047" s="180"/>
      <c r="AT1047" s="175" t="s">
        <v>284</v>
      </c>
      <c r="AU1047" s="175" t="s">
        <v>89</v>
      </c>
      <c r="AV1047" s="13" t="s">
        <v>83</v>
      </c>
      <c r="AW1047" s="13" t="s">
        <v>30</v>
      </c>
      <c r="AX1047" s="13" t="s">
        <v>76</v>
      </c>
      <c r="AY1047" s="175" t="s">
        <v>276</v>
      </c>
    </row>
    <row r="1048" spans="1:65" s="14" customFormat="1" ht="11.25">
      <c r="B1048" s="181"/>
      <c r="D1048" s="174" t="s">
        <v>284</v>
      </c>
      <c r="E1048" s="182" t="s">
        <v>1</v>
      </c>
      <c r="F1048" s="183" t="s">
        <v>1701</v>
      </c>
      <c r="H1048" s="184">
        <v>17.48</v>
      </c>
      <c r="I1048" s="185"/>
      <c r="L1048" s="181"/>
      <c r="M1048" s="186"/>
      <c r="N1048" s="187"/>
      <c r="O1048" s="187"/>
      <c r="P1048" s="187"/>
      <c r="Q1048" s="187"/>
      <c r="R1048" s="187"/>
      <c r="S1048" s="187"/>
      <c r="T1048" s="188"/>
      <c r="AT1048" s="182" t="s">
        <v>284</v>
      </c>
      <c r="AU1048" s="182" t="s">
        <v>89</v>
      </c>
      <c r="AV1048" s="14" t="s">
        <v>89</v>
      </c>
      <c r="AW1048" s="14" t="s">
        <v>30</v>
      </c>
      <c r="AX1048" s="14" t="s">
        <v>76</v>
      </c>
      <c r="AY1048" s="182" t="s">
        <v>276</v>
      </c>
    </row>
    <row r="1049" spans="1:65" s="14" customFormat="1" ht="11.25">
      <c r="B1049" s="181"/>
      <c r="D1049" s="174" t="s">
        <v>284</v>
      </c>
      <c r="E1049" s="182" t="s">
        <v>1</v>
      </c>
      <c r="F1049" s="183" t="s">
        <v>1702</v>
      </c>
      <c r="H1049" s="184">
        <v>24</v>
      </c>
      <c r="I1049" s="185"/>
      <c r="L1049" s="181"/>
      <c r="M1049" s="186"/>
      <c r="N1049" s="187"/>
      <c r="O1049" s="187"/>
      <c r="P1049" s="187"/>
      <c r="Q1049" s="187"/>
      <c r="R1049" s="187"/>
      <c r="S1049" s="187"/>
      <c r="T1049" s="188"/>
      <c r="AT1049" s="182" t="s">
        <v>284</v>
      </c>
      <c r="AU1049" s="182" t="s">
        <v>89</v>
      </c>
      <c r="AV1049" s="14" t="s">
        <v>89</v>
      </c>
      <c r="AW1049" s="14" t="s">
        <v>30</v>
      </c>
      <c r="AX1049" s="14" t="s">
        <v>76</v>
      </c>
      <c r="AY1049" s="182" t="s">
        <v>276</v>
      </c>
    </row>
    <row r="1050" spans="1:65" s="14" customFormat="1" ht="11.25">
      <c r="B1050" s="181"/>
      <c r="D1050" s="174" t="s">
        <v>284</v>
      </c>
      <c r="E1050" s="182" t="s">
        <v>1</v>
      </c>
      <c r="F1050" s="183" t="s">
        <v>1703</v>
      </c>
      <c r="H1050" s="184">
        <v>17.489999999999998</v>
      </c>
      <c r="I1050" s="185"/>
      <c r="L1050" s="181"/>
      <c r="M1050" s="186"/>
      <c r="N1050" s="187"/>
      <c r="O1050" s="187"/>
      <c r="P1050" s="187"/>
      <c r="Q1050" s="187"/>
      <c r="R1050" s="187"/>
      <c r="S1050" s="187"/>
      <c r="T1050" s="188"/>
      <c r="AT1050" s="182" t="s">
        <v>284</v>
      </c>
      <c r="AU1050" s="182" t="s">
        <v>89</v>
      </c>
      <c r="AV1050" s="14" t="s">
        <v>89</v>
      </c>
      <c r="AW1050" s="14" t="s">
        <v>30</v>
      </c>
      <c r="AX1050" s="14" t="s">
        <v>76</v>
      </c>
      <c r="AY1050" s="182" t="s">
        <v>276</v>
      </c>
    </row>
    <row r="1051" spans="1:65" s="14" customFormat="1" ht="11.25">
      <c r="B1051" s="181"/>
      <c r="D1051" s="174" t="s">
        <v>284</v>
      </c>
      <c r="E1051" s="182" t="s">
        <v>1</v>
      </c>
      <c r="F1051" s="183" t="s">
        <v>1704</v>
      </c>
      <c r="H1051" s="184">
        <v>18</v>
      </c>
      <c r="I1051" s="185"/>
      <c r="L1051" s="181"/>
      <c r="M1051" s="186"/>
      <c r="N1051" s="187"/>
      <c r="O1051" s="187"/>
      <c r="P1051" s="187"/>
      <c r="Q1051" s="187"/>
      <c r="R1051" s="187"/>
      <c r="S1051" s="187"/>
      <c r="T1051" s="188"/>
      <c r="AT1051" s="182" t="s">
        <v>284</v>
      </c>
      <c r="AU1051" s="182" t="s">
        <v>89</v>
      </c>
      <c r="AV1051" s="14" t="s">
        <v>89</v>
      </c>
      <c r="AW1051" s="14" t="s">
        <v>30</v>
      </c>
      <c r="AX1051" s="14" t="s">
        <v>76</v>
      </c>
      <c r="AY1051" s="182" t="s">
        <v>276</v>
      </c>
    </row>
    <row r="1052" spans="1:65" s="14" customFormat="1" ht="11.25">
      <c r="B1052" s="181"/>
      <c r="D1052" s="174" t="s">
        <v>284</v>
      </c>
      <c r="E1052" s="182" t="s">
        <v>1</v>
      </c>
      <c r="F1052" s="183" t="s">
        <v>1705</v>
      </c>
      <c r="H1052" s="184">
        <v>30.26</v>
      </c>
      <c r="I1052" s="185"/>
      <c r="L1052" s="181"/>
      <c r="M1052" s="186"/>
      <c r="N1052" s="187"/>
      <c r="O1052" s="187"/>
      <c r="P1052" s="187"/>
      <c r="Q1052" s="187"/>
      <c r="R1052" s="187"/>
      <c r="S1052" s="187"/>
      <c r="T1052" s="188"/>
      <c r="AT1052" s="182" t="s">
        <v>284</v>
      </c>
      <c r="AU1052" s="182" t="s">
        <v>89</v>
      </c>
      <c r="AV1052" s="14" t="s">
        <v>89</v>
      </c>
      <c r="AW1052" s="14" t="s">
        <v>30</v>
      </c>
      <c r="AX1052" s="14" t="s">
        <v>76</v>
      </c>
      <c r="AY1052" s="182" t="s">
        <v>276</v>
      </c>
    </row>
    <row r="1053" spans="1:65" s="14" customFormat="1" ht="11.25">
      <c r="B1053" s="181"/>
      <c r="D1053" s="174" t="s">
        <v>284</v>
      </c>
      <c r="E1053" s="182" t="s">
        <v>1</v>
      </c>
      <c r="F1053" s="183" t="s">
        <v>1706</v>
      </c>
      <c r="H1053" s="184">
        <v>28.86</v>
      </c>
      <c r="I1053" s="185"/>
      <c r="L1053" s="181"/>
      <c r="M1053" s="186"/>
      <c r="N1053" s="187"/>
      <c r="O1053" s="187"/>
      <c r="P1053" s="187"/>
      <c r="Q1053" s="187"/>
      <c r="R1053" s="187"/>
      <c r="S1053" s="187"/>
      <c r="T1053" s="188"/>
      <c r="AT1053" s="182" t="s">
        <v>284</v>
      </c>
      <c r="AU1053" s="182" t="s">
        <v>89</v>
      </c>
      <c r="AV1053" s="14" t="s">
        <v>89</v>
      </c>
      <c r="AW1053" s="14" t="s">
        <v>30</v>
      </c>
      <c r="AX1053" s="14" t="s">
        <v>76</v>
      </c>
      <c r="AY1053" s="182" t="s">
        <v>276</v>
      </c>
    </row>
    <row r="1054" spans="1:65" s="13" customFormat="1" ht="11.25">
      <c r="B1054" s="173"/>
      <c r="D1054" s="174" t="s">
        <v>284</v>
      </c>
      <c r="E1054" s="175" t="s">
        <v>1</v>
      </c>
      <c r="F1054" s="176" t="s">
        <v>1707</v>
      </c>
      <c r="H1054" s="175" t="s">
        <v>1</v>
      </c>
      <c r="I1054" s="177"/>
      <c r="L1054" s="173"/>
      <c r="M1054" s="178"/>
      <c r="N1054" s="179"/>
      <c r="O1054" s="179"/>
      <c r="P1054" s="179"/>
      <c r="Q1054" s="179"/>
      <c r="R1054" s="179"/>
      <c r="S1054" s="179"/>
      <c r="T1054" s="180"/>
      <c r="AT1054" s="175" t="s">
        <v>284</v>
      </c>
      <c r="AU1054" s="175" t="s">
        <v>89</v>
      </c>
      <c r="AV1054" s="13" t="s">
        <v>83</v>
      </c>
      <c r="AW1054" s="13" t="s">
        <v>30</v>
      </c>
      <c r="AX1054" s="13" t="s">
        <v>76</v>
      </c>
      <c r="AY1054" s="175" t="s">
        <v>276</v>
      </c>
    </row>
    <row r="1055" spans="1:65" s="14" customFormat="1" ht="11.25">
      <c r="B1055" s="181"/>
      <c r="D1055" s="174" t="s">
        <v>284</v>
      </c>
      <c r="E1055" s="182" t="s">
        <v>1</v>
      </c>
      <c r="F1055" s="183" t="s">
        <v>1708</v>
      </c>
      <c r="H1055" s="184">
        <v>14.55</v>
      </c>
      <c r="I1055" s="185"/>
      <c r="L1055" s="181"/>
      <c r="M1055" s="186"/>
      <c r="N1055" s="187"/>
      <c r="O1055" s="187"/>
      <c r="P1055" s="187"/>
      <c r="Q1055" s="187"/>
      <c r="R1055" s="187"/>
      <c r="S1055" s="187"/>
      <c r="T1055" s="188"/>
      <c r="AT1055" s="182" t="s">
        <v>284</v>
      </c>
      <c r="AU1055" s="182" t="s">
        <v>89</v>
      </c>
      <c r="AV1055" s="14" t="s">
        <v>89</v>
      </c>
      <c r="AW1055" s="14" t="s">
        <v>30</v>
      </c>
      <c r="AX1055" s="14" t="s">
        <v>76</v>
      </c>
      <c r="AY1055" s="182" t="s">
        <v>276</v>
      </c>
    </row>
    <row r="1056" spans="1:65" s="14" customFormat="1" ht="11.25">
      <c r="B1056" s="181"/>
      <c r="D1056" s="174" t="s">
        <v>284</v>
      </c>
      <c r="E1056" s="182" t="s">
        <v>1</v>
      </c>
      <c r="F1056" s="183" t="s">
        <v>1709</v>
      </c>
      <c r="H1056" s="184">
        <v>13.39</v>
      </c>
      <c r="I1056" s="185"/>
      <c r="L1056" s="181"/>
      <c r="M1056" s="186"/>
      <c r="N1056" s="187"/>
      <c r="O1056" s="187"/>
      <c r="P1056" s="187"/>
      <c r="Q1056" s="187"/>
      <c r="R1056" s="187"/>
      <c r="S1056" s="187"/>
      <c r="T1056" s="188"/>
      <c r="AT1056" s="182" t="s">
        <v>284</v>
      </c>
      <c r="AU1056" s="182" t="s">
        <v>89</v>
      </c>
      <c r="AV1056" s="14" t="s">
        <v>89</v>
      </c>
      <c r="AW1056" s="14" t="s">
        <v>30</v>
      </c>
      <c r="AX1056" s="14" t="s">
        <v>76</v>
      </c>
      <c r="AY1056" s="182" t="s">
        <v>276</v>
      </c>
    </row>
    <row r="1057" spans="1:65" s="15" customFormat="1" ht="11.25">
      <c r="B1057" s="189"/>
      <c r="D1057" s="174" t="s">
        <v>284</v>
      </c>
      <c r="E1057" s="190" t="s">
        <v>170</v>
      </c>
      <c r="F1057" s="191" t="s">
        <v>289</v>
      </c>
      <c r="H1057" s="192">
        <v>164.03</v>
      </c>
      <c r="I1057" s="193"/>
      <c r="L1057" s="189"/>
      <c r="M1057" s="194"/>
      <c r="N1057" s="195"/>
      <c r="O1057" s="195"/>
      <c r="P1057" s="195"/>
      <c r="Q1057" s="195"/>
      <c r="R1057" s="195"/>
      <c r="S1057" s="195"/>
      <c r="T1057" s="196"/>
      <c r="AT1057" s="190" t="s">
        <v>284</v>
      </c>
      <c r="AU1057" s="190" t="s">
        <v>89</v>
      </c>
      <c r="AV1057" s="15" t="s">
        <v>282</v>
      </c>
      <c r="AW1057" s="15" t="s">
        <v>30</v>
      </c>
      <c r="AX1057" s="15" t="s">
        <v>83</v>
      </c>
      <c r="AY1057" s="190" t="s">
        <v>276</v>
      </c>
    </row>
    <row r="1058" spans="1:65" s="2" customFormat="1" ht="21.75" customHeight="1">
      <c r="A1058" s="33"/>
      <c r="B1058" s="158"/>
      <c r="C1058" s="197" t="s">
        <v>1710</v>
      </c>
      <c r="D1058" s="197" t="s">
        <v>393</v>
      </c>
      <c r="E1058" s="198" t="s">
        <v>1711</v>
      </c>
      <c r="F1058" s="199" t="s">
        <v>1712</v>
      </c>
      <c r="G1058" s="200" t="s">
        <v>292</v>
      </c>
      <c r="H1058" s="201">
        <v>165.67</v>
      </c>
      <c r="I1058" s="202"/>
      <c r="J1058" s="201">
        <f>ROUND(I1058*H1058,3)</f>
        <v>0</v>
      </c>
      <c r="K1058" s="203"/>
      <c r="L1058" s="204"/>
      <c r="M1058" s="205" t="s">
        <v>1</v>
      </c>
      <c r="N1058" s="206" t="s">
        <v>42</v>
      </c>
      <c r="O1058" s="62"/>
      <c r="P1058" s="168">
        <f>O1058*H1058</f>
        <v>0</v>
      </c>
      <c r="Q1058" s="168">
        <v>8.0000000000000004E-4</v>
      </c>
      <c r="R1058" s="168">
        <f>Q1058*H1058</f>
        <v>0.13253599999999999</v>
      </c>
      <c r="S1058" s="168">
        <v>0</v>
      </c>
      <c r="T1058" s="169">
        <f>S1058*H1058</f>
        <v>0</v>
      </c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R1058" s="170" t="s">
        <v>448</v>
      </c>
      <c r="AT1058" s="170" t="s">
        <v>393</v>
      </c>
      <c r="AU1058" s="170" t="s">
        <v>89</v>
      </c>
      <c r="AY1058" s="18" t="s">
        <v>276</v>
      </c>
      <c r="BE1058" s="171">
        <f>IF(N1058="základná",J1058,0)</f>
        <v>0</v>
      </c>
      <c r="BF1058" s="171">
        <f>IF(N1058="znížená",J1058,0)</f>
        <v>0</v>
      </c>
      <c r="BG1058" s="171">
        <f>IF(N1058="zákl. prenesená",J1058,0)</f>
        <v>0</v>
      </c>
      <c r="BH1058" s="171">
        <f>IF(N1058="zníž. prenesená",J1058,0)</f>
        <v>0</v>
      </c>
      <c r="BI1058" s="171">
        <f>IF(N1058="nulová",J1058,0)</f>
        <v>0</v>
      </c>
      <c r="BJ1058" s="18" t="s">
        <v>89</v>
      </c>
      <c r="BK1058" s="172">
        <f>ROUND(I1058*H1058,3)</f>
        <v>0</v>
      </c>
      <c r="BL1058" s="18" t="s">
        <v>368</v>
      </c>
      <c r="BM1058" s="170" t="s">
        <v>1713</v>
      </c>
    </row>
    <row r="1059" spans="1:65" s="14" customFormat="1" ht="11.25">
      <c r="B1059" s="181"/>
      <c r="D1059" s="174" t="s">
        <v>284</v>
      </c>
      <c r="E1059" s="182" t="s">
        <v>1</v>
      </c>
      <c r="F1059" s="183" t="s">
        <v>170</v>
      </c>
      <c r="H1059" s="184">
        <v>164.03</v>
      </c>
      <c r="I1059" s="185"/>
      <c r="L1059" s="181"/>
      <c r="M1059" s="186"/>
      <c r="N1059" s="187"/>
      <c r="O1059" s="187"/>
      <c r="P1059" s="187"/>
      <c r="Q1059" s="187"/>
      <c r="R1059" s="187"/>
      <c r="S1059" s="187"/>
      <c r="T1059" s="188"/>
      <c r="AT1059" s="182" t="s">
        <v>284</v>
      </c>
      <c r="AU1059" s="182" t="s">
        <v>89</v>
      </c>
      <c r="AV1059" s="14" t="s">
        <v>89</v>
      </c>
      <c r="AW1059" s="14" t="s">
        <v>30</v>
      </c>
      <c r="AX1059" s="14" t="s">
        <v>83</v>
      </c>
      <c r="AY1059" s="182" t="s">
        <v>276</v>
      </c>
    </row>
    <row r="1060" spans="1:65" s="14" customFormat="1" ht="11.25">
      <c r="B1060" s="181"/>
      <c r="D1060" s="174" t="s">
        <v>284</v>
      </c>
      <c r="F1060" s="183" t="s">
        <v>1714</v>
      </c>
      <c r="H1060" s="184">
        <v>165.67</v>
      </c>
      <c r="I1060" s="185"/>
      <c r="L1060" s="181"/>
      <c r="M1060" s="186"/>
      <c r="N1060" s="187"/>
      <c r="O1060" s="187"/>
      <c r="P1060" s="187"/>
      <c r="Q1060" s="187"/>
      <c r="R1060" s="187"/>
      <c r="S1060" s="187"/>
      <c r="T1060" s="188"/>
      <c r="AT1060" s="182" t="s">
        <v>284</v>
      </c>
      <c r="AU1060" s="182" t="s">
        <v>89</v>
      </c>
      <c r="AV1060" s="14" t="s">
        <v>89</v>
      </c>
      <c r="AW1060" s="14" t="s">
        <v>3</v>
      </c>
      <c r="AX1060" s="14" t="s">
        <v>83</v>
      </c>
      <c r="AY1060" s="182" t="s">
        <v>276</v>
      </c>
    </row>
    <row r="1061" spans="1:65" s="2" customFormat="1" ht="16.5" customHeight="1">
      <c r="A1061" s="33"/>
      <c r="B1061" s="158"/>
      <c r="C1061" s="159" t="s">
        <v>1715</v>
      </c>
      <c r="D1061" s="159" t="s">
        <v>278</v>
      </c>
      <c r="E1061" s="160" t="s">
        <v>1716</v>
      </c>
      <c r="F1061" s="161" t="s">
        <v>1717</v>
      </c>
      <c r="G1061" s="162" t="s">
        <v>292</v>
      </c>
      <c r="H1061" s="163">
        <v>22.8</v>
      </c>
      <c r="I1061" s="164"/>
      <c r="J1061" s="163">
        <f>ROUND(I1061*H1061,3)</f>
        <v>0</v>
      </c>
      <c r="K1061" s="165"/>
      <c r="L1061" s="34"/>
      <c r="M1061" s="166" t="s">
        <v>1</v>
      </c>
      <c r="N1061" s="167" t="s">
        <v>42</v>
      </c>
      <c r="O1061" s="62"/>
      <c r="P1061" s="168">
        <f>O1061*H1061</f>
        <v>0</v>
      </c>
      <c r="Q1061" s="168">
        <v>1.0000000000000001E-5</v>
      </c>
      <c r="R1061" s="168">
        <f>Q1061*H1061</f>
        <v>2.2800000000000001E-4</v>
      </c>
      <c r="S1061" s="168">
        <v>0</v>
      </c>
      <c r="T1061" s="169">
        <f>S1061*H1061</f>
        <v>0</v>
      </c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R1061" s="170" t="s">
        <v>368</v>
      </c>
      <c r="AT1061" s="170" t="s">
        <v>278</v>
      </c>
      <c r="AU1061" s="170" t="s">
        <v>89</v>
      </c>
      <c r="AY1061" s="18" t="s">
        <v>276</v>
      </c>
      <c r="BE1061" s="171">
        <f>IF(N1061="základná",J1061,0)</f>
        <v>0</v>
      </c>
      <c r="BF1061" s="171">
        <f>IF(N1061="znížená",J1061,0)</f>
        <v>0</v>
      </c>
      <c r="BG1061" s="171">
        <f>IF(N1061="zákl. prenesená",J1061,0)</f>
        <v>0</v>
      </c>
      <c r="BH1061" s="171">
        <f>IF(N1061="zníž. prenesená",J1061,0)</f>
        <v>0</v>
      </c>
      <c r="BI1061" s="171">
        <f>IF(N1061="nulová",J1061,0)</f>
        <v>0</v>
      </c>
      <c r="BJ1061" s="18" t="s">
        <v>89</v>
      </c>
      <c r="BK1061" s="172">
        <f>ROUND(I1061*H1061,3)</f>
        <v>0</v>
      </c>
      <c r="BL1061" s="18" t="s">
        <v>368</v>
      </c>
      <c r="BM1061" s="170" t="s">
        <v>1718</v>
      </c>
    </row>
    <row r="1062" spans="1:65" s="13" customFormat="1" ht="11.25">
      <c r="B1062" s="173"/>
      <c r="D1062" s="174" t="s">
        <v>284</v>
      </c>
      <c r="E1062" s="175" t="s">
        <v>1</v>
      </c>
      <c r="F1062" s="176" t="s">
        <v>1719</v>
      </c>
      <c r="H1062" s="175" t="s">
        <v>1</v>
      </c>
      <c r="I1062" s="177"/>
      <c r="L1062" s="173"/>
      <c r="M1062" s="178"/>
      <c r="N1062" s="179"/>
      <c r="O1062" s="179"/>
      <c r="P1062" s="179"/>
      <c r="Q1062" s="179"/>
      <c r="R1062" s="179"/>
      <c r="S1062" s="179"/>
      <c r="T1062" s="180"/>
      <c r="AT1062" s="175" t="s">
        <v>284</v>
      </c>
      <c r="AU1062" s="175" t="s">
        <v>89</v>
      </c>
      <c r="AV1062" s="13" t="s">
        <v>83</v>
      </c>
      <c r="AW1062" s="13" t="s">
        <v>30</v>
      </c>
      <c r="AX1062" s="13" t="s">
        <v>76</v>
      </c>
      <c r="AY1062" s="175" t="s">
        <v>276</v>
      </c>
    </row>
    <row r="1063" spans="1:65" s="14" customFormat="1" ht="11.25">
      <c r="B1063" s="181"/>
      <c r="D1063" s="174" t="s">
        <v>284</v>
      </c>
      <c r="E1063" s="182" t="s">
        <v>1</v>
      </c>
      <c r="F1063" s="183" t="s">
        <v>1720</v>
      </c>
      <c r="H1063" s="184">
        <v>2.7</v>
      </c>
      <c r="I1063" s="185"/>
      <c r="L1063" s="181"/>
      <c r="M1063" s="186"/>
      <c r="N1063" s="187"/>
      <c r="O1063" s="187"/>
      <c r="P1063" s="187"/>
      <c r="Q1063" s="187"/>
      <c r="R1063" s="187"/>
      <c r="S1063" s="187"/>
      <c r="T1063" s="188"/>
      <c r="AT1063" s="182" t="s">
        <v>284</v>
      </c>
      <c r="AU1063" s="182" t="s">
        <v>89</v>
      </c>
      <c r="AV1063" s="14" t="s">
        <v>89</v>
      </c>
      <c r="AW1063" s="14" t="s">
        <v>30</v>
      </c>
      <c r="AX1063" s="14" t="s">
        <v>76</v>
      </c>
      <c r="AY1063" s="182" t="s">
        <v>276</v>
      </c>
    </row>
    <row r="1064" spans="1:65" s="14" customFormat="1" ht="11.25">
      <c r="B1064" s="181"/>
      <c r="D1064" s="174" t="s">
        <v>284</v>
      </c>
      <c r="E1064" s="182" t="s">
        <v>1</v>
      </c>
      <c r="F1064" s="183" t="s">
        <v>1721</v>
      </c>
      <c r="H1064" s="184">
        <v>7.2</v>
      </c>
      <c r="I1064" s="185"/>
      <c r="L1064" s="181"/>
      <c r="M1064" s="186"/>
      <c r="N1064" s="187"/>
      <c r="O1064" s="187"/>
      <c r="P1064" s="187"/>
      <c r="Q1064" s="187"/>
      <c r="R1064" s="187"/>
      <c r="S1064" s="187"/>
      <c r="T1064" s="188"/>
      <c r="AT1064" s="182" t="s">
        <v>284</v>
      </c>
      <c r="AU1064" s="182" t="s">
        <v>89</v>
      </c>
      <c r="AV1064" s="14" t="s">
        <v>89</v>
      </c>
      <c r="AW1064" s="14" t="s">
        <v>30</v>
      </c>
      <c r="AX1064" s="14" t="s">
        <v>76</v>
      </c>
      <c r="AY1064" s="182" t="s">
        <v>276</v>
      </c>
    </row>
    <row r="1065" spans="1:65" s="14" customFormat="1" ht="11.25">
      <c r="B1065" s="181"/>
      <c r="D1065" s="174" t="s">
        <v>284</v>
      </c>
      <c r="E1065" s="182" t="s">
        <v>1</v>
      </c>
      <c r="F1065" s="183" t="s">
        <v>1722</v>
      </c>
      <c r="H1065" s="184">
        <v>0.9</v>
      </c>
      <c r="I1065" s="185"/>
      <c r="L1065" s="181"/>
      <c r="M1065" s="186"/>
      <c r="N1065" s="187"/>
      <c r="O1065" s="187"/>
      <c r="P1065" s="187"/>
      <c r="Q1065" s="187"/>
      <c r="R1065" s="187"/>
      <c r="S1065" s="187"/>
      <c r="T1065" s="188"/>
      <c r="AT1065" s="182" t="s">
        <v>284</v>
      </c>
      <c r="AU1065" s="182" t="s">
        <v>89</v>
      </c>
      <c r="AV1065" s="14" t="s">
        <v>89</v>
      </c>
      <c r="AW1065" s="14" t="s">
        <v>30</v>
      </c>
      <c r="AX1065" s="14" t="s">
        <v>76</v>
      </c>
      <c r="AY1065" s="182" t="s">
        <v>276</v>
      </c>
    </row>
    <row r="1066" spans="1:65" s="14" customFormat="1" ht="11.25">
      <c r="B1066" s="181"/>
      <c r="D1066" s="174" t="s">
        <v>284</v>
      </c>
      <c r="E1066" s="182" t="s">
        <v>1</v>
      </c>
      <c r="F1066" s="183" t="s">
        <v>1723</v>
      </c>
      <c r="H1066" s="184">
        <v>3.6</v>
      </c>
      <c r="I1066" s="185"/>
      <c r="L1066" s="181"/>
      <c r="M1066" s="186"/>
      <c r="N1066" s="187"/>
      <c r="O1066" s="187"/>
      <c r="P1066" s="187"/>
      <c r="Q1066" s="187"/>
      <c r="R1066" s="187"/>
      <c r="S1066" s="187"/>
      <c r="T1066" s="188"/>
      <c r="AT1066" s="182" t="s">
        <v>284</v>
      </c>
      <c r="AU1066" s="182" t="s">
        <v>89</v>
      </c>
      <c r="AV1066" s="14" t="s">
        <v>89</v>
      </c>
      <c r="AW1066" s="14" t="s">
        <v>30</v>
      </c>
      <c r="AX1066" s="14" t="s">
        <v>76</v>
      </c>
      <c r="AY1066" s="182" t="s">
        <v>276</v>
      </c>
    </row>
    <row r="1067" spans="1:65" s="14" customFormat="1" ht="11.25">
      <c r="B1067" s="181"/>
      <c r="D1067" s="174" t="s">
        <v>284</v>
      </c>
      <c r="E1067" s="182" t="s">
        <v>1</v>
      </c>
      <c r="F1067" s="183" t="s">
        <v>1724</v>
      </c>
      <c r="H1067" s="184">
        <v>0.8</v>
      </c>
      <c r="I1067" s="185"/>
      <c r="L1067" s="181"/>
      <c r="M1067" s="186"/>
      <c r="N1067" s="187"/>
      <c r="O1067" s="187"/>
      <c r="P1067" s="187"/>
      <c r="Q1067" s="187"/>
      <c r="R1067" s="187"/>
      <c r="S1067" s="187"/>
      <c r="T1067" s="188"/>
      <c r="AT1067" s="182" t="s">
        <v>284</v>
      </c>
      <c r="AU1067" s="182" t="s">
        <v>89</v>
      </c>
      <c r="AV1067" s="14" t="s">
        <v>89</v>
      </c>
      <c r="AW1067" s="14" t="s">
        <v>30</v>
      </c>
      <c r="AX1067" s="14" t="s">
        <v>76</v>
      </c>
      <c r="AY1067" s="182" t="s">
        <v>276</v>
      </c>
    </row>
    <row r="1068" spans="1:65" s="14" customFormat="1" ht="11.25">
      <c r="B1068" s="181"/>
      <c r="D1068" s="174" t="s">
        <v>284</v>
      </c>
      <c r="E1068" s="182" t="s">
        <v>1</v>
      </c>
      <c r="F1068" s="183" t="s">
        <v>1725</v>
      </c>
      <c r="H1068" s="184">
        <v>0.8</v>
      </c>
      <c r="I1068" s="185"/>
      <c r="L1068" s="181"/>
      <c r="M1068" s="186"/>
      <c r="N1068" s="187"/>
      <c r="O1068" s="187"/>
      <c r="P1068" s="187"/>
      <c r="Q1068" s="187"/>
      <c r="R1068" s="187"/>
      <c r="S1068" s="187"/>
      <c r="T1068" s="188"/>
      <c r="AT1068" s="182" t="s">
        <v>284</v>
      </c>
      <c r="AU1068" s="182" t="s">
        <v>89</v>
      </c>
      <c r="AV1068" s="14" t="s">
        <v>89</v>
      </c>
      <c r="AW1068" s="14" t="s">
        <v>30</v>
      </c>
      <c r="AX1068" s="14" t="s">
        <v>76</v>
      </c>
      <c r="AY1068" s="182" t="s">
        <v>276</v>
      </c>
    </row>
    <row r="1069" spans="1:65" s="14" customFormat="1" ht="11.25">
      <c r="B1069" s="181"/>
      <c r="D1069" s="174" t="s">
        <v>284</v>
      </c>
      <c r="E1069" s="182" t="s">
        <v>1</v>
      </c>
      <c r="F1069" s="183" t="s">
        <v>1726</v>
      </c>
      <c r="H1069" s="184">
        <v>0.7</v>
      </c>
      <c r="I1069" s="185"/>
      <c r="L1069" s="181"/>
      <c r="M1069" s="186"/>
      <c r="N1069" s="187"/>
      <c r="O1069" s="187"/>
      <c r="P1069" s="187"/>
      <c r="Q1069" s="187"/>
      <c r="R1069" s="187"/>
      <c r="S1069" s="187"/>
      <c r="T1069" s="188"/>
      <c r="AT1069" s="182" t="s">
        <v>284</v>
      </c>
      <c r="AU1069" s="182" t="s">
        <v>89</v>
      </c>
      <c r="AV1069" s="14" t="s">
        <v>89</v>
      </c>
      <c r="AW1069" s="14" t="s">
        <v>30</v>
      </c>
      <c r="AX1069" s="14" t="s">
        <v>76</v>
      </c>
      <c r="AY1069" s="182" t="s">
        <v>276</v>
      </c>
    </row>
    <row r="1070" spans="1:65" s="14" customFormat="1" ht="11.25">
      <c r="B1070" s="181"/>
      <c r="D1070" s="174" t="s">
        <v>284</v>
      </c>
      <c r="E1070" s="182" t="s">
        <v>1</v>
      </c>
      <c r="F1070" s="183" t="s">
        <v>1727</v>
      </c>
      <c r="H1070" s="184">
        <v>0.7</v>
      </c>
      <c r="I1070" s="185"/>
      <c r="L1070" s="181"/>
      <c r="M1070" s="186"/>
      <c r="N1070" s="187"/>
      <c r="O1070" s="187"/>
      <c r="P1070" s="187"/>
      <c r="Q1070" s="187"/>
      <c r="R1070" s="187"/>
      <c r="S1070" s="187"/>
      <c r="T1070" s="188"/>
      <c r="AT1070" s="182" t="s">
        <v>284</v>
      </c>
      <c r="AU1070" s="182" t="s">
        <v>89</v>
      </c>
      <c r="AV1070" s="14" t="s">
        <v>89</v>
      </c>
      <c r="AW1070" s="14" t="s">
        <v>30</v>
      </c>
      <c r="AX1070" s="14" t="s">
        <v>76</v>
      </c>
      <c r="AY1070" s="182" t="s">
        <v>276</v>
      </c>
    </row>
    <row r="1071" spans="1:65" s="14" customFormat="1" ht="11.25">
      <c r="B1071" s="181"/>
      <c r="D1071" s="174" t="s">
        <v>284</v>
      </c>
      <c r="E1071" s="182" t="s">
        <v>1</v>
      </c>
      <c r="F1071" s="183" t="s">
        <v>1728</v>
      </c>
      <c r="H1071" s="184">
        <v>0.8</v>
      </c>
      <c r="I1071" s="185"/>
      <c r="L1071" s="181"/>
      <c r="M1071" s="186"/>
      <c r="N1071" s="187"/>
      <c r="O1071" s="187"/>
      <c r="P1071" s="187"/>
      <c r="Q1071" s="187"/>
      <c r="R1071" s="187"/>
      <c r="S1071" s="187"/>
      <c r="T1071" s="188"/>
      <c r="AT1071" s="182" t="s">
        <v>284</v>
      </c>
      <c r="AU1071" s="182" t="s">
        <v>89</v>
      </c>
      <c r="AV1071" s="14" t="s">
        <v>89</v>
      </c>
      <c r="AW1071" s="14" t="s">
        <v>30</v>
      </c>
      <c r="AX1071" s="14" t="s">
        <v>76</v>
      </c>
      <c r="AY1071" s="182" t="s">
        <v>276</v>
      </c>
    </row>
    <row r="1072" spans="1:65" s="14" customFormat="1" ht="11.25">
      <c r="B1072" s="181"/>
      <c r="D1072" s="174" t="s">
        <v>284</v>
      </c>
      <c r="E1072" s="182" t="s">
        <v>1</v>
      </c>
      <c r="F1072" s="183" t="s">
        <v>1729</v>
      </c>
      <c r="H1072" s="184">
        <v>1.6</v>
      </c>
      <c r="I1072" s="185"/>
      <c r="L1072" s="181"/>
      <c r="M1072" s="186"/>
      <c r="N1072" s="187"/>
      <c r="O1072" s="187"/>
      <c r="P1072" s="187"/>
      <c r="Q1072" s="187"/>
      <c r="R1072" s="187"/>
      <c r="S1072" s="187"/>
      <c r="T1072" s="188"/>
      <c r="AT1072" s="182" t="s">
        <v>284</v>
      </c>
      <c r="AU1072" s="182" t="s">
        <v>89</v>
      </c>
      <c r="AV1072" s="14" t="s">
        <v>89</v>
      </c>
      <c r="AW1072" s="14" t="s">
        <v>30</v>
      </c>
      <c r="AX1072" s="14" t="s">
        <v>76</v>
      </c>
      <c r="AY1072" s="182" t="s">
        <v>276</v>
      </c>
    </row>
    <row r="1073" spans="1:65" s="14" customFormat="1" ht="11.25">
      <c r="B1073" s="181"/>
      <c r="D1073" s="174" t="s">
        <v>284</v>
      </c>
      <c r="E1073" s="182" t="s">
        <v>1</v>
      </c>
      <c r="F1073" s="183" t="s">
        <v>1730</v>
      </c>
      <c r="H1073" s="184">
        <v>3</v>
      </c>
      <c r="I1073" s="185"/>
      <c r="L1073" s="181"/>
      <c r="M1073" s="186"/>
      <c r="N1073" s="187"/>
      <c r="O1073" s="187"/>
      <c r="P1073" s="187"/>
      <c r="Q1073" s="187"/>
      <c r="R1073" s="187"/>
      <c r="S1073" s="187"/>
      <c r="T1073" s="188"/>
      <c r="AT1073" s="182" t="s">
        <v>284</v>
      </c>
      <c r="AU1073" s="182" t="s">
        <v>89</v>
      </c>
      <c r="AV1073" s="14" t="s">
        <v>89</v>
      </c>
      <c r="AW1073" s="14" t="s">
        <v>30</v>
      </c>
      <c r="AX1073" s="14" t="s">
        <v>76</v>
      </c>
      <c r="AY1073" s="182" t="s">
        <v>276</v>
      </c>
    </row>
    <row r="1074" spans="1:65" s="15" customFormat="1" ht="11.25">
      <c r="B1074" s="189"/>
      <c r="D1074" s="174" t="s">
        <v>284</v>
      </c>
      <c r="E1074" s="190" t="s">
        <v>136</v>
      </c>
      <c r="F1074" s="191" t="s">
        <v>289</v>
      </c>
      <c r="H1074" s="192">
        <v>22.8</v>
      </c>
      <c r="I1074" s="193"/>
      <c r="L1074" s="189"/>
      <c r="M1074" s="194"/>
      <c r="N1074" s="195"/>
      <c r="O1074" s="195"/>
      <c r="P1074" s="195"/>
      <c r="Q1074" s="195"/>
      <c r="R1074" s="195"/>
      <c r="S1074" s="195"/>
      <c r="T1074" s="196"/>
      <c r="AT1074" s="190" t="s">
        <v>284</v>
      </c>
      <c r="AU1074" s="190" t="s">
        <v>89</v>
      </c>
      <c r="AV1074" s="15" t="s">
        <v>282</v>
      </c>
      <c r="AW1074" s="15" t="s">
        <v>30</v>
      </c>
      <c r="AX1074" s="15" t="s">
        <v>83</v>
      </c>
      <c r="AY1074" s="190" t="s">
        <v>276</v>
      </c>
    </row>
    <row r="1075" spans="1:65" s="2" customFormat="1" ht="16.5" customHeight="1">
      <c r="A1075" s="33"/>
      <c r="B1075" s="158"/>
      <c r="C1075" s="197" t="s">
        <v>1731</v>
      </c>
      <c r="D1075" s="197" t="s">
        <v>393</v>
      </c>
      <c r="E1075" s="198" t="s">
        <v>1732</v>
      </c>
      <c r="F1075" s="199" t="s">
        <v>1733</v>
      </c>
      <c r="G1075" s="200" t="s">
        <v>292</v>
      </c>
      <c r="H1075" s="201">
        <v>23.94</v>
      </c>
      <c r="I1075" s="202"/>
      <c r="J1075" s="201">
        <f>ROUND(I1075*H1075,3)</f>
        <v>0</v>
      </c>
      <c r="K1075" s="203"/>
      <c r="L1075" s="204"/>
      <c r="M1075" s="205" t="s">
        <v>1</v>
      </c>
      <c r="N1075" s="206" t="s">
        <v>42</v>
      </c>
      <c r="O1075" s="62"/>
      <c r="P1075" s="168">
        <f>O1075*H1075</f>
        <v>0</v>
      </c>
      <c r="Q1075" s="168">
        <v>2.9999999999999997E-4</v>
      </c>
      <c r="R1075" s="168">
        <f>Q1075*H1075</f>
        <v>7.182E-3</v>
      </c>
      <c r="S1075" s="168">
        <v>0</v>
      </c>
      <c r="T1075" s="169">
        <f>S1075*H1075</f>
        <v>0</v>
      </c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R1075" s="170" t="s">
        <v>448</v>
      </c>
      <c r="AT1075" s="170" t="s">
        <v>393</v>
      </c>
      <c r="AU1075" s="170" t="s">
        <v>89</v>
      </c>
      <c r="AY1075" s="18" t="s">
        <v>276</v>
      </c>
      <c r="BE1075" s="171">
        <f>IF(N1075="základná",J1075,0)</f>
        <v>0</v>
      </c>
      <c r="BF1075" s="171">
        <f>IF(N1075="znížená",J1075,0)</f>
        <v>0</v>
      </c>
      <c r="BG1075" s="171">
        <f>IF(N1075="zákl. prenesená",J1075,0)</f>
        <v>0</v>
      </c>
      <c r="BH1075" s="171">
        <f>IF(N1075="zníž. prenesená",J1075,0)</f>
        <v>0</v>
      </c>
      <c r="BI1075" s="171">
        <f>IF(N1075="nulová",J1075,0)</f>
        <v>0</v>
      </c>
      <c r="BJ1075" s="18" t="s">
        <v>89</v>
      </c>
      <c r="BK1075" s="172">
        <f>ROUND(I1075*H1075,3)</f>
        <v>0</v>
      </c>
      <c r="BL1075" s="18" t="s">
        <v>368</v>
      </c>
      <c r="BM1075" s="170" t="s">
        <v>1734</v>
      </c>
    </row>
    <row r="1076" spans="1:65" s="14" customFormat="1" ht="11.25">
      <c r="B1076" s="181"/>
      <c r="D1076" s="174" t="s">
        <v>284</v>
      </c>
      <c r="E1076" s="182" t="s">
        <v>1</v>
      </c>
      <c r="F1076" s="183" t="s">
        <v>136</v>
      </c>
      <c r="H1076" s="184">
        <v>22.8</v>
      </c>
      <c r="I1076" s="185"/>
      <c r="L1076" s="181"/>
      <c r="M1076" s="186"/>
      <c r="N1076" s="187"/>
      <c r="O1076" s="187"/>
      <c r="P1076" s="187"/>
      <c r="Q1076" s="187"/>
      <c r="R1076" s="187"/>
      <c r="S1076" s="187"/>
      <c r="T1076" s="188"/>
      <c r="AT1076" s="182" t="s">
        <v>284</v>
      </c>
      <c r="AU1076" s="182" t="s">
        <v>89</v>
      </c>
      <c r="AV1076" s="14" t="s">
        <v>89</v>
      </c>
      <c r="AW1076" s="14" t="s">
        <v>30</v>
      </c>
      <c r="AX1076" s="14" t="s">
        <v>83</v>
      </c>
      <c r="AY1076" s="182" t="s">
        <v>276</v>
      </c>
    </row>
    <row r="1077" spans="1:65" s="14" customFormat="1" ht="11.25">
      <c r="B1077" s="181"/>
      <c r="D1077" s="174" t="s">
        <v>284</v>
      </c>
      <c r="F1077" s="183" t="s">
        <v>1735</v>
      </c>
      <c r="H1077" s="184">
        <v>23.94</v>
      </c>
      <c r="I1077" s="185"/>
      <c r="L1077" s="181"/>
      <c r="M1077" s="186"/>
      <c r="N1077" s="187"/>
      <c r="O1077" s="187"/>
      <c r="P1077" s="187"/>
      <c r="Q1077" s="187"/>
      <c r="R1077" s="187"/>
      <c r="S1077" s="187"/>
      <c r="T1077" s="188"/>
      <c r="AT1077" s="182" t="s">
        <v>284</v>
      </c>
      <c r="AU1077" s="182" t="s">
        <v>89</v>
      </c>
      <c r="AV1077" s="14" t="s">
        <v>89</v>
      </c>
      <c r="AW1077" s="14" t="s">
        <v>3</v>
      </c>
      <c r="AX1077" s="14" t="s">
        <v>83</v>
      </c>
      <c r="AY1077" s="182" t="s">
        <v>276</v>
      </c>
    </row>
    <row r="1078" spans="1:65" s="2" customFormat="1" ht="24.2" customHeight="1">
      <c r="A1078" s="33"/>
      <c r="B1078" s="158"/>
      <c r="C1078" s="159" t="s">
        <v>1736</v>
      </c>
      <c r="D1078" s="159" t="s">
        <v>278</v>
      </c>
      <c r="E1078" s="160" t="s">
        <v>1737</v>
      </c>
      <c r="F1078" s="161" t="s">
        <v>1738</v>
      </c>
      <c r="G1078" s="162" t="s">
        <v>281</v>
      </c>
      <c r="H1078" s="163">
        <v>212.7</v>
      </c>
      <c r="I1078" s="164"/>
      <c r="J1078" s="163">
        <f>ROUND(I1078*H1078,3)</f>
        <v>0</v>
      </c>
      <c r="K1078" s="165"/>
      <c r="L1078" s="34"/>
      <c r="M1078" s="166" t="s">
        <v>1</v>
      </c>
      <c r="N1078" s="167" t="s">
        <v>42</v>
      </c>
      <c r="O1078" s="62"/>
      <c r="P1078" s="168">
        <f>O1078*H1078</f>
        <v>0</v>
      </c>
      <c r="Q1078" s="168">
        <v>2.0000000000000002E-5</v>
      </c>
      <c r="R1078" s="168">
        <f>Q1078*H1078</f>
        <v>4.254E-3</v>
      </c>
      <c r="S1078" s="168">
        <v>0</v>
      </c>
      <c r="T1078" s="169">
        <f>S1078*H1078</f>
        <v>0</v>
      </c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R1078" s="170" t="s">
        <v>368</v>
      </c>
      <c r="AT1078" s="170" t="s">
        <v>278</v>
      </c>
      <c r="AU1078" s="170" t="s">
        <v>89</v>
      </c>
      <c r="AY1078" s="18" t="s">
        <v>276</v>
      </c>
      <c r="BE1078" s="171">
        <f>IF(N1078="základná",J1078,0)</f>
        <v>0</v>
      </c>
      <c r="BF1078" s="171">
        <f>IF(N1078="znížená",J1078,0)</f>
        <v>0</v>
      </c>
      <c r="BG1078" s="171">
        <f>IF(N1078="zákl. prenesená",J1078,0)</f>
        <v>0</v>
      </c>
      <c r="BH1078" s="171">
        <f>IF(N1078="zníž. prenesená",J1078,0)</f>
        <v>0</v>
      </c>
      <c r="BI1078" s="171">
        <f>IF(N1078="nulová",J1078,0)</f>
        <v>0</v>
      </c>
      <c r="BJ1078" s="18" t="s">
        <v>89</v>
      </c>
      <c r="BK1078" s="172">
        <f>ROUND(I1078*H1078,3)</f>
        <v>0</v>
      </c>
      <c r="BL1078" s="18" t="s">
        <v>368</v>
      </c>
      <c r="BM1078" s="170" t="s">
        <v>1739</v>
      </c>
    </row>
    <row r="1079" spans="1:65" s="13" customFormat="1" ht="11.25">
      <c r="B1079" s="173"/>
      <c r="D1079" s="174" t="s">
        <v>284</v>
      </c>
      <c r="E1079" s="175" t="s">
        <v>1</v>
      </c>
      <c r="F1079" s="176" t="s">
        <v>1700</v>
      </c>
      <c r="H1079" s="175" t="s">
        <v>1</v>
      </c>
      <c r="I1079" s="177"/>
      <c r="L1079" s="173"/>
      <c r="M1079" s="178"/>
      <c r="N1079" s="179"/>
      <c r="O1079" s="179"/>
      <c r="P1079" s="179"/>
      <c r="Q1079" s="179"/>
      <c r="R1079" s="179"/>
      <c r="S1079" s="179"/>
      <c r="T1079" s="180"/>
      <c r="AT1079" s="175" t="s">
        <v>284</v>
      </c>
      <c r="AU1079" s="175" t="s">
        <v>89</v>
      </c>
      <c r="AV1079" s="13" t="s">
        <v>83</v>
      </c>
      <c r="AW1079" s="13" t="s">
        <v>30</v>
      </c>
      <c r="AX1079" s="13" t="s">
        <v>76</v>
      </c>
      <c r="AY1079" s="175" t="s">
        <v>276</v>
      </c>
    </row>
    <row r="1080" spans="1:65" s="14" customFormat="1" ht="11.25">
      <c r="B1080" s="181"/>
      <c r="D1080" s="174" t="s">
        <v>284</v>
      </c>
      <c r="E1080" s="182" t="s">
        <v>1</v>
      </c>
      <c r="F1080" s="183" t="s">
        <v>1740</v>
      </c>
      <c r="H1080" s="184">
        <v>17.7</v>
      </c>
      <c r="I1080" s="185"/>
      <c r="L1080" s="181"/>
      <c r="M1080" s="186"/>
      <c r="N1080" s="187"/>
      <c r="O1080" s="187"/>
      <c r="P1080" s="187"/>
      <c r="Q1080" s="187"/>
      <c r="R1080" s="187"/>
      <c r="S1080" s="187"/>
      <c r="T1080" s="188"/>
      <c r="AT1080" s="182" t="s">
        <v>284</v>
      </c>
      <c r="AU1080" s="182" t="s">
        <v>89</v>
      </c>
      <c r="AV1080" s="14" t="s">
        <v>89</v>
      </c>
      <c r="AW1080" s="14" t="s">
        <v>30</v>
      </c>
      <c r="AX1080" s="14" t="s">
        <v>76</v>
      </c>
      <c r="AY1080" s="182" t="s">
        <v>276</v>
      </c>
    </row>
    <row r="1081" spans="1:65" s="14" customFormat="1" ht="11.25">
      <c r="B1081" s="181"/>
      <c r="D1081" s="174" t="s">
        <v>284</v>
      </c>
      <c r="E1081" s="182" t="s">
        <v>1</v>
      </c>
      <c r="F1081" s="183" t="s">
        <v>1741</v>
      </c>
      <c r="H1081" s="184">
        <v>37.450000000000003</v>
      </c>
      <c r="I1081" s="185"/>
      <c r="L1081" s="181"/>
      <c r="M1081" s="186"/>
      <c r="N1081" s="187"/>
      <c r="O1081" s="187"/>
      <c r="P1081" s="187"/>
      <c r="Q1081" s="187"/>
      <c r="R1081" s="187"/>
      <c r="S1081" s="187"/>
      <c r="T1081" s="188"/>
      <c r="AT1081" s="182" t="s">
        <v>284</v>
      </c>
      <c r="AU1081" s="182" t="s">
        <v>89</v>
      </c>
      <c r="AV1081" s="14" t="s">
        <v>89</v>
      </c>
      <c r="AW1081" s="14" t="s">
        <v>30</v>
      </c>
      <c r="AX1081" s="14" t="s">
        <v>76</v>
      </c>
      <c r="AY1081" s="182" t="s">
        <v>276</v>
      </c>
    </row>
    <row r="1082" spans="1:65" s="14" customFormat="1" ht="11.25">
      <c r="B1082" s="181"/>
      <c r="D1082" s="174" t="s">
        <v>284</v>
      </c>
      <c r="E1082" s="182" t="s">
        <v>1</v>
      </c>
      <c r="F1082" s="183" t="s">
        <v>1742</v>
      </c>
      <c r="H1082" s="184">
        <v>18.75</v>
      </c>
      <c r="I1082" s="185"/>
      <c r="L1082" s="181"/>
      <c r="M1082" s="186"/>
      <c r="N1082" s="187"/>
      <c r="O1082" s="187"/>
      <c r="P1082" s="187"/>
      <c r="Q1082" s="187"/>
      <c r="R1082" s="187"/>
      <c r="S1082" s="187"/>
      <c r="T1082" s="188"/>
      <c r="AT1082" s="182" t="s">
        <v>284</v>
      </c>
      <c r="AU1082" s="182" t="s">
        <v>89</v>
      </c>
      <c r="AV1082" s="14" t="s">
        <v>89</v>
      </c>
      <c r="AW1082" s="14" t="s">
        <v>30</v>
      </c>
      <c r="AX1082" s="14" t="s">
        <v>76</v>
      </c>
      <c r="AY1082" s="182" t="s">
        <v>276</v>
      </c>
    </row>
    <row r="1083" spans="1:65" s="14" customFormat="1" ht="11.25">
      <c r="B1083" s="181"/>
      <c r="D1083" s="174" t="s">
        <v>284</v>
      </c>
      <c r="E1083" s="182" t="s">
        <v>1</v>
      </c>
      <c r="F1083" s="183" t="s">
        <v>1743</v>
      </c>
      <c r="H1083" s="184">
        <v>3.78</v>
      </c>
      <c r="I1083" s="185"/>
      <c r="L1083" s="181"/>
      <c r="M1083" s="186"/>
      <c r="N1083" s="187"/>
      <c r="O1083" s="187"/>
      <c r="P1083" s="187"/>
      <c r="Q1083" s="187"/>
      <c r="R1083" s="187"/>
      <c r="S1083" s="187"/>
      <c r="T1083" s="188"/>
      <c r="AT1083" s="182" t="s">
        <v>284</v>
      </c>
      <c r="AU1083" s="182" t="s">
        <v>89</v>
      </c>
      <c r="AV1083" s="14" t="s">
        <v>89</v>
      </c>
      <c r="AW1083" s="14" t="s">
        <v>30</v>
      </c>
      <c r="AX1083" s="14" t="s">
        <v>76</v>
      </c>
      <c r="AY1083" s="182" t="s">
        <v>276</v>
      </c>
    </row>
    <row r="1084" spans="1:65" s="14" customFormat="1" ht="11.25">
      <c r="B1084" s="181"/>
      <c r="D1084" s="174" t="s">
        <v>284</v>
      </c>
      <c r="E1084" s="182" t="s">
        <v>1</v>
      </c>
      <c r="F1084" s="183" t="s">
        <v>1744</v>
      </c>
      <c r="H1084" s="184">
        <v>55.95</v>
      </c>
      <c r="I1084" s="185"/>
      <c r="L1084" s="181"/>
      <c r="M1084" s="186"/>
      <c r="N1084" s="187"/>
      <c r="O1084" s="187"/>
      <c r="P1084" s="187"/>
      <c r="Q1084" s="187"/>
      <c r="R1084" s="187"/>
      <c r="S1084" s="187"/>
      <c r="T1084" s="188"/>
      <c r="AT1084" s="182" t="s">
        <v>284</v>
      </c>
      <c r="AU1084" s="182" t="s">
        <v>89</v>
      </c>
      <c r="AV1084" s="14" t="s">
        <v>89</v>
      </c>
      <c r="AW1084" s="14" t="s">
        <v>30</v>
      </c>
      <c r="AX1084" s="14" t="s">
        <v>76</v>
      </c>
      <c r="AY1084" s="182" t="s">
        <v>276</v>
      </c>
    </row>
    <row r="1085" spans="1:65" s="14" customFormat="1" ht="11.25">
      <c r="B1085" s="181"/>
      <c r="D1085" s="174" t="s">
        <v>284</v>
      </c>
      <c r="E1085" s="182" t="s">
        <v>1</v>
      </c>
      <c r="F1085" s="183" t="s">
        <v>1745</v>
      </c>
      <c r="H1085" s="184">
        <v>39.75</v>
      </c>
      <c r="I1085" s="185"/>
      <c r="L1085" s="181"/>
      <c r="M1085" s="186"/>
      <c r="N1085" s="187"/>
      <c r="O1085" s="187"/>
      <c r="P1085" s="187"/>
      <c r="Q1085" s="187"/>
      <c r="R1085" s="187"/>
      <c r="S1085" s="187"/>
      <c r="T1085" s="188"/>
      <c r="AT1085" s="182" t="s">
        <v>284</v>
      </c>
      <c r="AU1085" s="182" t="s">
        <v>89</v>
      </c>
      <c r="AV1085" s="14" t="s">
        <v>89</v>
      </c>
      <c r="AW1085" s="14" t="s">
        <v>30</v>
      </c>
      <c r="AX1085" s="14" t="s">
        <v>76</v>
      </c>
      <c r="AY1085" s="182" t="s">
        <v>276</v>
      </c>
    </row>
    <row r="1086" spans="1:65" s="16" customFormat="1" ht="11.25">
      <c r="B1086" s="207"/>
      <c r="D1086" s="174" t="s">
        <v>284</v>
      </c>
      <c r="E1086" s="208" t="s">
        <v>164</v>
      </c>
      <c r="F1086" s="209" t="s">
        <v>548</v>
      </c>
      <c r="H1086" s="210">
        <v>173.38</v>
      </c>
      <c r="I1086" s="211"/>
      <c r="L1086" s="207"/>
      <c r="M1086" s="212"/>
      <c r="N1086" s="213"/>
      <c r="O1086" s="213"/>
      <c r="P1086" s="213"/>
      <c r="Q1086" s="213"/>
      <c r="R1086" s="213"/>
      <c r="S1086" s="213"/>
      <c r="T1086" s="214"/>
      <c r="AT1086" s="208" t="s">
        <v>284</v>
      </c>
      <c r="AU1086" s="208" t="s">
        <v>89</v>
      </c>
      <c r="AV1086" s="16" t="s">
        <v>295</v>
      </c>
      <c r="AW1086" s="16" t="s">
        <v>30</v>
      </c>
      <c r="AX1086" s="16" t="s">
        <v>76</v>
      </c>
      <c r="AY1086" s="208" t="s">
        <v>276</v>
      </c>
    </row>
    <row r="1087" spans="1:65" s="13" customFormat="1" ht="11.25">
      <c r="B1087" s="173"/>
      <c r="D1087" s="174" t="s">
        <v>284</v>
      </c>
      <c r="E1087" s="175" t="s">
        <v>1</v>
      </c>
      <c r="F1087" s="176" t="s">
        <v>1707</v>
      </c>
      <c r="H1087" s="175" t="s">
        <v>1</v>
      </c>
      <c r="I1087" s="177"/>
      <c r="L1087" s="173"/>
      <c r="M1087" s="178"/>
      <c r="N1087" s="179"/>
      <c r="O1087" s="179"/>
      <c r="P1087" s="179"/>
      <c r="Q1087" s="179"/>
      <c r="R1087" s="179"/>
      <c r="S1087" s="179"/>
      <c r="T1087" s="180"/>
      <c r="AT1087" s="175" t="s">
        <v>284</v>
      </c>
      <c r="AU1087" s="175" t="s">
        <v>89</v>
      </c>
      <c r="AV1087" s="13" t="s">
        <v>83</v>
      </c>
      <c r="AW1087" s="13" t="s">
        <v>30</v>
      </c>
      <c r="AX1087" s="13" t="s">
        <v>76</v>
      </c>
      <c r="AY1087" s="175" t="s">
        <v>276</v>
      </c>
    </row>
    <row r="1088" spans="1:65" s="14" customFormat="1" ht="11.25">
      <c r="B1088" s="181"/>
      <c r="D1088" s="174" t="s">
        <v>284</v>
      </c>
      <c r="E1088" s="182" t="s">
        <v>1</v>
      </c>
      <c r="F1088" s="183" t="s">
        <v>1746</v>
      </c>
      <c r="H1088" s="184">
        <v>14.1</v>
      </c>
      <c r="I1088" s="185"/>
      <c r="L1088" s="181"/>
      <c r="M1088" s="186"/>
      <c r="N1088" s="187"/>
      <c r="O1088" s="187"/>
      <c r="P1088" s="187"/>
      <c r="Q1088" s="187"/>
      <c r="R1088" s="187"/>
      <c r="S1088" s="187"/>
      <c r="T1088" s="188"/>
      <c r="AT1088" s="182" t="s">
        <v>284</v>
      </c>
      <c r="AU1088" s="182" t="s">
        <v>89</v>
      </c>
      <c r="AV1088" s="14" t="s">
        <v>89</v>
      </c>
      <c r="AW1088" s="14" t="s">
        <v>30</v>
      </c>
      <c r="AX1088" s="14" t="s">
        <v>76</v>
      </c>
      <c r="AY1088" s="182" t="s">
        <v>276</v>
      </c>
    </row>
    <row r="1089" spans="1:65" s="14" customFormat="1" ht="11.25">
      <c r="B1089" s="181"/>
      <c r="D1089" s="174" t="s">
        <v>284</v>
      </c>
      <c r="E1089" s="182" t="s">
        <v>1</v>
      </c>
      <c r="F1089" s="183" t="s">
        <v>845</v>
      </c>
      <c r="H1089" s="184">
        <v>11.5</v>
      </c>
      <c r="I1089" s="185"/>
      <c r="L1089" s="181"/>
      <c r="M1089" s="186"/>
      <c r="N1089" s="187"/>
      <c r="O1089" s="187"/>
      <c r="P1089" s="187"/>
      <c r="Q1089" s="187"/>
      <c r="R1089" s="187"/>
      <c r="S1089" s="187"/>
      <c r="T1089" s="188"/>
      <c r="AT1089" s="182" t="s">
        <v>284</v>
      </c>
      <c r="AU1089" s="182" t="s">
        <v>89</v>
      </c>
      <c r="AV1089" s="14" t="s">
        <v>89</v>
      </c>
      <c r="AW1089" s="14" t="s">
        <v>30</v>
      </c>
      <c r="AX1089" s="14" t="s">
        <v>76</v>
      </c>
      <c r="AY1089" s="182" t="s">
        <v>276</v>
      </c>
    </row>
    <row r="1090" spans="1:65" s="14" customFormat="1" ht="11.25">
      <c r="B1090" s="181"/>
      <c r="D1090" s="174" t="s">
        <v>284</v>
      </c>
      <c r="E1090" s="182" t="s">
        <v>1</v>
      </c>
      <c r="F1090" s="183" t="s">
        <v>1747</v>
      </c>
      <c r="H1090" s="184">
        <v>13.72</v>
      </c>
      <c r="I1090" s="185"/>
      <c r="L1090" s="181"/>
      <c r="M1090" s="186"/>
      <c r="N1090" s="187"/>
      <c r="O1090" s="187"/>
      <c r="P1090" s="187"/>
      <c r="Q1090" s="187"/>
      <c r="R1090" s="187"/>
      <c r="S1090" s="187"/>
      <c r="T1090" s="188"/>
      <c r="AT1090" s="182" t="s">
        <v>284</v>
      </c>
      <c r="AU1090" s="182" t="s">
        <v>89</v>
      </c>
      <c r="AV1090" s="14" t="s">
        <v>89</v>
      </c>
      <c r="AW1090" s="14" t="s">
        <v>30</v>
      </c>
      <c r="AX1090" s="14" t="s">
        <v>76</v>
      </c>
      <c r="AY1090" s="182" t="s">
        <v>276</v>
      </c>
    </row>
    <row r="1091" spans="1:65" s="16" customFormat="1" ht="11.25">
      <c r="B1091" s="207"/>
      <c r="D1091" s="174" t="s">
        <v>284</v>
      </c>
      <c r="E1091" s="208" t="s">
        <v>162</v>
      </c>
      <c r="F1091" s="209" t="s">
        <v>548</v>
      </c>
      <c r="H1091" s="210">
        <v>39.32</v>
      </c>
      <c r="I1091" s="211"/>
      <c r="L1091" s="207"/>
      <c r="M1091" s="212"/>
      <c r="N1091" s="213"/>
      <c r="O1091" s="213"/>
      <c r="P1091" s="213"/>
      <c r="Q1091" s="213"/>
      <c r="R1091" s="213"/>
      <c r="S1091" s="213"/>
      <c r="T1091" s="214"/>
      <c r="AT1091" s="208" t="s">
        <v>284</v>
      </c>
      <c r="AU1091" s="208" t="s">
        <v>89</v>
      </c>
      <c r="AV1091" s="16" t="s">
        <v>295</v>
      </c>
      <c r="AW1091" s="16" t="s">
        <v>30</v>
      </c>
      <c r="AX1091" s="16" t="s">
        <v>76</v>
      </c>
      <c r="AY1091" s="208" t="s">
        <v>276</v>
      </c>
    </row>
    <row r="1092" spans="1:65" s="15" customFormat="1" ht="11.25">
      <c r="B1092" s="189"/>
      <c r="D1092" s="174" t="s">
        <v>284</v>
      </c>
      <c r="E1092" s="190" t="s">
        <v>1</v>
      </c>
      <c r="F1092" s="191" t="s">
        <v>289</v>
      </c>
      <c r="H1092" s="192">
        <v>212.7</v>
      </c>
      <c r="I1092" s="193"/>
      <c r="L1092" s="189"/>
      <c r="M1092" s="194"/>
      <c r="N1092" s="195"/>
      <c r="O1092" s="195"/>
      <c r="P1092" s="195"/>
      <c r="Q1092" s="195"/>
      <c r="R1092" s="195"/>
      <c r="S1092" s="195"/>
      <c r="T1092" s="196"/>
      <c r="AT1092" s="190" t="s">
        <v>284</v>
      </c>
      <c r="AU1092" s="190" t="s">
        <v>89</v>
      </c>
      <c r="AV1092" s="15" t="s">
        <v>282</v>
      </c>
      <c r="AW1092" s="15" t="s">
        <v>30</v>
      </c>
      <c r="AX1092" s="15" t="s">
        <v>83</v>
      </c>
      <c r="AY1092" s="190" t="s">
        <v>276</v>
      </c>
    </row>
    <row r="1093" spans="1:65" s="2" customFormat="1" ht="24.2" customHeight="1">
      <c r="A1093" s="33"/>
      <c r="B1093" s="158"/>
      <c r="C1093" s="197" t="s">
        <v>1748</v>
      </c>
      <c r="D1093" s="197" t="s">
        <v>393</v>
      </c>
      <c r="E1093" s="198" t="s">
        <v>1749</v>
      </c>
      <c r="F1093" s="199" t="s">
        <v>1750</v>
      </c>
      <c r="G1093" s="200" t="s">
        <v>281</v>
      </c>
      <c r="H1093" s="201">
        <v>216.95400000000001</v>
      </c>
      <c r="I1093" s="202"/>
      <c r="J1093" s="201">
        <f>ROUND(I1093*H1093,3)</f>
        <v>0</v>
      </c>
      <c r="K1093" s="203"/>
      <c r="L1093" s="204"/>
      <c r="M1093" s="205" t="s">
        <v>1</v>
      </c>
      <c r="N1093" s="206" t="s">
        <v>42</v>
      </c>
      <c r="O1093" s="62"/>
      <c r="P1093" s="168">
        <f>O1093*H1093</f>
        <v>0</v>
      </c>
      <c r="Q1093" s="168">
        <v>9.6200000000000001E-3</v>
      </c>
      <c r="R1093" s="168">
        <f>Q1093*H1093</f>
        <v>2.0870974800000002</v>
      </c>
      <c r="S1093" s="168">
        <v>0</v>
      </c>
      <c r="T1093" s="169">
        <f>S1093*H1093</f>
        <v>0</v>
      </c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R1093" s="170" t="s">
        <v>448</v>
      </c>
      <c r="AT1093" s="170" t="s">
        <v>393</v>
      </c>
      <c r="AU1093" s="170" t="s">
        <v>89</v>
      </c>
      <c r="AY1093" s="18" t="s">
        <v>276</v>
      </c>
      <c r="BE1093" s="171">
        <f>IF(N1093="základná",J1093,0)</f>
        <v>0</v>
      </c>
      <c r="BF1093" s="171">
        <f>IF(N1093="znížená",J1093,0)</f>
        <v>0</v>
      </c>
      <c r="BG1093" s="171">
        <f>IF(N1093="zákl. prenesená",J1093,0)</f>
        <v>0</v>
      </c>
      <c r="BH1093" s="171">
        <f>IF(N1093="zníž. prenesená",J1093,0)</f>
        <v>0</v>
      </c>
      <c r="BI1093" s="171">
        <f>IF(N1093="nulová",J1093,0)</f>
        <v>0</v>
      </c>
      <c r="BJ1093" s="18" t="s">
        <v>89</v>
      </c>
      <c r="BK1093" s="172">
        <f>ROUND(I1093*H1093,3)</f>
        <v>0</v>
      </c>
      <c r="BL1093" s="18" t="s">
        <v>368</v>
      </c>
      <c r="BM1093" s="170" t="s">
        <v>1751</v>
      </c>
    </row>
    <row r="1094" spans="1:65" s="14" customFormat="1" ht="11.25">
      <c r="B1094" s="181"/>
      <c r="D1094" s="174" t="s">
        <v>284</v>
      </c>
      <c r="E1094" s="182" t="s">
        <v>1</v>
      </c>
      <c r="F1094" s="183" t="s">
        <v>1752</v>
      </c>
      <c r="H1094" s="184">
        <v>212.7</v>
      </c>
      <c r="I1094" s="185"/>
      <c r="L1094" s="181"/>
      <c r="M1094" s="186"/>
      <c r="N1094" s="187"/>
      <c r="O1094" s="187"/>
      <c r="P1094" s="187"/>
      <c r="Q1094" s="187"/>
      <c r="R1094" s="187"/>
      <c r="S1094" s="187"/>
      <c r="T1094" s="188"/>
      <c r="AT1094" s="182" t="s">
        <v>284</v>
      </c>
      <c r="AU1094" s="182" t="s">
        <v>89</v>
      </c>
      <c r="AV1094" s="14" t="s">
        <v>89</v>
      </c>
      <c r="AW1094" s="14" t="s">
        <v>30</v>
      </c>
      <c r="AX1094" s="14" t="s">
        <v>83</v>
      </c>
      <c r="AY1094" s="182" t="s">
        <v>276</v>
      </c>
    </row>
    <row r="1095" spans="1:65" s="14" customFormat="1" ht="11.25">
      <c r="B1095" s="181"/>
      <c r="D1095" s="174" t="s">
        <v>284</v>
      </c>
      <c r="F1095" s="183" t="s">
        <v>1753</v>
      </c>
      <c r="H1095" s="184">
        <v>216.95400000000001</v>
      </c>
      <c r="I1095" s="185"/>
      <c r="L1095" s="181"/>
      <c r="M1095" s="186"/>
      <c r="N1095" s="187"/>
      <c r="O1095" s="187"/>
      <c r="P1095" s="187"/>
      <c r="Q1095" s="187"/>
      <c r="R1095" s="187"/>
      <c r="S1095" s="187"/>
      <c r="T1095" s="188"/>
      <c r="AT1095" s="182" t="s">
        <v>284</v>
      </c>
      <c r="AU1095" s="182" t="s">
        <v>89</v>
      </c>
      <c r="AV1095" s="14" t="s">
        <v>89</v>
      </c>
      <c r="AW1095" s="14" t="s">
        <v>3</v>
      </c>
      <c r="AX1095" s="14" t="s">
        <v>83</v>
      </c>
      <c r="AY1095" s="182" t="s">
        <v>276</v>
      </c>
    </row>
    <row r="1096" spans="1:65" s="2" customFormat="1" ht="24.2" customHeight="1">
      <c r="A1096" s="33"/>
      <c r="B1096" s="158"/>
      <c r="C1096" s="159" t="s">
        <v>1754</v>
      </c>
      <c r="D1096" s="159" t="s">
        <v>278</v>
      </c>
      <c r="E1096" s="160" t="s">
        <v>1755</v>
      </c>
      <c r="F1096" s="161" t="s">
        <v>1756</v>
      </c>
      <c r="G1096" s="162" t="s">
        <v>281</v>
      </c>
      <c r="H1096" s="163">
        <v>212.7</v>
      </c>
      <c r="I1096" s="164"/>
      <c r="J1096" s="163">
        <f>ROUND(I1096*H1096,3)</f>
        <v>0</v>
      </c>
      <c r="K1096" s="165"/>
      <c r="L1096" s="34"/>
      <c r="M1096" s="166" t="s">
        <v>1</v>
      </c>
      <c r="N1096" s="167" t="s">
        <v>42</v>
      </c>
      <c r="O1096" s="62"/>
      <c r="P1096" s="168">
        <f>O1096*H1096</f>
        <v>0</v>
      </c>
      <c r="Q1096" s="168">
        <v>0</v>
      </c>
      <c r="R1096" s="168">
        <f>Q1096*H1096</f>
        <v>0</v>
      </c>
      <c r="S1096" s="168">
        <v>0</v>
      </c>
      <c r="T1096" s="169">
        <f>S1096*H1096</f>
        <v>0</v>
      </c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R1096" s="170" t="s">
        <v>368</v>
      </c>
      <c r="AT1096" s="170" t="s">
        <v>278</v>
      </c>
      <c r="AU1096" s="170" t="s">
        <v>89</v>
      </c>
      <c r="AY1096" s="18" t="s">
        <v>276</v>
      </c>
      <c r="BE1096" s="171">
        <f>IF(N1096="základná",J1096,0)</f>
        <v>0</v>
      </c>
      <c r="BF1096" s="171">
        <f>IF(N1096="znížená",J1096,0)</f>
        <v>0</v>
      </c>
      <c r="BG1096" s="171">
        <f>IF(N1096="zákl. prenesená",J1096,0)</f>
        <v>0</v>
      </c>
      <c r="BH1096" s="171">
        <f>IF(N1096="zníž. prenesená",J1096,0)</f>
        <v>0</v>
      </c>
      <c r="BI1096" s="171">
        <f>IF(N1096="nulová",J1096,0)</f>
        <v>0</v>
      </c>
      <c r="BJ1096" s="18" t="s">
        <v>89</v>
      </c>
      <c r="BK1096" s="172">
        <f>ROUND(I1096*H1096,3)</f>
        <v>0</v>
      </c>
      <c r="BL1096" s="18" t="s">
        <v>368</v>
      </c>
      <c r="BM1096" s="170" t="s">
        <v>1757</v>
      </c>
    </row>
    <row r="1097" spans="1:65" s="14" customFormat="1" ht="11.25">
      <c r="B1097" s="181"/>
      <c r="D1097" s="174" t="s">
        <v>284</v>
      </c>
      <c r="E1097" s="182" t="s">
        <v>1</v>
      </c>
      <c r="F1097" s="183" t="s">
        <v>1752</v>
      </c>
      <c r="H1097" s="184">
        <v>212.7</v>
      </c>
      <c r="I1097" s="185"/>
      <c r="L1097" s="181"/>
      <c r="M1097" s="186"/>
      <c r="N1097" s="187"/>
      <c r="O1097" s="187"/>
      <c r="P1097" s="187"/>
      <c r="Q1097" s="187"/>
      <c r="R1097" s="187"/>
      <c r="S1097" s="187"/>
      <c r="T1097" s="188"/>
      <c r="AT1097" s="182" t="s">
        <v>284</v>
      </c>
      <c r="AU1097" s="182" t="s">
        <v>89</v>
      </c>
      <c r="AV1097" s="14" t="s">
        <v>89</v>
      </c>
      <c r="AW1097" s="14" t="s">
        <v>30</v>
      </c>
      <c r="AX1097" s="14" t="s">
        <v>83</v>
      </c>
      <c r="AY1097" s="182" t="s">
        <v>276</v>
      </c>
    </row>
    <row r="1098" spans="1:65" s="2" customFormat="1" ht="24.2" customHeight="1">
      <c r="A1098" s="33"/>
      <c r="B1098" s="158"/>
      <c r="C1098" s="197" t="s">
        <v>1758</v>
      </c>
      <c r="D1098" s="197" t="s">
        <v>393</v>
      </c>
      <c r="E1098" s="198" t="s">
        <v>1759</v>
      </c>
      <c r="F1098" s="199" t="s">
        <v>1760</v>
      </c>
      <c r="G1098" s="200" t="s">
        <v>281</v>
      </c>
      <c r="H1098" s="201">
        <v>219.08099999999999</v>
      </c>
      <c r="I1098" s="202"/>
      <c r="J1098" s="201">
        <f>ROUND(I1098*H1098,3)</f>
        <v>0</v>
      </c>
      <c r="K1098" s="203"/>
      <c r="L1098" s="204"/>
      <c r="M1098" s="205" t="s">
        <v>1</v>
      </c>
      <c r="N1098" s="206" t="s">
        <v>42</v>
      </c>
      <c r="O1098" s="62"/>
      <c r="P1098" s="168">
        <f>O1098*H1098</f>
        <v>0</v>
      </c>
      <c r="Q1098" s="168">
        <v>6.0000000000000002E-5</v>
      </c>
      <c r="R1098" s="168">
        <f>Q1098*H1098</f>
        <v>1.314486E-2</v>
      </c>
      <c r="S1098" s="168">
        <v>0</v>
      </c>
      <c r="T1098" s="169">
        <f>S1098*H1098</f>
        <v>0</v>
      </c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  <c r="AR1098" s="170" t="s">
        <v>448</v>
      </c>
      <c r="AT1098" s="170" t="s">
        <v>393</v>
      </c>
      <c r="AU1098" s="170" t="s">
        <v>89</v>
      </c>
      <c r="AY1098" s="18" t="s">
        <v>276</v>
      </c>
      <c r="BE1098" s="171">
        <f>IF(N1098="základná",J1098,0)</f>
        <v>0</v>
      </c>
      <c r="BF1098" s="171">
        <f>IF(N1098="znížená",J1098,0)</f>
        <v>0</v>
      </c>
      <c r="BG1098" s="171">
        <f>IF(N1098="zákl. prenesená",J1098,0)</f>
        <v>0</v>
      </c>
      <c r="BH1098" s="171">
        <f>IF(N1098="zníž. prenesená",J1098,0)</f>
        <v>0</v>
      </c>
      <c r="BI1098" s="171">
        <f>IF(N1098="nulová",J1098,0)</f>
        <v>0</v>
      </c>
      <c r="BJ1098" s="18" t="s">
        <v>89</v>
      </c>
      <c r="BK1098" s="172">
        <f>ROUND(I1098*H1098,3)</f>
        <v>0</v>
      </c>
      <c r="BL1098" s="18" t="s">
        <v>368</v>
      </c>
      <c r="BM1098" s="170" t="s">
        <v>1761</v>
      </c>
    </row>
    <row r="1099" spans="1:65" s="14" customFormat="1" ht="11.25">
      <c r="B1099" s="181"/>
      <c r="D1099" s="174" t="s">
        <v>284</v>
      </c>
      <c r="E1099" s="182" t="s">
        <v>1</v>
      </c>
      <c r="F1099" s="183" t="s">
        <v>1752</v>
      </c>
      <c r="H1099" s="184">
        <v>212.7</v>
      </c>
      <c r="I1099" s="185"/>
      <c r="L1099" s="181"/>
      <c r="M1099" s="186"/>
      <c r="N1099" s="187"/>
      <c r="O1099" s="187"/>
      <c r="P1099" s="187"/>
      <c r="Q1099" s="187"/>
      <c r="R1099" s="187"/>
      <c r="S1099" s="187"/>
      <c r="T1099" s="188"/>
      <c r="AT1099" s="182" t="s">
        <v>284</v>
      </c>
      <c r="AU1099" s="182" t="s">
        <v>89</v>
      </c>
      <c r="AV1099" s="14" t="s">
        <v>89</v>
      </c>
      <c r="AW1099" s="14" t="s">
        <v>30</v>
      </c>
      <c r="AX1099" s="14" t="s">
        <v>83</v>
      </c>
      <c r="AY1099" s="182" t="s">
        <v>276</v>
      </c>
    </row>
    <row r="1100" spans="1:65" s="14" customFormat="1" ht="11.25">
      <c r="B1100" s="181"/>
      <c r="D1100" s="174" t="s">
        <v>284</v>
      </c>
      <c r="F1100" s="183" t="s">
        <v>1762</v>
      </c>
      <c r="H1100" s="184">
        <v>219.08099999999999</v>
      </c>
      <c r="I1100" s="185"/>
      <c r="L1100" s="181"/>
      <c r="M1100" s="186"/>
      <c r="N1100" s="187"/>
      <c r="O1100" s="187"/>
      <c r="P1100" s="187"/>
      <c r="Q1100" s="187"/>
      <c r="R1100" s="187"/>
      <c r="S1100" s="187"/>
      <c r="T1100" s="188"/>
      <c r="AT1100" s="182" t="s">
        <v>284</v>
      </c>
      <c r="AU1100" s="182" t="s">
        <v>89</v>
      </c>
      <c r="AV1100" s="14" t="s">
        <v>89</v>
      </c>
      <c r="AW1100" s="14" t="s">
        <v>3</v>
      </c>
      <c r="AX1100" s="14" t="s">
        <v>83</v>
      </c>
      <c r="AY1100" s="182" t="s">
        <v>276</v>
      </c>
    </row>
    <row r="1101" spans="1:65" s="2" customFormat="1" ht="24.2" customHeight="1">
      <c r="A1101" s="33"/>
      <c r="B1101" s="158"/>
      <c r="C1101" s="159" t="s">
        <v>1763</v>
      </c>
      <c r="D1101" s="159" t="s">
        <v>278</v>
      </c>
      <c r="E1101" s="160" t="s">
        <v>1764</v>
      </c>
      <c r="F1101" s="161" t="s">
        <v>1765</v>
      </c>
      <c r="G1101" s="162" t="s">
        <v>281</v>
      </c>
      <c r="H1101" s="163">
        <v>212.7</v>
      </c>
      <c r="I1101" s="164"/>
      <c r="J1101" s="163">
        <f>ROUND(I1101*H1101,3)</f>
        <v>0</v>
      </c>
      <c r="K1101" s="165"/>
      <c r="L1101" s="34"/>
      <c r="M1101" s="166" t="s">
        <v>1</v>
      </c>
      <c r="N1101" s="167" t="s">
        <v>42</v>
      </c>
      <c r="O1101" s="62"/>
      <c r="P1101" s="168">
        <f>O1101*H1101</f>
        <v>0</v>
      </c>
      <c r="Q1101" s="168">
        <v>0</v>
      </c>
      <c r="R1101" s="168">
        <f>Q1101*H1101</f>
        <v>0</v>
      </c>
      <c r="S1101" s="168">
        <v>0</v>
      </c>
      <c r="T1101" s="169">
        <f>S1101*H1101</f>
        <v>0</v>
      </c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R1101" s="170" t="s">
        <v>368</v>
      </c>
      <c r="AT1101" s="170" t="s">
        <v>278</v>
      </c>
      <c r="AU1101" s="170" t="s">
        <v>89</v>
      </c>
      <c r="AY1101" s="18" t="s">
        <v>276</v>
      </c>
      <c r="BE1101" s="171">
        <f>IF(N1101="základná",J1101,0)</f>
        <v>0</v>
      </c>
      <c r="BF1101" s="171">
        <f>IF(N1101="znížená",J1101,0)</f>
        <v>0</v>
      </c>
      <c r="BG1101" s="171">
        <f>IF(N1101="zákl. prenesená",J1101,0)</f>
        <v>0</v>
      </c>
      <c r="BH1101" s="171">
        <f>IF(N1101="zníž. prenesená",J1101,0)</f>
        <v>0</v>
      </c>
      <c r="BI1101" s="171">
        <f>IF(N1101="nulová",J1101,0)</f>
        <v>0</v>
      </c>
      <c r="BJ1101" s="18" t="s">
        <v>89</v>
      </c>
      <c r="BK1101" s="172">
        <f>ROUND(I1101*H1101,3)</f>
        <v>0</v>
      </c>
      <c r="BL1101" s="18" t="s">
        <v>368</v>
      </c>
      <c r="BM1101" s="170" t="s">
        <v>1766</v>
      </c>
    </row>
    <row r="1102" spans="1:65" s="14" customFormat="1" ht="11.25">
      <c r="B1102" s="181"/>
      <c r="D1102" s="174" t="s">
        <v>284</v>
      </c>
      <c r="E1102" s="182" t="s">
        <v>1</v>
      </c>
      <c r="F1102" s="183" t="s">
        <v>1752</v>
      </c>
      <c r="H1102" s="184">
        <v>212.7</v>
      </c>
      <c r="I1102" s="185"/>
      <c r="L1102" s="181"/>
      <c r="M1102" s="186"/>
      <c r="N1102" s="187"/>
      <c r="O1102" s="187"/>
      <c r="P1102" s="187"/>
      <c r="Q1102" s="187"/>
      <c r="R1102" s="187"/>
      <c r="S1102" s="187"/>
      <c r="T1102" s="188"/>
      <c r="AT1102" s="182" t="s">
        <v>284</v>
      </c>
      <c r="AU1102" s="182" t="s">
        <v>89</v>
      </c>
      <c r="AV1102" s="14" t="s">
        <v>89</v>
      </c>
      <c r="AW1102" s="14" t="s">
        <v>30</v>
      </c>
      <c r="AX1102" s="14" t="s">
        <v>83</v>
      </c>
      <c r="AY1102" s="182" t="s">
        <v>276</v>
      </c>
    </row>
    <row r="1103" spans="1:65" s="2" customFormat="1" ht="24.2" customHeight="1">
      <c r="A1103" s="33"/>
      <c r="B1103" s="158"/>
      <c r="C1103" s="197" t="s">
        <v>1767</v>
      </c>
      <c r="D1103" s="197" t="s">
        <v>393</v>
      </c>
      <c r="E1103" s="198" t="s">
        <v>1768</v>
      </c>
      <c r="F1103" s="199" t="s">
        <v>1769</v>
      </c>
      <c r="G1103" s="200" t="s">
        <v>281</v>
      </c>
      <c r="H1103" s="201">
        <v>219.08099999999999</v>
      </c>
      <c r="I1103" s="202"/>
      <c r="J1103" s="201">
        <f>ROUND(I1103*H1103,3)</f>
        <v>0</v>
      </c>
      <c r="K1103" s="203"/>
      <c r="L1103" s="204"/>
      <c r="M1103" s="205" t="s">
        <v>1</v>
      </c>
      <c r="N1103" s="206" t="s">
        <v>42</v>
      </c>
      <c r="O1103" s="62"/>
      <c r="P1103" s="168">
        <f>O1103*H1103</f>
        <v>0</v>
      </c>
      <c r="Q1103" s="168">
        <v>8.0000000000000007E-5</v>
      </c>
      <c r="R1103" s="168">
        <f>Q1103*H1103</f>
        <v>1.7526480000000001E-2</v>
      </c>
      <c r="S1103" s="168">
        <v>0</v>
      </c>
      <c r="T1103" s="169">
        <f>S1103*H1103</f>
        <v>0</v>
      </c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  <c r="AR1103" s="170" t="s">
        <v>448</v>
      </c>
      <c r="AT1103" s="170" t="s">
        <v>393</v>
      </c>
      <c r="AU1103" s="170" t="s">
        <v>89</v>
      </c>
      <c r="AY1103" s="18" t="s">
        <v>276</v>
      </c>
      <c r="BE1103" s="171">
        <f>IF(N1103="základná",J1103,0)</f>
        <v>0</v>
      </c>
      <c r="BF1103" s="171">
        <f>IF(N1103="znížená",J1103,0)</f>
        <v>0</v>
      </c>
      <c r="BG1103" s="171">
        <f>IF(N1103="zákl. prenesená",J1103,0)</f>
        <v>0</v>
      </c>
      <c r="BH1103" s="171">
        <f>IF(N1103="zníž. prenesená",J1103,0)</f>
        <v>0</v>
      </c>
      <c r="BI1103" s="171">
        <f>IF(N1103="nulová",J1103,0)</f>
        <v>0</v>
      </c>
      <c r="BJ1103" s="18" t="s">
        <v>89</v>
      </c>
      <c r="BK1103" s="172">
        <f>ROUND(I1103*H1103,3)</f>
        <v>0</v>
      </c>
      <c r="BL1103" s="18" t="s">
        <v>368</v>
      </c>
      <c r="BM1103" s="170" t="s">
        <v>1770</v>
      </c>
    </row>
    <row r="1104" spans="1:65" s="14" customFormat="1" ht="11.25">
      <c r="B1104" s="181"/>
      <c r="D1104" s="174" t="s">
        <v>284</v>
      </c>
      <c r="E1104" s="182" t="s">
        <v>1</v>
      </c>
      <c r="F1104" s="183" t="s">
        <v>1752</v>
      </c>
      <c r="H1104" s="184">
        <v>212.7</v>
      </c>
      <c r="I1104" s="185"/>
      <c r="L1104" s="181"/>
      <c r="M1104" s="186"/>
      <c r="N1104" s="187"/>
      <c r="O1104" s="187"/>
      <c r="P1104" s="187"/>
      <c r="Q1104" s="187"/>
      <c r="R1104" s="187"/>
      <c r="S1104" s="187"/>
      <c r="T1104" s="188"/>
      <c r="AT1104" s="182" t="s">
        <v>284</v>
      </c>
      <c r="AU1104" s="182" t="s">
        <v>89</v>
      </c>
      <c r="AV1104" s="14" t="s">
        <v>89</v>
      </c>
      <c r="AW1104" s="14" t="s">
        <v>30</v>
      </c>
      <c r="AX1104" s="14" t="s">
        <v>83</v>
      </c>
      <c r="AY1104" s="182" t="s">
        <v>276</v>
      </c>
    </row>
    <row r="1105" spans="1:65" s="14" customFormat="1" ht="11.25">
      <c r="B1105" s="181"/>
      <c r="D1105" s="174" t="s">
        <v>284</v>
      </c>
      <c r="F1105" s="183" t="s">
        <v>1762</v>
      </c>
      <c r="H1105" s="184">
        <v>219.08099999999999</v>
      </c>
      <c r="I1105" s="185"/>
      <c r="L1105" s="181"/>
      <c r="M1105" s="186"/>
      <c r="N1105" s="187"/>
      <c r="O1105" s="187"/>
      <c r="P1105" s="187"/>
      <c r="Q1105" s="187"/>
      <c r="R1105" s="187"/>
      <c r="S1105" s="187"/>
      <c r="T1105" s="188"/>
      <c r="AT1105" s="182" t="s">
        <v>284</v>
      </c>
      <c r="AU1105" s="182" t="s">
        <v>89</v>
      </c>
      <c r="AV1105" s="14" t="s">
        <v>89</v>
      </c>
      <c r="AW1105" s="14" t="s">
        <v>3</v>
      </c>
      <c r="AX1105" s="14" t="s">
        <v>83</v>
      </c>
      <c r="AY1105" s="182" t="s">
        <v>276</v>
      </c>
    </row>
    <row r="1106" spans="1:65" s="2" customFormat="1" ht="16.5" customHeight="1">
      <c r="A1106" s="33"/>
      <c r="B1106" s="158"/>
      <c r="C1106" s="159" t="s">
        <v>1771</v>
      </c>
      <c r="D1106" s="159" t="s">
        <v>278</v>
      </c>
      <c r="E1106" s="160" t="s">
        <v>1772</v>
      </c>
      <c r="F1106" s="161" t="s">
        <v>1773</v>
      </c>
      <c r="G1106" s="162" t="s">
        <v>292</v>
      </c>
      <c r="H1106" s="163">
        <v>34.676000000000002</v>
      </c>
      <c r="I1106" s="164"/>
      <c r="J1106" s="163">
        <f>ROUND(I1106*H1106,3)</f>
        <v>0</v>
      </c>
      <c r="K1106" s="165"/>
      <c r="L1106" s="34"/>
      <c r="M1106" s="166" t="s">
        <v>1</v>
      </c>
      <c r="N1106" s="167" t="s">
        <v>42</v>
      </c>
      <c r="O1106" s="62"/>
      <c r="P1106" s="168">
        <f>O1106*H1106</f>
        <v>0</v>
      </c>
      <c r="Q1106" s="168">
        <v>2.0000000000000002E-5</v>
      </c>
      <c r="R1106" s="168">
        <f>Q1106*H1106</f>
        <v>6.935200000000001E-4</v>
      </c>
      <c r="S1106" s="168">
        <v>0</v>
      </c>
      <c r="T1106" s="169">
        <f>S1106*H1106</f>
        <v>0</v>
      </c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R1106" s="170" t="s">
        <v>368</v>
      </c>
      <c r="AT1106" s="170" t="s">
        <v>278</v>
      </c>
      <c r="AU1106" s="170" t="s">
        <v>89</v>
      </c>
      <c r="AY1106" s="18" t="s">
        <v>276</v>
      </c>
      <c r="BE1106" s="171">
        <f>IF(N1106="základná",J1106,0)</f>
        <v>0</v>
      </c>
      <c r="BF1106" s="171">
        <f>IF(N1106="znížená",J1106,0)</f>
        <v>0</v>
      </c>
      <c r="BG1106" s="171">
        <f>IF(N1106="zákl. prenesená",J1106,0)</f>
        <v>0</v>
      </c>
      <c r="BH1106" s="171">
        <f>IF(N1106="zníž. prenesená",J1106,0)</f>
        <v>0</v>
      </c>
      <c r="BI1106" s="171">
        <f>IF(N1106="nulová",J1106,0)</f>
        <v>0</v>
      </c>
      <c r="BJ1106" s="18" t="s">
        <v>89</v>
      </c>
      <c r="BK1106" s="172">
        <f>ROUND(I1106*H1106,3)</f>
        <v>0</v>
      </c>
      <c r="BL1106" s="18" t="s">
        <v>368</v>
      </c>
      <c r="BM1106" s="170" t="s">
        <v>1774</v>
      </c>
    </row>
    <row r="1107" spans="1:65" s="14" customFormat="1" ht="11.25">
      <c r="B1107" s="181"/>
      <c r="D1107" s="174" t="s">
        <v>284</v>
      </c>
      <c r="E1107" s="182" t="s">
        <v>1</v>
      </c>
      <c r="F1107" s="183" t="s">
        <v>1775</v>
      </c>
      <c r="H1107" s="184">
        <v>34.676000000000002</v>
      </c>
      <c r="I1107" s="185"/>
      <c r="L1107" s="181"/>
      <c r="M1107" s="186"/>
      <c r="N1107" s="187"/>
      <c r="O1107" s="187"/>
      <c r="P1107" s="187"/>
      <c r="Q1107" s="187"/>
      <c r="R1107" s="187"/>
      <c r="S1107" s="187"/>
      <c r="T1107" s="188"/>
      <c r="AT1107" s="182" t="s">
        <v>284</v>
      </c>
      <c r="AU1107" s="182" t="s">
        <v>89</v>
      </c>
      <c r="AV1107" s="14" t="s">
        <v>89</v>
      </c>
      <c r="AW1107" s="14" t="s">
        <v>30</v>
      </c>
      <c r="AX1107" s="14" t="s">
        <v>83</v>
      </c>
      <c r="AY1107" s="182" t="s">
        <v>276</v>
      </c>
    </row>
    <row r="1108" spans="1:65" s="2" customFormat="1" ht="24.2" customHeight="1">
      <c r="A1108" s="33"/>
      <c r="B1108" s="158"/>
      <c r="C1108" s="159" t="s">
        <v>1776</v>
      </c>
      <c r="D1108" s="159" t="s">
        <v>278</v>
      </c>
      <c r="E1108" s="160" t="s">
        <v>1777</v>
      </c>
      <c r="F1108" s="161" t="s">
        <v>1778</v>
      </c>
      <c r="G1108" s="162" t="s">
        <v>1051</v>
      </c>
      <c r="H1108" s="164"/>
      <c r="I1108" s="164"/>
      <c r="J1108" s="163">
        <f>ROUND(I1108*H1108,3)</f>
        <v>0</v>
      </c>
      <c r="K1108" s="165"/>
      <c r="L1108" s="34"/>
      <c r="M1108" s="166" t="s">
        <v>1</v>
      </c>
      <c r="N1108" s="167" t="s">
        <v>42</v>
      </c>
      <c r="O1108" s="62"/>
      <c r="P1108" s="168">
        <f>O1108*H1108</f>
        <v>0</v>
      </c>
      <c r="Q1108" s="168">
        <v>0</v>
      </c>
      <c r="R1108" s="168">
        <f>Q1108*H1108</f>
        <v>0</v>
      </c>
      <c r="S1108" s="168">
        <v>0</v>
      </c>
      <c r="T1108" s="169">
        <f>S1108*H1108</f>
        <v>0</v>
      </c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R1108" s="170" t="s">
        <v>368</v>
      </c>
      <c r="AT1108" s="170" t="s">
        <v>278</v>
      </c>
      <c r="AU1108" s="170" t="s">
        <v>89</v>
      </c>
      <c r="AY1108" s="18" t="s">
        <v>276</v>
      </c>
      <c r="BE1108" s="171">
        <f>IF(N1108="základná",J1108,0)</f>
        <v>0</v>
      </c>
      <c r="BF1108" s="171">
        <f>IF(N1108="znížená",J1108,0)</f>
        <v>0</v>
      </c>
      <c r="BG1108" s="171">
        <f>IF(N1108="zákl. prenesená",J1108,0)</f>
        <v>0</v>
      </c>
      <c r="BH1108" s="171">
        <f>IF(N1108="zníž. prenesená",J1108,0)</f>
        <v>0</v>
      </c>
      <c r="BI1108" s="171">
        <f>IF(N1108="nulová",J1108,0)</f>
        <v>0</v>
      </c>
      <c r="BJ1108" s="18" t="s">
        <v>89</v>
      </c>
      <c r="BK1108" s="172">
        <f>ROUND(I1108*H1108,3)</f>
        <v>0</v>
      </c>
      <c r="BL1108" s="18" t="s">
        <v>368</v>
      </c>
      <c r="BM1108" s="170" t="s">
        <v>1779</v>
      </c>
    </row>
    <row r="1109" spans="1:65" s="12" customFormat="1" ht="22.9" customHeight="1">
      <c r="B1109" s="145"/>
      <c r="D1109" s="146" t="s">
        <v>75</v>
      </c>
      <c r="E1109" s="156" t="s">
        <v>1780</v>
      </c>
      <c r="F1109" s="156" t="s">
        <v>1781</v>
      </c>
      <c r="I1109" s="148"/>
      <c r="J1109" s="157">
        <f>BK1109</f>
        <v>0</v>
      </c>
      <c r="L1109" s="145"/>
      <c r="M1109" s="150"/>
      <c r="N1109" s="151"/>
      <c r="O1109" s="151"/>
      <c r="P1109" s="152">
        <f>SUM(P1110:P1159)</f>
        <v>0</v>
      </c>
      <c r="Q1109" s="151"/>
      <c r="R1109" s="152">
        <f>SUM(R1110:R1159)</f>
        <v>0.47341940000000005</v>
      </c>
      <c r="S1109" s="151"/>
      <c r="T1109" s="153">
        <f>SUM(T1110:T1159)</f>
        <v>0.37241999999999997</v>
      </c>
      <c r="AR1109" s="146" t="s">
        <v>89</v>
      </c>
      <c r="AT1109" s="154" t="s">
        <v>75</v>
      </c>
      <c r="AU1109" s="154" t="s">
        <v>83</v>
      </c>
      <c r="AY1109" s="146" t="s">
        <v>276</v>
      </c>
      <c r="BK1109" s="155">
        <f>SUM(BK1110:BK1159)</f>
        <v>0</v>
      </c>
    </row>
    <row r="1110" spans="1:65" s="2" customFormat="1" ht="16.5" customHeight="1">
      <c r="A1110" s="33"/>
      <c r="B1110" s="158"/>
      <c r="C1110" s="159" t="s">
        <v>1782</v>
      </c>
      <c r="D1110" s="159" t="s">
        <v>278</v>
      </c>
      <c r="E1110" s="160" t="s">
        <v>1783</v>
      </c>
      <c r="F1110" s="161" t="s">
        <v>1784</v>
      </c>
      <c r="G1110" s="162" t="s">
        <v>292</v>
      </c>
      <c r="H1110" s="163">
        <v>90.42</v>
      </c>
      <c r="I1110" s="164"/>
      <c r="J1110" s="163">
        <f>ROUND(I1110*H1110,3)</f>
        <v>0</v>
      </c>
      <c r="K1110" s="165"/>
      <c r="L1110" s="34"/>
      <c r="M1110" s="166" t="s">
        <v>1</v>
      </c>
      <c r="N1110" s="167" t="s">
        <v>42</v>
      </c>
      <c r="O1110" s="62"/>
      <c r="P1110" s="168">
        <f>O1110*H1110</f>
        <v>0</v>
      </c>
      <c r="Q1110" s="168">
        <v>0</v>
      </c>
      <c r="R1110" s="168">
        <f>Q1110*H1110</f>
        <v>0</v>
      </c>
      <c r="S1110" s="168">
        <v>1E-3</v>
      </c>
      <c r="T1110" s="169">
        <f>S1110*H1110</f>
        <v>9.042E-2</v>
      </c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R1110" s="170" t="s">
        <v>368</v>
      </c>
      <c r="AT1110" s="170" t="s">
        <v>278</v>
      </c>
      <c r="AU1110" s="170" t="s">
        <v>89</v>
      </c>
      <c r="AY1110" s="18" t="s">
        <v>276</v>
      </c>
      <c r="BE1110" s="171">
        <f>IF(N1110="základná",J1110,0)</f>
        <v>0</v>
      </c>
      <c r="BF1110" s="171">
        <f>IF(N1110="znížená",J1110,0)</f>
        <v>0</v>
      </c>
      <c r="BG1110" s="171">
        <f>IF(N1110="zákl. prenesená",J1110,0)</f>
        <v>0</v>
      </c>
      <c r="BH1110" s="171">
        <f>IF(N1110="zníž. prenesená",J1110,0)</f>
        <v>0</v>
      </c>
      <c r="BI1110" s="171">
        <f>IF(N1110="nulová",J1110,0)</f>
        <v>0</v>
      </c>
      <c r="BJ1110" s="18" t="s">
        <v>89</v>
      </c>
      <c r="BK1110" s="172">
        <f>ROUND(I1110*H1110,3)</f>
        <v>0</v>
      </c>
      <c r="BL1110" s="18" t="s">
        <v>368</v>
      </c>
      <c r="BM1110" s="170" t="s">
        <v>1785</v>
      </c>
    </row>
    <row r="1111" spans="1:65" s="13" customFormat="1" ht="11.25">
      <c r="B1111" s="173"/>
      <c r="D1111" s="174" t="s">
        <v>284</v>
      </c>
      <c r="E1111" s="175" t="s">
        <v>1</v>
      </c>
      <c r="F1111" s="176" t="s">
        <v>1786</v>
      </c>
      <c r="H1111" s="175" t="s">
        <v>1</v>
      </c>
      <c r="I1111" s="177"/>
      <c r="L1111" s="173"/>
      <c r="M1111" s="178"/>
      <c r="N1111" s="179"/>
      <c r="O1111" s="179"/>
      <c r="P1111" s="179"/>
      <c r="Q1111" s="179"/>
      <c r="R1111" s="179"/>
      <c r="S1111" s="179"/>
      <c r="T1111" s="180"/>
      <c r="AT1111" s="175" t="s">
        <v>284</v>
      </c>
      <c r="AU1111" s="175" t="s">
        <v>89</v>
      </c>
      <c r="AV1111" s="13" t="s">
        <v>83</v>
      </c>
      <c r="AW1111" s="13" t="s">
        <v>30</v>
      </c>
      <c r="AX1111" s="13" t="s">
        <v>76</v>
      </c>
      <c r="AY1111" s="175" t="s">
        <v>276</v>
      </c>
    </row>
    <row r="1112" spans="1:65" s="14" customFormat="1" ht="11.25">
      <c r="B1112" s="181"/>
      <c r="D1112" s="174" t="s">
        <v>284</v>
      </c>
      <c r="E1112" s="182" t="s">
        <v>1</v>
      </c>
      <c r="F1112" s="183" t="s">
        <v>1787</v>
      </c>
      <c r="H1112" s="184">
        <v>29.06</v>
      </c>
      <c r="I1112" s="185"/>
      <c r="L1112" s="181"/>
      <c r="M1112" s="186"/>
      <c r="N1112" s="187"/>
      <c r="O1112" s="187"/>
      <c r="P1112" s="187"/>
      <c r="Q1112" s="187"/>
      <c r="R1112" s="187"/>
      <c r="S1112" s="187"/>
      <c r="T1112" s="188"/>
      <c r="AT1112" s="182" t="s">
        <v>284</v>
      </c>
      <c r="AU1112" s="182" t="s">
        <v>89</v>
      </c>
      <c r="AV1112" s="14" t="s">
        <v>89</v>
      </c>
      <c r="AW1112" s="14" t="s">
        <v>30</v>
      </c>
      <c r="AX1112" s="14" t="s">
        <v>76</v>
      </c>
      <c r="AY1112" s="182" t="s">
        <v>276</v>
      </c>
    </row>
    <row r="1113" spans="1:65" s="14" customFormat="1" ht="11.25">
      <c r="B1113" s="181"/>
      <c r="D1113" s="174" t="s">
        <v>284</v>
      </c>
      <c r="E1113" s="182" t="s">
        <v>1</v>
      </c>
      <c r="F1113" s="183" t="s">
        <v>1788</v>
      </c>
      <c r="H1113" s="184">
        <v>29.26</v>
      </c>
      <c r="I1113" s="185"/>
      <c r="L1113" s="181"/>
      <c r="M1113" s="186"/>
      <c r="N1113" s="187"/>
      <c r="O1113" s="187"/>
      <c r="P1113" s="187"/>
      <c r="Q1113" s="187"/>
      <c r="R1113" s="187"/>
      <c r="S1113" s="187"/>
      <c r="T1113" s="188"/>
      <c r="AT1113" s="182" t="s">
        <v>284</v>
      </c>
      <c r="AU1113" s="182" t="s">
        <v>89</v>
      </c>
      <c r="AV1113" s="14" t="s">
        <v>89</v>
      </c>
      <c r="AW1113" s="14" t="s">
        <v>30</v>
      </c>
      <c r="AX1113" s="14" t="s">
        <v>76</v>
      </c>
      <c r="AY1113" s="182" t="s">
        <v>276</v>
      </c>
    </row>
    <row r="1114" spans="1:65" s="13" customFormat="1" ht="11.25">
      <c r="B1114" s="173"/>
      <c r="D1114" s="174" t="s">
        <v>284</v>
      </c>
      <c r="E1114" s="175" t="s">
        <v>1</v>
      </c>
      <c r="F1114" s="176" t="s">
        <v>1789</v>
      </c>
      <c r="H1114" s="175" t="s">
        <v>1</v>
      </c>
      <c r="I1114" s="177"/>
      <c r="L1114" s="173"/>
      <c r="M1114" s="178"/>
      <c r="N1114" s="179"/>
      <c r="O1114" s="179"/>
      <c r="P1114" s="179"/>
      <c r="Q1114" s="179"/>
      <c r="R1114" s="179"/>
      <c r="S1114" s="179"/>
      <c r="T1114" s="180"/>
      <c r="AT1114" s="175" t="s">
        <v>284</v>
      </c>
      <c r="AU1114" s="175" t="s">
        <v>89</v>
      </c>
      <c r="AV1114" s="13" t="s">
        <v>83</v>
      </c>
      <c r="AW1114" s="13" t="s">
        <v>30</v>
      </c>
      <c r="AX1114" s="13" t="s">
        <v>76</v>
      </c>
      <c r="AY1114" s="175" t="s">
        <v>276</v>
      </c>
    </row>
    <row r="1115" spans="1:65" s="14" customFormat="1" ht="11.25">
      <c r="B1115" s="181"/>
      <c r="D1115" s="174" t="s">
        <v>284</v>
      </c>
      <c r="E1115" s="182" t="s">
        <v>1</v>
      </c>
      <c r="F1115" s="183" t="s">
        <v>1790</v>
      </c>
      <c r="H1115" s="184">
        <v>16.2</v>
      </c>
      <c r="I1115" s="185"/>
      <c r="L1115" s="181"/>
      <c r="M1115" s="186"/>
      <c r="N1115" s="187"/>
      <c r="O1115" s="187"/>
      <c r="P1115" s="187"/>
      <c r="Q1115" s="187"/>
      <c r="R1115" s="187"/>
      <c r="S1115" s="187"/>
      <c r="T1115" s="188"/>
      <c r="AT1115" s="182" t="s">
        <v>284</v>
      </c>
      <c r="AU1115" s="182" t="s">
        <v>89</v>
      </c>
      <c r="AV1115" s="14" t="s">
        <v>89</v>
      </c>
      <c r="AW1115" s="14" t="s">
        <v>30</v>
      </c>
      <c r="AX1115" s="14" t="s">
        <v>76</v>
      </c>
      <c r="AY1115" s="182" t="s">
        <v>276</v>
      </c>
    </row>
    <row r="1116" spans="1:65" s="14" customFormat="1" ht="11.25">
      <c r="B1116" s="181"/>
      <c r="D1116" s="174" t="s">
        <v>284</v>
      </c>
      <c r="E1116" s="182" t="s">
        <v>1</v>
      </c>
      <c r="F1116" s="183" t="s">
        <v>1791</v>
      </c>
      <c r="H1116" s="184">
        <v>15.9</v>
      </c>
      <c r="I1116" s="185"/>
      <c r="L1116" s="181"/>
      <c r="M1116" s="186"/>
      <c r="N1116" s="187"/>
      <c r="O1116" s="187"/>
      <c r="P1116" s="187"/>
      <c r="Q1116" s="187"/>
      <c r="R1116" s="187"/>
      <c r="S1116" s="187"/>
      <c r="T1116" s="188"/>
      <c r="AT1116" s="182" t="s">
        <v>284</v>
      </c>
      <c r="AU1116" s="182" t="s">
        <v>89</v>
      </c>
      <c r="AV1116" s="14" t="s">
        <v>89</v>
      </c>
      <c r="AW1116" s="14" t="s">
        <v>30</v>
      </c>
      <c r="AX1116" s="14" t="s">
        <v>76</v>
      </c>
      <c r="AY1116" s="182" t="s">
        <v>276</v>
      </c>
    </row>
    <row r="1117" spans="1:65" s="15" customFormat="1" ht="11.25">
      <c r="B1117" s="189"/>
      <c r="D1117" s="174" t="s">
        <v>284</v>
      </c>
      <c r="E1117" s="190" t="s">
        <v>1</v>
      </c>
      <c r="F1117" s="191" t="s">
        <v>289</v>
      </c>
      <c r="H1117" s="192">
        <v>90.42</v>
      </c>
      <c r="I1117" s="193"/>
      <c r="L1117" s="189"/>
      <c r="M1117" s="194"/>
      <c r="N1117" s="195"/>
      <c r="O1117" s="195"/>
      <c r="P1117" s="195"/>
      <c r="Q1117" s="195"/>
      <c r="R1117" s="195"/>
      <c r="S1117" s="195"/>
      <c r="T1117" s="196"/>
      <c r="AT1117" s="190" t="s">
        <v>284</v>
      </c>
      <c r="AU1117" s="190" t="s">
        <v>89</v>
      </c>
      <c r="AV1117" s="15" t="s">
        <v>282</v>
      </c>
      <c r="AW1117" s="15" t="s">
        <v>30</v>
      </c>
      <c r="AX1117" s="15" t="s">
        <v>83</v>
      </c>
      <c r="AY1117" s="190" t="s">
        <v>276</v>
      </c>
    </row>
    <row r="1118" spans="1:65" s="2" customFormat="1" ht="16.5" customHeight="1">
      <c r="A1118" s="33"/>
      <c r="B1118" s="158"/>
      <c r="C1118" s="159" t="s">
        <v>1792</v>
      </c>
      <c r="D1118" s="159" t="s">
        <v>278</v>
      </c>
      <c r="E1118" s="160" t="s">
        <v>1793</v>
      </c>
      <c r="F1118" s="161" t="s">
        <v>1794</v>
      </c>
      <c r="G1118" s="162" t="s">
        <v>292</v>
      </c>
      <c r="H1118" s="163">
        <v>102.71</v>
      </c>
      <c r="I1118" s="164"/>
      <c r="J1118" s="163">
        <f>ROUND(I1118*H1118,3)</f>
        <v>0</v>
      </c>
      <c r="K1118" s="165"/>
      <c r="L1118" s="34"/>
      <c r="M1118" s="166" t="s">
        <v>1</v>
      </c>
      <c r="N1118" s="167" t="s">
        <v>42</v>
      </c>
      <c r="O1118" s="62"/>
      <c r="P1118" s="168">
        <f>O1118*H1118</f>
        <v>0</v>
      </c>
      <c r="Q1118" s="168">
        <v>4.0000000000000003E-5</v>
      </c>
      <c r="R1118" s="168">
        <f>Q1118*H1118</f>
        <v>4.1083999999999999E-3</v>
      </c>
      <c r="S1118" s="168">
        <v>0</v>
      </c>
      <c r="T1118" s="169">
        <f>S1118*H1118</f>
        <v>0</v>
      </c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R1118" s="170" t="s">
        <v>368</v>
      </c>
      <c r="AT1118" s="170" t="s">
        <v>278</v>
      </c>
      <c r="AU1118" s="170" t="s">
        <v>89</v>
      </c>
      <c r="AY1118" s="18" t="s">
        <v>276</v>
      </c>
      <c r="BE1118" s="171">
        <f>IF(N1118="základná",J1118,0)</f>
        <v>0</v>
      </c>
      <c r="BF1118" s="171">
        <f>IF(N1118="znížená",J1118,0)</f>
        <v>0</v>
      </c>
      <c r="BG1118" s="171">
        <f>IF(N1118="zákl. prenesená",J1118,0)</f>
        <v>0</v>
      </c>
      <c r="BH1118" s="171">
        <f>IF(N1118="zníž. prenesená",J1118,0)</f>
        <v>0</v>
      </c>
      <c r="BI1118" s="171">
        <f>IF(N1118="nulová",J1118,0)</f>
        <v>0</v>
      </c>
      <c r="BJ1118" s="18" t="s">
        <v>89</v>
      </c>
      <c r="BK1118" s="172">
        <f>ROUND(I1118*H1118,3)</f>
        <v>0</v>
      </c>
      <c r="BL1118" s="18" t="s">
        <v>368</v>
      </c>
      <c r="BM1118" s="170" t="s">
        <v>1795</v>
      </c>
    </row>
    <row r="1119" spans="1:65" s="14" customFormat="1" ht="11.25">
      <c r="B1119" s="181"/>
      <c r="D1119" s="174" t="s">
        <v>284</v>
      </c>
      <c r="E1119" s="182" t="s">
        <v>1</v>
      </c>
      <c r="F1119" s="183" t="s">
        <v>1796</v>
      </c>
      <c r="H1119" s="184">
        <v>14.19</v>
      </c>
      <c r="I1119" s="185"/>
      <c r="L1119" s="181"/>
      <c r="M1119" s="186"/>
      <c r="N1119" s="187"/>
      <c r="O1119" s="187"/>
      <c r="P1119" s="187"/>
      <c r="Q1119" s="187"/>
      <c r="R1119" s="187"/>
      <c r="S1119" s="187"/>
      <c r="T1119" s="188"/>
      <c r="AT1119" s="182" t="s">
        <v>284</v>
      </c>
      <c r="AU1119" s="182" t="s">
        <v>89</v>
      </c>
      <c r="AV1119" s="14" t="s">
        <v>89</v>
      </c>
      <c r="AW1119" s="14" t="s">
        <v>30</v>
      </c>
      <c r="AX1119" s="14" t="s">
        <v>76</v>
      </c>
      <c r="AY1119" s="182" t="s">
        <v>276</v>
      </c>
    </row>
    <row r="1120" spans="1:65" s="14" customFormat="1" ht="11.25">
      <c r="B1120" s="181"/>
      <c r="D1120" s="174" t="s">
        <v>284</v>
      </c>
      <c r="E1120" s="182" t="s">
        <v>1</v>
      </c>
      <c r="F1120" s="183" t="s">
        <v>1797</v>
      </c>
      <c r="H1120" s="184">
        <v>14.19</v>
      </c>
      <c r="I1120" s="185"/>
      <c r="L1120" s="181"/>
      <c r="M1120" s="186"/>
      <c r="N1120" s="187"/>
      <c r="O1120" s="187"/>
      <c r="P1120" s="187"/>
      <c r="Q1120" s="187"/>
      <c r="R1120" s="187"/>
      <c r="S1120" s="187"/>
      <c r="T1120" s="188"/>
      <c r="AT1120" s="182" t="s">
        <v>284</v>
      </c>
      <c r="AU1120" s="182" t="s">
        <v>89</v>
      </c>
      <c r="AV1120" s="14" t="s">
        <v>89</v>
      </c>
      <c r="AW1120" s="14" t="s">
        <v>30</v>
      </c>
      <c r="AX1120" s="14" t="s">
        <v>76</v>
      </c>
      <c r="AY1120" s="182" t="s">
        <v>276</v>
      </c>
    </row>
    <row r="1121" spans="1:65" s="14" customFormat="1" ht="11.25">
      <c r="B1121" s="181"/>
      <c r="D1121" s="174" t="s">
        <v>284</v>
      </c>
      <c r="E1121" s="182" t="s">
        <v>1</v>
      </c>
      <c r="F1121" s="183" t="s">
        <v>1798</v>
      </c>
      <c r="H1121" s="184">
        <v>18.059999999999999</v>
      </c>
      <c r="I1121" s="185"/>
      <c r="L1121" s="181"/>
      <c r="M1121" s="186"/>
      <c r="N1121" s="187"/>
      <c r="O1121" s="187"/>
      <c r="P1121" s="187"/>
      <c r="Q1121" s="187"/>
      <c r="R1121" s="187"/>
      <c r="S1121" s="187"/>
      <c r="T1121" s="188"/>
      <c r="AT1121" s="182" t="s">
        <v>284</v>
      </c>
      <c r="AU1121" s="182" t="s">
        <v>89</v>
      </c>
      <c r="AV1121" s="14" t="s">
        <v>89</v>
      </c>
      <c r="AW1121" s="14" t="s">
        <v>30</v>
      </c>
      <c r="AX1121" s="14" t="s">
        <v>76</v>
      </c>
      <c r="AY1121" s="182" t="s">
        <v>276</v>
      </c>
    </row>
    <row r="1122" spans="1:65" s="14" customFormat="1" ht="11.25">
      <c r="B1122" s="181"/>
      <c r="D1122" s="174" t="s">
        <v>284</v>
      </c>
      <c r="E1122" s="182" t="s">
        <v>1</v>
      </c>
      <c r="F1122" s="183" t="s">
        <v>1799</v>
      </c>
      <c r="H1122" s="184">
        <v>16.899999999999999</v>
      </c>
      <c r="I1122" s="185"/>
      <c r="L1122" s="181"/>
      <c r="M1122" s="186"/>
      <c r="N1122" s="187"/>
      <c r="O1122" s="187"/>
      <c r="P1122" s="187"/>
      <c r="Q1122" s="187"/>
      <c r="R1122" s="187"/>
      <c r="S1122" s="187"/>
      <c r="T1122" s="188"/>
      <c r="AT1122" s="182" t="s">
        <v>284</v>
      </c>
      <c r="AU1122" s="182" t="s">
        <v>89</v>
      </c>
      <c r="AV1122" s="14" t="s">
        <v>89</v>
      </c>
      <c r="AW1122" s="14" t="s">
        <v>30</v>
      </c>
      <c r="AX1122" s="14" t="s">
        <v>76</v>
      </c>
      <c r="AY1122" s="182" t="s">
        <v>276</v>
      </c>
    </row>
    <row r="1123" spans="1:65" s="14" customFormat="1" ht="11.25">
      <c r="B1123" s="181"/>
      <c r="D1123" s="174" t="s">
        <v>284</v>
      </c>
      <c r="E1123" s="182" t="s">
        <v>1</v>
      </c>
      <c r="F1123" s="183" t="s">
        <v>1800</v>
      </c>
      <c r="H1123" s="184">
        <v>10.37</v>
      </c>
      <c r="I1123" s="185"/>
      <c r="L1123" s="181"/>
      <c r="M1123" s="186"/>
      <c r="N1123" s="187"/>
      <c r="O1123" s="187"/>
      <c r="P1123" s="187"/>
      <c r="Q1123" s="187"/>
      <c r="R1123" s="187"/>
      <c r="S1123" s="187"/>
      <c r="T1123" s="188"/>
      <c r="AT1123" s="182" t="s">
        <v>284</v>
      </c>
      <c r="AU1123" s="182" t="s">
        <v>89</v>
      </c>
      <c r="AV1123" s="14" t="s">
        <v>89</v>
      </c>
      <c r="AW1123" s="14" t="s">
        <v>30</v>
      </c>
      <c r="AX1123" s="14" t="s">
        <v>76</v>
      </c>
      <c r="AY1123" s="182" t="s">
        <v>276</v>
      </c>
    </row>
    <row r="1124" spans="1:65" s="14" customFormat="1" ht="11.25">
      <c r="B1124" s="181"/>
      <c r="D1124" s="174" t="s">
        <v>284</v>
      </c>
      <c r="E1124" s="182" t="s">
        <v>1</v>
      </c>
      <c r="F1124" s="183" t="s">
        <v>1801</v>
      </c>
      <c r="H1124" s="184">
        <v>29</v>
      </c>
      <c r="I1124" s="185"/>
      <c r="L1124" s="181"/>
      <c r="M1124" s="186"/>
      <c r="N1124" s="187"/>
      <c r="O1124" s="187"/>
      <c r="P1124" s="187"/>
      <c r="Q1124" s="187"/>
      <c r="R1124" s="187"/>
      <c r="S1124" s="187"/>
      <c r="T1124" s="188"/>
      <c r="AT1124" s="182" t="s">
        <v>284</v>
      </c>
      <c r="AU1124" s="182" t="s">
        <v>89</v>
      </c>
      <c r="AV1124" s="14" t="s">
        <v>89</v>
      </c>
      <c r="AW1124" s="14" t="s">
        <v>30</v>
      </c>
      <c r="AX1124" s="14" t="s">
        <v>76</v>
      </c>
      <c r="AY1124" s="182" t="s">
        <v>276</v>
      </c>
    </row>
    <row r="1125" spans="1:65" s="15" customFormat="1" ht="11.25">
      <c r="B1125" s="189"/>
      <c r="D1125" s="174" t="s">
        <v>284</v>
      </c>
      <c r="E1125" s="190" t="s">
        <v>1802</v>
      </c>
      <c r="F1125" s="191" t="s">
        <v>289</v>
      </c>
      <c r="H1125" s="192">
        <v>102.71</v>
      </c>
      <c r="I1125" s="193"/>
      <c r="L1125" s="189"/>
      <c r="M1125" s="194"/>
      <c r="N1125" s="195"/>
      <c r="O1125" s="195"/>
      <c r="P1125" s="195"/>
      <c r="Q1125" s="195"/>
      <c r="R1125" s="195"/>
      <c r="S1125" s="195"/>
      <c r="T1125" s="196"/>
      <c r="AT1125" s="190" t="s">
        <v>284</v>
      </c>
      <c r="AU1125" s="190" t="s">
        <v>89</v>
      </c>
      <c r="AV1125" s="15" t="s">
        <v>282</v>
      </c>
      <c r="AW1125" s="15" t="s">
        <v>30</v>
      </c>
      <c r="AX1125" s="15" t="s">
        <v>83</v>
      </c>
      <c r="AY1125" s="190" t="s">
        <v>276</v>
      </c>
    </row>
    <row r="1126" spans="1:65" s="2" customFormat="1" ht="16.5" customHeight="1">
      <c r="A1126" s="33"/>
      <c r="B1126" s="158"/>
      <c r="C1126" s="197" t="s">
        <v>1803</v>
      </c>
      <c r="D1126" s="197" t="s">
        <v>393</v>
      </c>
      <c r="E1126" s="198" t="s">
        <v>1804</v>
      </c>
      <c r="F1126" s="199" t="s">
        <v>1805</v>
      </c>
      <c r="G1126" s="200" t="s">
        <v>292</v>
      </c>
      <c r="H1126" s="201">
        <v>102.41800000000001</v>
      </c>
      <c r="I1126" s="202"/>
      <c r="J1126" s="201">
        <f>ROUND(I1126*H1126,3)</f>
        <v>0</v>
      </c>
      <c r="K1126" s="203"/>
      <c r="L1126" s="204"/>
      <c r="M1126" s="205" t="s">
        <v>1</v>
      </c>
      <c r="N1126" s="206" t="s">
        <v>42</v>
      </c>
      <c r="O1126" s="62"/>
      <c r="P1126" s="168">
        <f>O1126*H1126</f>
        <v>0</v>
      </c>
      <c r="Q1126" s="168">
        <v>5.0000000000000001E-4</v>
      </c>
      <c r="R1126" s="168">
        <f>Q1126*H1126</f>
        <v>5.1209000000000005E-2</v>
      </c>
      <c r="S1126" s="168">
        <v>0</v>
      </c>
      <c r="T1126" s="169">
        <f>S1126*H1126</f>
        <v>0</v>
      </c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R1126" s="170" t="s">
        <v>448</v>
      </c>
      <c r="AT1126" s="170" t="s">
        <v>393</v>
      </c>
      <c r="AU1126" s="170" t="s">
        <v>89</v>
      </c>
      <c r="AY1126" s="18" t="s">
        <v>276</v>
      </c>
      <c r="BE1126" s="171">
        <f>IF(N1126="základná",J1126,0)</f>
        <v>0</v>
      </c>
      <c r="BF1126" s="171">
        <f>IF(N1126="znížená",J1126,0)</f>
        <v>0</v>
      </c>
      <c r="BG1126" s="171">
        <f>IF(N1126="zákl. prenesená",J1126,0)</f>
        <v>0</v>
      </c>
      <c r="BH1126" s="171">
        <f>IF(N1126="zníž. prenesená",J1126,0)</f>
        <v>0</v>
      </c>
      <c r="BI1126" s="171">
        <f>IF(N1126="nulová",J1126,0)</f>
        <v>0</v>
      </c>
      <c r="BJ1126" s="18" t="s">
        <v>89</v>
      </c>
      <c r="BK1126" s="172">
        <f>ROUND(I1126*H1126,3)</f>
        <v>0</v>
      </c>
      <c r="BL1126" s="18" t="s">
        <v>368</v>
      </c>
      <c r="BM1126" s="170" t="s">
        <v>1806</v>
      </c>
    </row>
    <row r="1127" spans="1:65" s="14" customFormat="1" ht="11.25">
      <c r="B1127" s="181"/>
      <c r="D1127" s="174" t="s">
        <v>284</v>
      </c>
      <c r="F1127" s="183" t="s">
        <v>1807</v>
      </c>
      <c r="H1127" s="184">
        <v>102.41800000000001</v>
      </c>
      <c r="I1127" s="185"/>
      <c r="L1127" s="181"/>
      <c r="M1127" s="186"/>
      <c r="N1127" s="187"/>
      <c r="O1127" s="187"/>
      <c r="P1127" s="187"/>
      <c r="Q1127" s="187"/>
      <c r="R1127" s="187"/>
      <c r="S1127" s="187"/>
      <c r="T1127" s="188"/>
      <c r="AT1127" s="182" t="s">
        <v>284</v>
      </c>
      <c r="AU1127" s="182" t="s">
        <v>89</v>
      </c>
      <c r="AV1127" s="14" t="s">
        <v>89</v>
      </c>
      <c r="AW1127" s="14" t="s">
        <v>3</v>
      </c>
      <c r="AX1127" s="14" t="s">
        <v>83</v>
      </c>
      <c r="AY1127" s="182" t="s">
        <v>276</v>
      </c>
    </row>
    <row r="1128" spans="1:65" s="2" customFormat="1" ht="24.2" customHeight="1">
      <c r="A1128" s="33"/>
      <c r="B1128" s="158"/>
      <c r="C1128" s="159" t="s">
        <v>1808</v>
      </c>
      <c r="D1128" s="159" t="s">
        <v>278</v>
      </c>
      <c r="E1128" s="160" t="s">
        <v>1809</v>
      </c>
      <c r="F1128" s="161" t="s">
        <v>1810</v>
      </c>
      <c r="G1128" s="162" t="s">
        <v>281</v>
      </c>
      <c r="H1128" s="163">
        <v>58.3</v>
      </c>
      <c r="I1128" s="164"/>
      <c r="J1128" s="163">
        <f>ROUND(I1128*H1128,3)</f>
        <v>0</v>
      </c>
      <c r="K1128" s="165"/>
      <c r="L1128" s="34"/>
      <c r="M1128" s="166" t="s">
        <v>1</v>
      </c>
      <c r="N1128" s="167" t="s">
        <v>42</v>
      </c>
      <c r="O1128" s="62"/>
      <c r="P1128" s="168">
        <f>O1128*H1128</f>
        <v>0</v>
      </c>
      <c r="Q1128" s="168">
        <v>0</v>
      </c>
      <c r="R1128" s="168">
        <f>Q1128*H1128</f>
        <v>0</v>
      </c>
      <c r="S1128" s="168">
        <v>1E-3</v>
      </c>
      <c r="T1128" s="169">
        <f>S1128*H1128</f>
        <v>5.8299999999999998E-2</v>
      </c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R1128" s="170" t="s">
        <v>368</v>
      </c>
      <c r="AT1128" s="170" t="s">
        <v>278</v>
      </c>
      <c r="AU1128" s="170" t="s">
        <v>89</v>
      </c>
      <c r="AY1128" s="18" t="s">
        <v>276</v>
      </c>
      <c r="BE1128" s="171">
        <f>IF(N1128="základná",J1128,0)</f>
        <v>0</v>
      </c>
      <c r="BF1128" s="171">
        <f>IF(N1128="znížená",J1128,0)</f>
        <v>0</v>
      </c>
      <c r="BG1128" s="171">
        <f>IF(N1128="zákl. prenesená",J1128,0)</f>
        <v>0</v>
      </c>
      <c r="BH1128" s="171">
        <f>IF(N1128="zníž. prenesená",J1128,0)</f>
        <v>0</v>
      </c>
      <c r="BI1128" s="171">
        <f>IF(N1128="nulová",J1128,0)</f>
        <v>0</v>
      </c>
      <c r="BJ1128" s="18" t="s">
        <v>89</v>
      </c>
      <c r="BK1128" s="172">
        <f>ROUND(I1128*H1128,3)</f>
        <v>0</v>
      </c>
      <c r="BL1128" s="18" t="s">
        <v>368</v>
      </c>
      <c r="BM1128" s="170" t="s">
        <v>1811</v>
      </c>
    </row>
    <row r="1129" spans="1:65" s="13" customFormat="1" ht="11.25">
      <c r="B1129" s="173"/>
      <c r="D1129" s="174" t="s">
        <v>284</v>
      </c>
      <c r="E1129" s="175" t="s">
        <v>1</v>
      </c>
      <c r="F1129" s="176" t="s">
        <v>1812</v>
      </c>
      <c r="H1129" s="175" t="s">
        <v>1</v>
      </c>
      <c r="I1129" s="177"/>
      <c r="L1129" s="173"/>
      <c r="M1129" s="178"/>
      <c r="N1129" s="179"/>
      <c r="O1129" s="179"/>
      <c r="P1129" s="179"/>
      <c r="Q1129" s="179"/>
      <c r="R1129" s="179"/>
      <c r="S1129" s="179"/>
      <c r="T1129" s="180"/>
      <c r="AT1129" s="175" t="s">
        <v>284</v>
      </c>
      <c r="AU1129" s="175" t="s">
        <v>89</v>
      </c>
      <c r="AV1129" s="13" t="s">
        <v>83</v>
      </c>
      <c r="AW1129" s="13" t="s">
        <v>30</v>
      </c>
      <c r="AX1129" s="13" t="s">
        <v>76</v>
      </c>
      <c r="AY1129" s="175" t="s">
        <v>276</v>
      </c>
    </row>
    <row r="1130" spans="1:65" s="14" customFormat="1" ht="11.25">
      <c r="B1130" s="181"/>
      <c r="D1130" s="174" t="s">
        <v>284</v>
      </c>
      <c r="E1130" s="182" t="s">
        <v>1</v>
      </c>
      <c r="F1130" s="183" t="s">
        <v>1813</v>
      </c>
      <c r="H1130" s="184">
        <v>19.350000000000001</v>
      </c>
      <c r="I1130" s="185"/>
      <c r="L1130" s="181"/>
      <c r="M1130" s="186"/>
      <c r="N1130" s="187"/>
      <c r="O1130" s="187"/>
      <c r="P1130" s="187"/>
      <c r="Q1130" s="187"/>
      <c r="R1130" s="187"/>
      <c r="S1130" s="187"/>
      <c r="T1130" s="188"/>
      <c r="AT1130" s="182" t="s">
        <v>284</v>
      </c>
      <c r="AU1130" s="182" t="s">
        <v>89</v>
      </c>
      <c r="AV1130" s="14" t="s">
        <v>89</v>
      </c>
      <c r="AW1130" s="14" t="s">
        <v>30</v>
      </c>
      <c r="AX1130" s="14" t="s">
        <v>76</v>
      </c>
      <c r="AY1130" s="182" t="s">
        <v>276</v>
      </c>
    </row>
    <row r="1131" spans="1:65" s="14" customFormat="1" ht="11.25">
      <c r="B1131" s="181"/>
      <c r="D1131" s="174" t="s">
        <v>284</v>
      </c>
      <c r="E1131" s="182" t="s">
        <v>1</v>
      </c>
      <c r="F1131" s="183" t="s">
        <v>1814</v>
      </c>
      <c r="H1131" s="184">
        <v>17.45</v>
      </c>
      <c r="I1131" s="185"/>
      <c r="L1131" s="181"/>
      <c r="M1131" s="186"/>
      <c r="N1131" s="187"/>
      <c r="O1131" s="187"/>
      <c r="P1131" s="187"/>
      <c r="Q1131" s="187"/>
      <c r="R1131" s="187"/>
      <c r="S1131" s="187"/>
      <c r="T1131" s="188"/>
      <c r="AT1131" s="182" t="s">
        <v>284</v>
      </c>
      <c r="AU1131" s="182" t="s">
        <v>89</v>
      </c>
      <c r="AV1131" s="14" t="s">
        <v>89</v>
      </c>
      <c r="AW1131" s="14" t="s">
        <v>30</v>
      </c>
      <c r="AX1131" s="14" t="s">
        <v>76</v>
      </c>
      <c r="AY1131" s="182" t="s">
        <v>276</v>
      </c>
    </row>
    <row r="1132" spans="1:65" s="14" customFormat="1" ht="11.25">
      <c r="B1132" s="181"/>
      <c r="D1132" s="174" t="s">
        <v>284</v>
      </c>
      <c r="E1132" s="182" t="s">
        <v>1</v>
      </c>
      <c r="F1132" s="183" t="s">
        <v>1815</v>
      </c>
      <c r="H1132" s="184">
        <v>18.649999999999999</v>
      </c>
      <c r="I1132" s="185"/>
      <c r="L1132" s="181"/>
      <c r="M1132" s="186"/>
      <c r="N1132" s="187"/>
      <c r="O1132" s="187"/>
      <c r="P1132" s="187"/>
      <c r="Q1132" s="187"/>
      <c r="R1132" s="187"/>
      <c r="S1132" s="187"/>
      <c r="T1132" s="188"/>
      <c r="AT1132" s="182" t="s">
        <v>284</v>
      </c>
      <c r="AU1132" s="182" t="s">
        <v>89</v>
      </c>
      <c r="AV1132" s="14" t="s">
        <v>89</v>
      </c>
      <c r="AW1132" s="14" t="s">
        <v>30</v>
      </c>
      <c r="AX1132" s="14" t="s">
        <v>76</v>
      </c>
      <c r="AY1132" s="182" t="s">
        <v>276</v>
      </c>
    </row>
    <row r="1133" spans="1:65" s="14" customFormat="1" ht="11.25">
      <c r="B1133" s="181"/>
      <c r="D1133" s="174" t="s">
        <v>284</v>
      </c>
      <c r="E1133" s="182" t="s">
        <v>1</v>
      </c>
      <c r="F1133" s="183" t="s">
        <v>1649</v>
      </c>
      <c r="H1133" s="184">
        <v>2.85</v>
      </c>
      <c r="I1133" s="185"/>
      <c r="L1133" s="181"/>
      <c r="M1133" s="186"/>
      <c r="N1133" s="187"/>
      <c r="O1133" s="187"/>
      <c r="P1133" s="187"/>
      <c r="Q1133" s="187"/>
      <c r="R1133" s="187"/>
      <c r="S1133" s="187"/>
      <c r="T1133" s="188"/>
      <c r="AT1133" s="182" t="s">
        <v>284</v>
      </c>
      <c r="AU1133" s="182" t="s">
        <v>89</v>
      </c>
      <c r="AV1133" s="14" t="s">
        <v>89</v>
      </c>
      <c r="AW1133" s="14" t="s">
        <v>30</v>
      </c>
      <c r="AX1133" s="14" t="s">
        <v>76</v>
      </c>
      <c r="AY1133" s="182" t="s">
        <v>276</v>
      </c>
    </row>
    <row r="1134" spans="1:65" s="15" customFormat="1" ht="11.25">
      <c r="B1134" s="189"/>
      <c r="D1134" s="174" t="s">
        <v>284</v>
      </c>
      <c r="E1134" s="190" t="s">
        <v>130</v>
      </c>
      <c r="F1134" s="191" t="s">
        <v>289</v>
      </c>
      <c r="H1134" s="192">
        <v>58.3</v>
      </c>
      <c r="I1134" s="193"/>
      <c r="L1134" s="189"/>
      <c r="M1134" s="194"/>
      <c r="N1134" s="195"/>
      <c r="O1134" s="195"/>
      <c r="P1134" s="195"/>
      <c r="Q1134" s="195"/>
      <c r="R1134" s="195"/>
      <c r="S1134" s="195"/>
      <c r="T1134" s="196"/>
      <c r="AT1134" s="190" t="s">
        <v>284</v>
      </c>
      <c r="AU1134" s="190" t="s">
        <v>89</v>
      </c>
      <c r="AV1134" s="15" t="s">
        <v>282</v>
      </c>
      <c r="AW1134" s="15" t="s">
        <v>30</v>
      </c>
      <c r="AX1134" s="15" t="s">
        <v>83</v>
      </c>
      <c r="AY1134" s="190" t="s">
        <v>276</v>
      </c>
    </row>
    <row r="1135" spans="1:65" s="2" customFormat="1" ht="24.2" customHeight="1">
      <c r="A1135" s="33"/>
      <c r="B1135" s="158"/>
      <c r="C1135" s="159" t="s">
        <v>1816</v>
      </c>
      <c r="D1135" s="159" t="s">
        <v>278</v>
      </c>
      <c r="E1135" s="160" t="s">
        <v>1817</v>
      </c>
      <c r="F1135" s="161" t="s">
        <v>1818</v>
      </c>
      <c r="G1135" s="162" t="s">
        <v>281</v>
      </c>
      <c r="H1135" s="163">
        <v>223.7</v>
      </c>
      <c r="I1135" s="164"/>
      <c r="J1135" s="163">
        <f>ROUND(I1135*H1135,3)</f>
        <v>0</v>
      </c>
      <c r="K1135" s="165"/>
      <c r="L1135" s="34"/>
      <c r="M1135" s="166" t="s">
        <v>1</v>
      </c>
      <c r="N1135" s="167" t="s">
        <v>42</v>
      </c>
      <c r="O1135" s="62"/>
      <c r="P1135" s="168">
        <f>O1135*H1135</f>
        <v>0</v>
      </c>
      <c r="Q1135" s="168">
        <v>0</v>
      </c>
      <c r="R1135" s="168">
        <f>Q1135*H1135</f>
        <v>0</v>
      </c>
      <c r="S1135" s="168">
        <v>1E-3</v>
      </c>
      <c r="T1135" s="169">
        <f>S1135*H1135</f>
        <v>0.22369999999999998</v>
      </c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R1135" s="170" t="s">
        <v>368</v>
      </c>
      <c r="AT1135" s="170" t="s">
        <v>278</v>
      </c>
      <c r="AU1135" s="170" t="s">
        <v>89</v>
      </c>
      <c r="AY1135" s="18" t="s">
        <v>276</v>
      </c>
      <c r="BE1135" s="171">
        <f>IF(N1135="základná",J1135,0)</f>
        <v>0</v>
      </c>
      <c r="BF1135" s="171">
        <f>IF(N1135="znížená",J1135,0)</f>
        <v>0</v>
      </c>
      <c r="BG1135" s="171">
        <f>IF(N1135="zákl. prenesená",J1135,0)</f>
        <v>0</v>
      </c>
      <c r="BH1135" s="171">
        <f>IF(N1135="zníž. prenesená",J1135,0)</f>
        <v>0</v>
      </c>
      <c r="BI1135" s="171">
        <f>IF(N1135="nulová",J1135,0)</f>
        <v>0</v>
      </c>
      <c r="BJ1135" s="18" t="s">
        <v>89</v>
      </c>
      <c r="BK1135" s="172">
        <f>ROUND(I1135*H1135,3)</f>
        <v>0</v>
      </c>
      <c r="BL1135" s="18" t="s">
        <v>368</v>
      </c>
      <c r="BM1135" s="170" t="s">
        <v>1819</v>
      </c>
    </row>
    <row r="1136" spans="1:65" s="13" customFormat="1" ht="11.25">
      <c r="B1136" s="173"/>
      <c r="D1136" s="174" t="s">
        <v>284</v>
      </c>
      <c r="E1136" s="175" t="s">
        <v>1</v>
      </c>
      <c r="F1136" s="176" t="s">
        <v>1820</v>
      </c>
      <c r="H1136" s="175" t="s">
        <v>1</v>
      </c>
      <c r="I1136" s="177"/>
      <c r="L1136" s="173"/>
      <c r="M1136" s="178"/>
      <c r="N1136" s="179"/>
      <c r="O1136" s="179"/>
      <c r="P1136" s="179"/>
      <c r="Q1136" s="179"/>
      <c r="R1136" s="179"/>
      <c r="S1136" s="179"/>
      <c r="T1136" s="180"/>
      <c r="AT1136" s="175" t="s">
        <v>284</v>
      </c>
      <c r="AU1136" s="175" t="s">
        <v>89</v>
      </c>
      <c r="AV1136" s="13" t="s">
        <v>83</v>
      </c>
      <c r="AW1136" s="13" t="s">
        <v>30</v>
      </c>
      <c r="AX1136" s="13" t="s">
        <v>76</v>
      </c>
      <c r="AY1136" s="175" t="s">
        <v>276</v>
      </c>
    </row>
    <row r="1137" spans="1:65" s="14" customFormat="1" ht="11.25">
      <c r="B1137" s="181"/>
      <c r="D1137" s="174" t="s">
        <v>284</v>
      </c>
      <c r="E1137" s="182" t="s">
        <v>1</v>
      </c>
      <c r="F1137" s="183" t="s">
        <v>1821</v>
      </c>
      <c r="H1137" s="184">
        <v>18.7</v>
      </c>
      <c r="I1137" s="185"/>
      <c r="L1137" s="181"/>
      <c r="M1137" s="186"/>
      <c r="N1137" s="187"/>
      <c r="O1137" s="187"/>
      <c r="P1137" s="187"/>
      <c r="Q1137" s="187"/>
      <c r="R1137" s="187"/>
      <c r="S1137" s="187"/>
      <c r="T1137" s="188"/>
      <c r="AT1137" s="182" t="s">
        <v>284</v>
      </c>
      <c r="AU1137" s="182" t="s">
        <v>89</v>
      </c>
      <c r="AV1137" s="14" t="s">
        <v>89</v>
      </c>
      <c r="AW1137" s="14" t="s">
        <v>30</v>
      </c>
      <c r="AX1137" s="14" t="s">
        <v>76</v>
      </c>
      <c r="AY1137" s="182" t="s">
        <v>276</v>
      </c>
    </row>
    <row r="1138" spans="1:65" s="14" customFormat="1" ht="11.25">
      <c r="B1138" s="181"/>
      <c r="D1138" s="174" t="s">
        <v>284</v>
      </c>
      <c r="E1138" s="182" t="s">
        <v>1</v>
      </c>
      <c r="F1138" s="183" t="s">
        <v>1744</v>
      </c>
      <c r="H1138" s="184">
        <v>55.95</v>
      </c>
      <c r="I1138" s="185"/>
      <c r="L1138" s="181"/>
      <c r="M1138" s="186"/>
      <c r="N1138" s="187"/>
      <c r="O1138" s="187"/>
      <c r="P1138" s="187"/>
      <c r="Q1138" s="187"/>
      <c r="R1138" s="187"/>
      <c r="S1138" s="187"/>
      <c r="T1138" s="188"/>
      <c r="AT1138" s="182" t="s">
        <v>284</v>
      </c>
      <c r="AU1138" s="182" t="s">
        <v>89</v>
      </c>
      <c r="AV1138" s="14" t="s">
        <v>89</v>
      </c>
      <c r="AW1138" s="14" t="s">
        <v>30</v>
      </c>
      <c r="AX1138" s="14" t="s">
        <v>76</v>
      </c>
      <c r="AY1138" s="182" t="s">
        <v>276</v>
      </c>
    </row>
    <row r="1139" spans="1:65" s="14" customFormat="1" ht="11.25">
      <c r="B1139" s="181"/>
      <c r="D1139" s="174" t="s">
        <v>284</v>
      </c>
      <c r="E1139" s="182" t="s">
        <v>1</v>
      </c>
      <c r="F1139" s="183" t="s">
        <v>1822</v>
      </c>
      <c r="H1139" s="184">
        <v>54.65</v>
      </c>
      <c r="I1139" s="185"/>
      <c r="L1139" s="181"/>
      <c r="M1139" s="186"/>
      <c r="N1139" s="187"/>
      <c r="O1139" s="187"/>
      <c r="P1139" s="187"/>
      <c r="Q1139" s="187"/>
      <c r="R1139" s="187"/>
      <c r="S1139" s="187"/>
      <c r="T1139" s="188"/>
      <c r="AT1139" s="182" t="s">
        <v>284</v>
      </c>
      <c r="AU1139" s="182" t="s">
        <v>89</v>
      </c>
      <c r="AV1139" s="14" t="s">
        <v>89</v>
      </c>
      <c r="AW1139" s="14" t="s">
        <v>30</v>
      </c>
      <c r="AX1139" s="14" t="s">
        <v>76</v>
      </c>
      <c r="AY1139" s="182" t="s">
        <v>276</v>
      </c>
    </row>
    <row r="1140" spans="1:65" s="14" customFormat="1" ht="11.25">
      <c r="B1140" s="181"/>
      <c r="D1140" s="174" t="s">
        <v>284</v>
      </c>
      <c r="E1140" s="182" t="s">
        <v>1</v>
      </c>
      <c r="F1140" s="183" t="s">
        <v>1690</v>
      </c>
      <c r="H1140" s="184">
        <v>37.450000000000003</v>
      </c>
      <c r="I1140" s="185"/>
      <c r="L1140" s="181"/>
      <c r="M1140" s="186"/>
      <c r="N1140" s="187"/>
      <c r="O1140" s="187"/>
      <c r="P1140" s="187"/>
      <c r="Q1140" s="187"/>
      <c r="R1140" s="187"/>
      <c r="S1140" s="187"/>
      <c r="T1140" s="188"/>
      <c r="AT1140" s="182" t="s">
        <v>284</v>
      </c>
      <c r="AU1140" s="182" t="s">
        <v>89</v>
      </c>
      <c r="AV1140" s="14" t="s">
        <v>89</v>
      </c>
      <c r="AW1140" s="14" t="s">
        <v>30</v>
      </c>
      <c r="AX1140" s="14" t="s">
        <v>76</v>
      </c>
      <c r="AY1140" s="182" t="s">
        <v>276</v>
      </c>
    </row>
    <row r="1141" spans="1:65" s="14" customFormat="1" ht="11.25">
      <c r="B1141" s="181"/>
      <c r="D1141" s="174" t="s">
        <v>284</v>
      </c>
      <c r="E1141" s="182" t="s">
        <v>1</v>
      </c>
      <c r="F1141" s="183" t="s">
        <v>1691</v>
      </c>
      <c r="H1141" s="184">
        <v>56.95</v>
      </c>
      <c r="I1141" s="185"/>
      <c r="L1141" s="181"/>
      <c r="M1141" s="186"/>
      <c r="N1141" s="187"/>
      <c r="O1141" s="187"/>
      <c r="P1141" s="187"/>
      <c r="Q1141" s="187"/>
      <c r="R1141" s="187"/>
      <c r="S1141" s="187"/>
      <c r="T1141" s="188"/>
      <c r="AT1141" s="182" t="s">
        <v>284</v>
      </c>
      <c r="AU1141" s="182" t="s">
        <v>89</v>
      </c>
      <c r="AV1141" s="14" t="s">
        <v>89</v>
      </c>
      <c r="AW1141" s="14" t="s">
        <v>30</v>
      </c>
      <c r="AX1141" s="14" t="s">
        <v>76</v>
      </c>
      <c r="AY1141" s="182" t="s">
        <v>276</v>
      </c>
    </row>
    <row r="1142" spans="1:65" s="15" customFormat="1" ht="11.25">
      <c r="B1142" s="189"/>
      <c r="D1142" s="174" t="s">
        <v>284</v>
      </c>
      <c r="E1142" s="190" t="s">
        <v>1823</v>
      </c>
      <c r="F1142" s="191" t="s">
        <v>289</v>
      </c>
      <c r="H1142" s="192">
        <v>223.7</v>
      </c>
      <c r="I1142" s="193"/>
      <c r="L1142" s="189"/>
      <c r="M1142" s="194"/>
      <c r="N1142" s="195"/>
      <c r="O1142" s="195"/>
      <c r="P1142" s="195"/>
      <c r="Q1142" s="195"/>
      <c r="R1142" s="195"/>
      <c r="S1142" s="195"/>
      <c r="T1142" s="196"/>
      <c r="AT1142" s="190" t="s">
        <v>284</v>
      </c>
      <c r="AU1142" s="190" t="s">
        <v>89</v>
      </c>
      <c r="AV1142" s="15" t="s">
        <v>282</v>
      </c>
      <c r="AW1142" s="15" t="s">
        <v>30</v>
      </c>
      <c r="AX1142" s="15" t="s">
        <v>83</v>
      </c>
      <c r="AY1142" s="190" t="s">
        <v>276</v>
      </c>
    </row>
    <row r="1143" spans="1:65" s="2" customFormat="1" ht="16.5" customHeight="1">
      <c r="A1143" s="33"/>
      <c r="B1143" s="158"/>
      <c r="C1143" s="159" t="s">
        <v>1824</v>
      </c>
      <c r="D1143" s="159" t="s">
        <v>278</v>
      </c>
      <c r="E1143" s="160" t="s">
        <v>1825</v>
      </c>
      <c r="F1143" s="161" t="s">
        <v>1826</v>
      </c>
      <c r="G1143" s="162" t="s">
        <v>281</v>
      </c>
      <c r="H1143" s="163">
        <v>119.8</v>
      </c>
      <c r="I1143" s="164"/>
      <c r="J1143" s="163">
        <f>ROUND(I1143*H1143,3)</f>
        <v>0</v>
      </c>
      <c r="K1143" s="165"/>
      <c r="L1143" s="34"/>
      <c r="M1143" s="166" t="s">
        <v>1</v>
      </c>
      <c r="N1143" s="167" t="s">
        <v>42</v>
      </c>
      <c r="O1143" s="62"/>
      <c r="P1143" s="168">
        <f>O1143*H1143</f>
        <v>0</v>
      </c>
      <c r="Q1143" s="168">
        <v>4.0000000000000002E-4</v>
      </c>
      <c r="R1143" s="168">
        <f>Q1143*H1143</f>
        <v>4.7920000000000004E-2</v>
      </c>
      <c r="S1143" s="168">
        <v>0</v>
      </c>
      <c r="T1143" s="169">
        <f>S1143*H1143</f>
        <v>0</v>
      </c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R1143" s="170" t="s">
        <v>368</v>
      </c>
      <c r="AT1143" s="170" t="s">
        <v>278</v>
      </c>
      <c r="AU1143" s="170" t="s">
        <v>89</v>
      </c>
      <c r="AY1143" s="18" t="s">
        <v>276</v>
      </c>
      <c r="BE1143" s="171">
        <f>IF(N1143="základná",J1143,0)</f>
        <v>0</v>
      </c>
      <c r="BF1143" s="171">
        <f>IF(N1143="znížená",J1143,0)</f>
        <v>0</v>
      </c>
      <c r="BG1143" s="171">
        <f>IF(N1143="zákl. prenesená",J1143,0)</f>
        <v>0</v>
      </c>
      <c r="BH1143" s="171">
        <f>IF(N1143="zníž. prenesená",J1143,0)</f>
        <v>0</v>
      </c>
      <c r="BI1143" s="171">
        <f>IF(N1143="nulová",J1143,0)</f>
        <v>0</v>
      </c>
      <c r="BJ1143" s="18" t="s">
        <v>89</v>
      </c>
      <c r="BK1143" s="172">
        <f>ROUND(I1143*H1143,3)</f>
        <v>0</v>
      </c>
      <c r="BL1143" s="18" t="s">
        <v>368</v>
      </c>
      <c r="BM1143" s="170" t="s">
        <v>1827</v>
      </c>
    </row>
    <row r="1144" spans="1:65" s="13" customFormat="1" ht="11.25">
      <c r="B1144" s="173"/>
      <c r="D1144" s="174" t="s">
        <v>284</v>
      </c>
      <c r="E1144" s="175" t="s">
        <v>1</v>
      </c>
      <c r="F1144" s="176" t="s">
        <v>1828</v>
      </c>
      <c r="H1144" s="175" t="s">
        <v>1</v>
      </c>
      <c r="I1144" s="177"/>
      <c r="L1144" s="173"/>
      <c r="M1144" s="178"/>
      <c r="N1144" s="179"/>
      <c r="O1144" s="179"/>
      <c r="P1144" s="179"/>
      <c r="Q1144" s="179"/>
      <c r="R1144" s="179"/>
      <c r="S1144" s="179"/>
      <c r="T1144" s="180"/>
      <c r="AT1144" s="175" t="s">
        <v>284</v>
      </c>
      <c r="AU1144" s="175" t="s">
        <v>89</v>
      </c>
      <c r="AV1144" s="13" t="s">
        <v>83</v>
      </c>
      <c r="AW1144" s="13" t="s">
        <v>30</v>
      </c>
      <c r="AX1144" s="13" t="s">
        <v>76</v>
      </c>
      <c r="AY1144" s="175" t="s">
        <v>276</v>
      </c>
    </row>
    <row r="1145" spans="1:65" s="14" customFormat="1" ht="11.25">
      <c r="B1145" s="181"/>
      <c r="D1145" s="174" t="s">
        <v>284</v>
      </c>
      <c r="E1145" s="182" t="s">
        <v>1</v>
      </c>
      <c r="F1145" s="183" t="s">
        <v>1829</v>
      </c>
      <c r="H1145" s="184">
        <v>13.3</v>
      </c>
      <c r="I1145" s="185"/>
      <c r="L1145" s="181"/>
      <c r="M1145" s="186"/>
      <c r="N1145" s="187"/>
      <c r="O1145" s="187"/>
      <c r="P1145" s="187"/>
      <c r="Q1145" s="187"/>
      <c r="R1145" s="187"/>
      <c r="S1145" s="187"/>
      <c r="T1145" s="188"/>
      <c r="AT1145" s="182" t="s">
        <v>284</v>
      </c>
      <c r="AU1145" s="182" t="s">
        <v>89</v>
      </c>
      <c r="AV1145" s="14" t="s">
        <v>89</v>
      </c>
      <c r="AW1145" s="14" t="s">
        <v>30</v>
      </c>
      <c r="AX1145" s="14" t="s">
        <v>76</v>
      </c>
      <c r="AY1145" s="182" t="s">
        <v>276</v>
      </c>
    </row>
    <row r="1146" spans="1:65" s="14" customFormat="1" ht="11.25">
      <c r="B1146" s="181"/>
      <c r="D1146" s="174" t="s">
        <v>284</v>
      </c>
      <c r="E1146" s="182" t="s">
        <v>1</v>
      </c>
      <c r="F1146" s="183" t="s">
        <v>1830</v>
      </c>
      <c r="H1146" s="184">
        <v>13.3</v>
      </c>
      <c r="I1146" s="185"/>
      <c r="L1146" s="181"/>
      <c r="M1146" s="186"/>
      <c r="N1146" s="187"/>
      <c r="O1146" s="187"/>
      <c r="P1146" s="187"/>
      <c r="Q1146" s="187"/>
      <c r="R1146" s="187"/>
      <c r="S1146" s="187"/>
      <c r="T1146" s="188"/>
      <c r="AT1146" s="182" t="s">
        <v>284</v>
      </c>
      <c r="AU1146" s="182" t="s">
        <v>89</v>
      </c>
      <c r="AV1146" s="14" t="s">
        <v>89</v>
      </c>
      <c r="AW1146" s="14" t="s">
        <v>30</v>
      </c>
      <c r="AX1146" s="14" t="s">
        <v>76</v>
      </c>
      <c r="AY1146" s="182" t="s">
        <v>276</v>
      </c>
    </row>
    <row r="1147" spans="1:65" s="16" customFormat="1" ht="11.25">
      <c r="B1147" s="207"/>
      <c r="D1147" s="174" t="s">
        <v>284</v>
      </c>
      <c r="E1147" s="208" t="s">
        <v>166</v>
      </c>
      <c r="F1147" s="209" t="s">
        <v>548</v>
      </c>
      <c r="H1147" s="210">
        <v>26.6</v>
      </c>
      <c r="I1147" s="211"/>
      <c r="L1147" s="207"/>
      <c r="M1147" s="212"/>
      <c r="N1147" s="213"/>
      <c r="O1147" s="213"/>
      <c r="P1147" s="213"/>
      <c r="Q1147" s="213"/>
      <c r="R1147" s="213"/>
      <c r="S1147" s="213"/>
      <c r="T1147" s="214"/>
      <c r="AT1147" s="208" t="s">
        <v>284</v>
      </c>
      <c r="AU1147" s="208" t="s">
        <v>89</v>
      </c>
      <c r="AV1147" s="16" t="s">
        <v>295</v>
      </c>
      <c r="AW1147" s="16" t="s">
        <v>30</v>
      </c>
      <c r="AX1147" s="16" t="s">
        <v>76</v>
      </c>
      <c r="AY1147" s="208" t="s">
        <v>276</v>
      </c>
    </row>
    <row r="1148" spans="1:65" s="13" customFormat="1" ht="11.25">
      <c r="B1148" s="173"/>
      <c r="D1148" s="174" t="s">
        <v>284</v>
      </c>
      <c r="E1148" s="175" t="s">
        <v>1</v>
      </c>
      <c r="F1148" s="176" t="s">
        <v>1831</v>
      </c>
      <c r="H1148" s="175" t="s">
        <v>1</v>
      </c>
      <c r="I1148" s="177"/>
      <c r="L1148" s="173"/>
      <c r="M1148" s="178"/>
      <c r="N1148" s="179"/>
      <c r="O1148" s="179"/>
      <c r="P1148" s="179"/>
      <c r="Q1148" s="179"/>
      <c r="R1148" s="179"/>
      <c r="S1148" s="179"/>
      <c r="T1148" s="180"/>
      <c r="AT1148" s="175" t="s">
        <v>284</v>
      </c>
      <c r="AU1148" s="175" t="s">
        <v>89</v>
      </c>
      <c r="AV1148" s="13" t="s">
        <v>83</v>
      </c>
      <c r="AW1148" s="13" t="s">
        <v>30</v>
      </c>
      <c r="AX1148" s="13" t="s">
        <v>76</v>
      </c>
      <c r="AY1148" s="175" t="s">
        <v>276</v>
      </c>
    </row>
    <row r="1149" spans="1:65" s="14" customFormat="1" ht="11.25">
      <c r="B1149" s="181"/>
      <c r="D1149" s="174" t="s">
        <v>284</v>
      </c>
      <c r="E1149" s="182" t="s">
        <v>1</v>
      </c>
      <c r="F1149" s="183" t="s">
        <v>1832</v>
      </c>
      <c r="H1149" s="184">
        <v>18.45</v>
      </c>
      <c r="I1149" s="185"/>
      <c r="L1149" s="181"/>
      <c r="M1149" s="186"/>
      <c r="N1149" s="187"/>
      <c r="O1149" s="187"/>
      <c r="P1149" s="187"/>
      <c r="Q1149" s="187"/>
      <c r="R1149" s="187"/>
      <c r="S1149" s="187"/>
      <c r="T1149" s="188"/>
      <c r="AT1149" s="182" t="s">
        <v>284</v>
      </c>
      <c r="AU1149" s="182" t="s">
        <v>89</v>
      </c>
      <c r="AV1149" s="14" t="s">
        <v>89</v>
      </c>
      <c r="AW1149" s="14" t="s">
        <v>30</v>
      </c>
      <c r="AX1149" s="14" t="s">
        <v>76</v>
      </c>
      <c r="AY1149" s="182" t="s">
        <v>276</v>
      </c>
    </row>
    <row r="1150" spans="1:65" s="14" customFormat="1" ht="11.25">
      <c r="B1150" s="181"/>
      <c r="D1150" s="174" t="s">
        <v>284</v>
      </c>
      <c r="E1150" s="182" t="s">
        <v>1</v>
      </c>
      <c r="F1150" s="183" t="s">
        <v>1833</v>
      </c>
      <c r="H1150" s="184">
        <v>27.75</v>
      </c>
      <c r="I1150" s="185"/>
      <c r="L1150" s="181"/>
      <c r="M1150" s="186"/>
      <c r="N1150" s="187"/>
      <c r="O1150" s="187"/>
      <c r="P1150" s="187"/>
      <c r="Q1150" s="187"/>
      <c r="R1150" s="187"/>
      <c r="S1150" s="187"/>
      <c r="T1150" s="188"/>
      <c r="AT1150" s="182" t="s">
        <v>284</v>
      </c>
      <c r="AU1150" s="182" t="s">
        <v>89</v>
      </c>
      <c r="AV1150" s="14" t="s">
        <v>89</v>
      </c>
      <c r="AW1150" s="14" t="s">
        <v>30</v>
      </c>
      <c r="AX1150" s="14" t="s">
        <v>76</v>
      </c>
      <c r="AY1150" s="182" t="s">
        <v>276</v>
      </c>
    </row>
    <row r="1151" spans="1:65" s="14" customFormat="1" ht="11.25">
      <c r="B1151" s="181"/>
      <c r="D1151" s="174" t="s">
        <v>284</v>
      </c>
      <c r="E1151" s="182" t="s">
        <v>1</v>
      </c>
      <c r="F1151" s="183" t="s">
        <v>1834</v>
      </c>
      <c r="H1151" s="184">
        <v>47</v>
      </c>
      <c r="I1151" s="185"/>
      <c r="L1151" s="181"/>
      <c r="M1151" s="186"/>
      <c r="N1151" s="187"/>
      <c r="O1151" s="187"/>
      <c r="P1151" s="187"/>
      <c r="Q1151" s="187"/>
      <c r="R1151" s="187"/>
      <c r="S1151" s="187"/>
      <c r="T1151" s="188"/>
      <c r="AT1151" s="182" t="s">
        <v>284</v>
      </c>
      <c r="AU1151" s="182" t="s">
        <v>89</v>
      </c>
      <c r="AV1151" s="14" t="s">
        <v>89</v>
      </c>
      <c r="AW1151" s="14" t="s">
        <v>30</v>
      </c>
      <c r="AX1151" s="14" t="s">
        <v>76</v>
      </c>
      <c r="AY1151" s="182" t="s">
        <v>276</v>
      </c>
    </row>
    <row r="1152" spans="1:65" s="16" customFormat="1" ht="11.25">
      <c r="B1152" s="207"/>
      <c r="D1152" s="174" t="s">
        <v>284</v>
      </c>
      <c r="E1152" s="208" t="s">
        <v>168</v>
      </c>
      <c r="F1152" s="209" t="s">
        <v>548</v>
      </c>
      <c r="H1152" s="210">
        <v>93.2</v>
      </c>
      <c r="I1152" s="211"/>
      <c r="L1152" s="207"/>
      <c r="M1152" s="212"/>
      <c r="N1152" s="213"/>
      <c r="O1152" s="213"/>
      <c r="P1152" s="213"/>
      <c r="Q1152" s="213"/>
      <c r="R1152" s="213"/>
      <c r="S1152" s="213"/>
      <c r="T1152" s="214"/>
      <c r="AT1152" s="208" t="s">
        <v>284</v>
      </c>
      <c r="AU1152" s="208" t="s">
        <v>89</v>
      </c>
      <c r="AV1152" s="16" t="s">
        <v>295</v>
      </c>
      <c r="AW1152" s="16" t="s">
        <v>30</v>
      </c>
      <c r="AX1152" s="16" t="s">
        <v>76</v>
      </c>
      <c r="AY1152" s="208" t="s">
        <v>276</v>
      </c>
    </row>
    <row r="1153" spans="1:65" s="15" customFormat="1" ht="11.25">
      <c r="B1153" s="189"/>
      <c r="D1153" s="174" t="s">
        <v>284</v>
      </c>
      <c r="E1153" s="190" t="s">
        <v>1</v>
      </c>
      <c r="F1153" s="191" t="s">
        <v>289</v>
      </c>
      <c r="H1153" s="192">
        <v>119.8</v>
      </c>
      <c r="I1153" s="193"/>
      <c r="L1153" s="189"/>
      <c r="M1153" s="194"/>
      <c r="N1153" s="195"/>
      <c r="O1153" s="195"/>
      <c r="P1153" s="195"/>
      <c r="Q1153" s="195"/>
      <c r="R1153" s="195"/>
      <c r="S1153" s="195"/>
      <c r="T1153" s="196"/>
      <c r="AT1153" s="190" t="s">
        <v>284</v>
      </c>
      <c r="AU1153" s="190" t="s">
        <v>89</v>
      </c>
      <c r="AV1153" s="15" t="s">
        <v>282</v>
      </c>
      <c r="AW1153" s="15" t="s">
        <v>30</v>
      </c>
      <c r="AX1153" s="15" t="s">
        <v>83</v>
      </c>
      <c r="AY1153" s="190" t="s">
        <v>276</v>
      </c>
    </row>
    <row r="1154" spans="1:65" s="2" customFormat="1" ht="16.5" customHeight="1">
      <c r="A1154" s="33"/>
      <c r="B1154" s="158"/>
      <c r="C1154" s="197" t="s">
        <v>1835</v>
      </c>
      <c r="D1154" s="197" t="s">
        <v>393</v>
      </c>
      <c r="E1154" s="198" t="s">
        <v>1836</v>
      </c>
      <c r="F1154" s="199" t="s">
        <v>1837</v>
      </c>
      <c r="G1154" s="200" t="s">
        <v>281</v>
      </c>
      <c r="H1154" s="201">
        <v>123.39400000000001</v>
      </c>
      <c r="I1154" s="202"/>
      <c r="J1154" s="201">
        <f>ROUND(I1154*H1154,3)</f>
        <v>0</v>
      </c>
      <c r="K1154" s="203"/>
      <c r="L1154" s="204"/>
      <c r="M1154" s="205" t="s">
        <v>1</v>
      </c>
      <c r="N1154" s="206" t="s">
        <v>42</v>
      </c>
      <c r="O1154" s="62"/>
      <c r="P1154" s="168">
        <f>O1154*H1154</f>
        <v>0</v>
      </c>
      <c r="Q1154" s="168">
        <v>3.0000000000000001E-3</v>
      </c>
      <c r="R1154" s="168">
        <f>Q1154*H1154</f>
        <v>0.37018200000000001</v>
      </c>
      <c r="S1154" s="168">
        <v>0</v>
      </c>
      <c r="T1154" s="169">
        <f>S1154*H1154</f>
        <v>0</v>
      </c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R1154" s="170" t="s">
        <v>448</v>
      </c>
      <c r="AT1154" s="170" t="s">
        <v>393</v>
      </c>
      <c r="AU1154" s="170" t="s">
        <v>89</v>
      </c>
      <c r="AY1154" s="18" t="s">
        <v>276</v>
      </c>
      <c r="BE1154" s="171">
        <f>IF(N1154="základná",J1154,0)</f>
        <v>0</v>
      </c>
      <c r="BF1154" s="171">
        <f>IF(N1154="znížená",J1154,0)</f>
        <v>0</v>
      </c>
      <c r="BG1154" s="171">
        <f>IF(N1154="zákl. prenesená",J1154,0)</f>
        <v>0</v>
      </c>
      <c r="BH1154" s="171">
        <f>IF(N1154="zníž. prenesená",J1154,0)</f>
        <v>0</v>
      </c>
      <c r="BI1154" s="171">
        <f>IF(N1154="nulová",J1154,0)</f>
        <v>0</v>
      </c>
      <c r="BJ1154" s="18" t="s">
        <v>89</v>
      </c>
      <c r="BK1154" s="172">
        <f>ROUND(I1154*H1154,3)</f>
        <v>0</v>
      </c>
      <c r="BL1154" s="18" t="s">
        <v>368</v>
      </c>
      <c r="BM1154" s="170" t="s">
        <v>1838</v>
      </c>
    </row>
    <row r="1155" spans="1:65" s="14" customFormat="1" ht="11.25">
      <c r="B1155" s="181"/>
      <c r="D1155" s="174" t="s">
        <v>284</v>
      </c>
      <c r="E1155" s="182" t="s">
        <v>1</v>
      </c>
      <c r="F1155" s="183" t="s">
        <v>1839</v>
      </c>
      <c r="H1155" s="184">
        <v>119.8</v>
      </c>
      <c r="I1155" s="185"/>
      <c r="L1155" s="181"/>
      <c r="M1155" s="186"/>
      <c r="N1155" s="187"/>
      <c r="O1155" s="187"/>
      <c r="P1155" s="187"/>
      <c r="Q1155" s="187"/>
      <c r="R1155" s="187"/>
      <c r="S1155" s="187"/>
      <c r="T1155" s="188"/>
      <c r="AT1155" s="182" t="s">
        <v>284</v>
      </c>
      <c r="AU1155" s="182" t="s">
        <v>89</v>
      </c>
      <c r="AV1155" s="14" t="s">
        <v>89</v>
      </c>
      <c r="AW1155" s="14" t="s">
        <v>30</v>
      </c>
      <c r="AX1155" s="14" t="s">
        <v>83</v>
      </c>
      <c r="AY1155" s="182" t="s">
        <v>276</v>
      </c>
    </row>
    <row r="1156" spans="1:65" s="14" customFormat="1" ht="11.25">
      <c r="B1156" s="181"/>
      <c r="D1156" s="174" t="s">
        <v>284</v>
      </c>
      <c r="F1156" s="183" t="s">
        <v>1840</v>
      </c>
      <c r="H1156" s="184">
        <v>123.39400000000001</v>
      </c>
      <c r="I1156" s="185"/>
      <c r="L1156" s="181"/>
      <c r="M1156" s="186"/>
      <c r="N1156" s="187"/>
      <c r="O1156" s="187"/>
      <c r="P1156" s="187"/>
      <c r="Q1156" s="187"/>
      <c r="R1156" s="187"/>
      <c r="S1156" s="187"/>
      <c r="T1156" s="188"/>
      <c r="AT1156" s="182" t="s">
        <v>284</v>
      </c>
      <c r="AU1156" s="182" t="s">
        <v>89</v>
      </c>
      <c r="AV1156" s="14" t="s">
        <v>89</v>
      </c>
      <c r="AW1156" s="14" t="s">
        <v>3</v>
      </c>
      <c r="AX1156" s="14" t="s">
        <v>83</v>
      </c>
      <c r="AY1156" s="182" t="s">
        <v>276</v>
      </c>
    </row>
    <row r="1157" spans="1:65" s="2" customFormat="1" ht="24.2" customHeight="1">
      <c r="A1157" s="33"/>
      <c r="B1157" s="158"/>
      <c r="C1157" s="159" t="s">
        <v>1841</v>
      </c>
      <c r="D1157" s="159" t="s">
        <v>278</v>
      </c>
      <c r="E1157" s="160" t="s">
        <v>1842</v>
      </c>
      <c r="F1157" s="161" t="s">
        <v>1843</v>
      </c>
      <c r="G1157" s="162" t="s">
        <v>281</v>
      </c>
      <c r="H1157" s="163">
        <v>577.66200000000003</v>
      </c>
      <c r="I1157" s="164"/>
      <c r="J1157" s="163">
        <f>ROUND(I1157*H1157,3)</f>
        <v>0</v>
      </c>
      <c r="K1157" s="165"/>
      <c r="L1157" s="34"/>
      <c r="M1157" s="166" t="s">
        <v>1</v>
      </c>
      <c r="N1157" s="167" t="s">
        <v>42</v>
      </c>
      <c r="O1157" s="62"/>
      <c r="P1157" s="168">
        <f>O1157*H1157</f>
        <v>0</v>
      </c>
      <c r="Q1157" s="168">
        <v>0</v>
      </c>
      <c r="R1157" s="168">
        <f>Q1157*H1157</f>
        <v>0</v>
      </c>
      <c r="S1157" s="168">
        <v>0</v>
      </c>
      <c r="T1157" s="169">
        <f>S1157*H1157</f>
        <v>0</v>
      </c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R1157" s="170" t="s">
        <v>368</v>
      </c>
      <c r="AT1157" s="170" t="s">
        <v>278</v>
      </c>
      <c r="AU1157" s="170" t="s">
        <v>89</v>
      </c>
      <c r="AY1157" s="18" t="s">
        <v>276</v>
      </c>
      <c r="BE1157" s="171">
        <f>IF(N1157="základná",J1157,0)</f>
        <v>0</v>
      </c>
      <c r="BF1157" s="171">
        <f>IF(N1157="znížená",J1157,0)</f>
        <v>0</v>
      </c>
      <c r="BG1157" s="171">
        <f>IF(N1157="zákl. prenesená",J1157,0)</f>
        <v>0</v>
      </c>
      <c r="BH1157" s="171">
        <f>IF(N1157="zníž. prenesená",J1157,0)</f>
        <v>0</v>
      </c>
      <c r="BI1157" s="171">
        <f>IF(N1157="nulová",J1157,0)</f>
        <v>0</v>
      </c>
      <c r="BJ1157" s="18" t="s">
        <v>89</v>
      </c>
      <c r="BK1157" s="172">
        <f>ROUND(I1157*H1157,3)</f>
        <v>0</v>
      </c>
      <c r="BL1157" s="18" t="s">
        <v>368</v>
      </c>
      <c r="BM1157" s="170" t="s">
        <v>1844</v>
      </c>
    </row>
    <row r="1158" spans="1:65" s="14" customFormat="1" ht="11.25">
      <c r="B1158" s="181"/>
      <c r="D1158" s="174" t="s">
        <v>284</v>
      </c>
      <c r="E1158" s="182" t="s">
        <v>1</v>
      </c>
      <c r="F1158" s="183" t="s">
        <v>1845</v>
      </c>
      <c r="H1158" s="184">
        <v>577.66200000000003</v>
      </c>
      <c r="I1158" s="185"/>
      <c r="L1158" s="181"/>
      <c r="M1158" s="186"/>
      <c r="N1158" s="187"/>
      <c r="O1158" s="187"/>
      <c r="P1158" s="187"/>
      <c r="Q1158" s="187"/>
      <c r="R1158" s="187"/>
      <c r="S1158" s="187"/>
      <c r="T1158" s="188"/>
      <c r="AT1158" s="182" t="s">
        <v>284</v>
      </c>
      <c r="AU1158" s="182" t="s">
        <v>89</v>
      </c>
      <c r="AV1158" s="14" t="s">
        <v>89</v>
      </c>
      <c r="AW1158" s="14" t="s">
        <v>30</v>
      </c>
      <c r="AX1158" s="14" t="s">
        <v>83</v>
      </c>
      <c r="AY1158" s="182" t="s">
        <v>276</v>
      </c>
    </row>
    <row r="1159" spans="1:65" s="2" customFormat="1" ht="24.2" customHeight="1">
      <c r="A1159" s="33"/>
      <c r="B1159" s="158"/>
      <c r="C1159" s="159" t="s">
        <v>1846</v>
      </c>
      <c r="D1159" s="159" t="s">
        <v>278</v>
      </c>
      <c r="E1159" s="160" t="s">
        <v>1847</v>
      </c>
      <c r="F1159" s="161" t="s">
        <v>1848</v>
      </c>
      <c r="G1159" s="162" t="s">
        <v>1051</v>
      </c>
      <c r="H1159" s="164"/>
      <c r="I1159" s="164"/>
      <c r="J1159" s="163">
        <f>ROUND(I1159*H1159,3)</f>
        <v>0</v>
      </c>
      <c r="K1159" s="165"/>
      <c r="L1159" s="34"/>
      <c r="M1159" s="166" t="s">
        <v>1</v>
      </c>
      <c r="N1159" s="167" t="s">
        <v>42</v>
      </c>
      <c r="O1159" s="62"/>
      <c r="P1159" s="168">
        <f>O1159*H1159</f>
        <v>0</v>
      </c>
      <c r="Q1159" s="168">
        <v>0</v>
      </c>
      <c r="R1159" s="168">
        <f>Q1159*H1159</f>
        <v>0</v>
      </c>
      <c r="S1159" s="168">
        <v>0</v>
      </c>
      <c r="T1159" s="169">
        <f>S1159*H1159</f>
        <v>0</v>
      </c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R1159" s="170" t="s">
        <v>368</v>
      </c>
      <c r="AT1159" s="170" t="s">
        <v>278</v>
      </c>
      <c r="AU1159" s="170" t="s">
        <v>89</v>
      </c>
      <c r="AY1159" s="18" t="s">
        <v>276</v>
      </c>
      <c r="BE1159" s="171">
        <f>IF(N1159="základná",J1159,0)</f>
        <v>0</v>
      </c>
      <c r="BF1159" s="171">
        <f>IF(N1159="znížená",J1159,0)</f>
        <v>0</v>
      </c>
      <c r="BG1159" s="171">
        <f>IF(N1159="zákl. prenesená",J1159,0)</f>
        <v>0</v>
      </c>
      <c r="BH1159" s="171">
        <f>IF(N1159="zníž. prenesená",J1159,0)</f>
        <v>0</v>
      </c>
      <c r="BI1159" s="171">
        <f>IF(N1159="nulová",J1159,0)</f>
        <v>0</v>
      </c>
      <c r="BJ1159" s="18" t="s">
        <v>89</v>
      </c>
      <c r="BK1159" s="172">
        <f>ROUND(I1159*H1159,3)</f>
        <v>0</v>
      </c>
      <c r="BL1159" s="18" t="s">
        <v>368</v>
      </c>
      <c r="BM1159" s="170" t="s">
        <v>1849</v>
      </c>
    </row>
    <row r="1160" spans="1:65" s="12" customFormat="1" ht="22.9" customHeight="1">
      <c r="B1160" s="145"/>
      <c r="D1160" s="146" t="s">
        <v>75</v>
      </c>
      <c r="E1160" s="156" t="s">
        <v>1850</v>
      </c>
      <c r="F1160" s="156" t="s">
        <v>1851</v>
      </c>
      <c r="I1160" s="148"/>
      <c r="J1160" s="157">
        <f>BK1160</f>
        <v>0</v>
      </c>
      <c r="L1160" s="145"/>
      <c r="M1160" s="150"/>
      <c r="N1160" s="151"/>
      <c r="O1160" s="151"/>
      <c r="P1160" s="152">
        <f>SUM(P1161:P1192)</f>
        <v>0</v>
      </c>
      <c r="Q1160" s="151"/>
      <c r="R1160" s="152">
        <f>SUM(R1161:R1192)</f>
        <v>2.2762702000000004</v>
      </c>
      <c r="S1160" s="151"/>
      <c r="T1160" s="153">
        <f>SUM(T1161:T1192)</f>
        <v>0</v>
      </c>
      <c r="AR1160" s="146" t="s">
        <v>89</v>
      </c>
      <c r="AT1160" s="154" t="s">
        <v>75</v>
      </c>
      <c r="AU1160" s="154" t="s">
        <v>83</v>
      </c>
      <c r="AY1160" s="146" t="s">
        <v>276</v>
      </c>
      <c r="BK1160" s="155">
        <f>SUM(BK1161:BK1192)</f>
        <v>0</v>
      </c>
    </row>
    <row r="1161" spans="1:65" s="2" customFormat="1" ht="33" customHeight="1">
      <c r="A1161" s="33"/>
      <c r="B1161" s="158"/>
      <c r="C1161" s="159" t="s">
        <v>1852</v>
      </c>
      <c r="D1161" s="159" t="s">
        <v>278</v>
      </c>
      <c r="E1161" s="160" t="s">
        <v>1853</v>
      </c>
      <c r="F1161" s="161" t="s">
        <v>1854</v>
      </c>
      <c r="G1161" s="162" t="s">
        <v>281</v>
      </c>
      <c r="H1161" s="163">
        <v>143.803</v>
      </c>
      <c r="I1161" s="164"/>
      <c r="J1161" s="163">
        <f>ROUND(I1161*H1161,3)</f>
        <v>0</v>
      </c>
      <c r="K1161" s="165"/>
      <c r="L1161" s="34"/>
      <c r="M1161" s="166" t="s">
        <v>1</v>
      </c>
      <c r="N1161" s="167" t="s">
        <v>42</v>
      </c>
      <c r="O1161" s="62"/>
      <c r="P1161" s="168">
        <f>O1161*H1161</f>
        <v>0</v>
      </c>
      <c r="Q1161" s="168">
        <v>2.7799999999999999E-3</v>
      </c>
      <c r="R1161" s="168">
        <f>Q1161*H1161</f>
        <v>0.39977234</v>
      </c>
      <c r="S1161" s="168">
        <v>0</v>
      </c>
      <c r="T1161" s="169">
        <f>S1161*H1161</f>
        <v>0</v>
      </c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R1161" s="170" t="s">
        <v>368</v>
      </c>
      <c r="AT1161" s="170" t="s">
        <v>278</v>
      </c>
      <c r="AU1161" s="170" t="s">
        <v>89</v>
      </c>
      <c r="AY1161" s="18" t="s">
        <v>276</v>
      </c>
      <c r="BE1161" s="171">
        <f>IF(N1161="základná",J1161,0)</f>
        <v>0</v>
      </c>
      <c r="BF1161" s="171">
        <f>IF(N1161="znížená",J1161,0)</f>
        <v>0</v>
      </c>
      <c r="BG1161" s="171">
        <f>IF(N1161="zákl. prenesená",J1161,0)</f>
        <v>0</v>
      </c>
      <c r="BH1161" s="171">
        <f>IF(N1161="zníž. prenesená",J1161,0)</f>
        <v>0</v>
      </c>
      <c r="BI1161" s="171">
        <f>IF(N1161="nulová",J1161,0)</f>
        <v>0</v>
      </c>
      <c r="BJ1161" s="18" t="s">
        <v>89</v>
      </c>
      <c r="BK1161" s="172">
        <f>ROUND(I1161*H1161,3)</f>
        <v>0</v>
      </c>
      <c r="BL1161" s="18" t="s">
        <v>368</v>
      </c>
      <c r="BM1161" s="170" t="s">
        <v>1855</v>
      </c>
    </row>
    <row r="1162" spans="1:65" s="13" customFormat="1" ht="11.25">
      <c r="B1162" s="173"/>
      <c r="D1162" s="174" t="s">
        <v>284</v>
      </c>
      <c r="E1162" s="175" t="s">
        <v>1</v>
      </c>
      <c r="F1162" s="176" t="s">
        <v>1034</v>
      </c>
      <c r="H1162" s="175" t="s">
        <v>1</v>
      </c>
      <c r="I1162" s="177"/>
      <c r="L1162" s="173"/>
      <c r="M1162" s="178"/>
      <c r="N1162" s="179"/>
      <c r="O1162" s="179"/>
      <c r="P1162" s="179"/>
      <c r="Q1162" s="179"/>
      <c r="R1162" s="179"/>
      <c r="S1162" s="179"/>
      <c r="T1162" s="180"/>
      <c r="AT1162" s="175" t="s">
        <v>284</v>
      </c>
      <c r="AU1162" s="175" t="s">
        <v>89</v>
      </c>
      <c r="AV1162" s="13" t="s">
        <v>83</v>
      </c>
      <c r="AW1162" s="13" t="s">
        <v>30</v>
      </c>
      <c r="AX1162" s="13" t="s">
        <v>76</v>
      </c>
      <c r="AY1162" s="175" t="s">
        <v>276</v>
      </c>
    </row>
    <row r="1163" spans="1:65" s="14" customFormat="1" ht="11.25">
      <c r="B1163" s="181"/>
      <c r="D1163" s="174" t="s">
        <v>284</v>
      </c>
      <c r="E1163" s="182" t="s">
        <v>1</v>
      </c>
      <c r="F1163" s="183" t="s">
        <v>1856</v>
      </c>
      <c r="H1163" s="184">
        <v>2.1</v>
      </c>
      <c r="I1163" s="185"/>
      <c r="L1163" s="181"/>
      <c r="M1163" s="186"/>
      <c r="N1163" s="187"/>
      <c r="O1163" s="187"/>
      <c r="P1163" s="187"/>
      <c r="Q1163" s="187"/>
      <c r="R1163" s="187"/>
      <c r="S1163" s="187"/>
      <c r="T1163" s="188"/>
      <c r="AT1163" s="182" t="s">
        <v>284</v>
      </c>
      <c r="AU1163" s="182" t="s">
        <v>89</v>
      </c>
      <c r="AV1163" s="14" t="s">
        <v>89</v>
      </c>
      <c r="AW1163" s="14" t="s">
        <v>30</v>
      </c>
      <c r="AX1163" s="14" t="s">
        <v>76</v>
      </c>
      <c r="AY1163" s="182" t="s">
        <v>276</v>
      </c>
    </row>
    <row r="1164" spans="1:65" s="14" customFormat="1" ht="11.25">
      <c r="B1164" s="181"/>
      <c r="D1164" s="174" t="s">
        <v>284</v>
      </c>
      <c r="E1164" s="182" t="s">
        <v>1</v>
      </c>
      <c r="F1164" s="183" t="s">
        <v>1857</v>
      </c>
      <c r="H1164" s="184">
        <v>1.7250000000000001</v>
      </c>
      <c r="I1164" s="185"/>
      <c r="L1164" s="181"/>
      <c r="M1164" s="186"/>
      <c r="N1164" s="187"/>
      <c r="O1164" s="187"/>
      <c r="P1164" s="187"/>
      <c r="Q1164" s="187"/>
      <c r="R1164" s="187"/>
      <c r="S1164" s="187"/>
      <c r="T1164" s="188"/>
      <c r="AT1164" s="182" t="s">
        <v>284</v>
      </c>
      <c r="AU1164" s="182" t="s">
        <v>89</v>
      </c>
      <c r="AV1164" s="14" t="s">
        <v>89</v>
      </c>
      <c r="AW1164" s="14" t="s">
        <v>30</v>
      </c>
      <c r="AX1164" s="14" t="s">
        <v>76</v>
      </c>
      <c r="AY1164" s="182" t="s">
        <v>276</v>
      </c>
    </row>
    <row r="1165" spans="1:65" s="14" customFormat="1" ht="11.25">
      <c r="B1165" s="181"/>
      <c r="D1165" s="174" t="s">
        <v>284</v>
      </c>
      <c r="E1165" s="182" t="s">
        <v>1</v>
      </c>
      <c r="F1165" s="183" t="s">
        <v>1858</v>
      </c>
      <c r="H1165" s="184">
        <v>3.15</v>
      </c>
      <c r="I1165" s="185"/>
      <c r="L1165" s="181"/>
      <c r="M1165" s="186"/>
      <c r="N1165" s="187"/>
      <c r="O1165" s="187"/>
      <c r="P1165" s="187"/>
      <c r="Q1165" s="187"/>
      <c r="R1165" s="187"/>
      <c r="S1165" s="187"/>
      <c r="T1165" s="188"/>
      <c r="AT1165" s="182" t="s">
        <v>284</v>
      </c>
      <c r="AU1165" s="182" t="s">
        <v>89</v>
      </c>
      <c r="AV1165" s="14" t="s">
        <v>89</v>
      </c>
      <c r="AW1165" s="14" t="s">
        <v>30</v>
      </c>
      <c r="AX1165" s="14" t="s">
        <v>76</v>
      </c>
      <c r="AY1165" s="182" t="s">
        <v>276</v>
      </c>
    </row>
    <row r="1166" spans="1:65" s="14" customFormat="1" ht="11.25">
      <c r="B1166" s="181"/>
      <c r="D1166" s="174" t="s">
        <v>284</v>
      </c>
      <c r="E1166" s="182" t="s">
        <v>1</v>
      </c>
      <c r="F1166" s="183" t="s">
        <v>1859</v>
      </c>
      <c r="H1166" s="184">
        <v>4.8</v>
      </c>
      <c r="I1166" s="185"/>
      <c r="L1166" s="181"/>
      <c r="M1166" s="186"/>
      <c r="N1166" s="187"/>
      <c r="O1166" s="187"/>
      <c r="P1166" s="187"/>
      <c r="Q1166" s="187"/>
      <c r="R1166" s="187"/>
      <c r="S1166" s="187"/>
      <c r="T1166" s="188"/>
      <c r="AT1166" s="182" t="s">
        <v>284</v>
      </c>
      <c r="AU1166" s="182" t="s">
        <v>89</v>
      </c>
      <c r="AV1166" s="14" t="s">
        <v>89</v>
      </c>
      <c r="AW1166" s="14" t="s">
        <v>30</v>
      </c>
      <c r="AX1166" s="14" t="s">
        <v>76</v>
      </c>
      <c r="AY1166" s="182" t="s">
        <v>276</v>
      </c>
    </row>
    <row r="1167" spans="1:65" s="14" customFormat="1" ht="11.25">
      <c r="B1167" s="181"/>
      <c r="D1167" s="174" t="s">
        <v>284</v>
      </c>
      <c r="E1167" s="182" t="s">
        <v>1</v>
      </c>
      <c r="F1167" s="183" t="s">
        <v>1860</v>
      </c>
      <c r="H1167" s="184">
        <v>12.86</v>
      </c>
      <c r="I1167" s="185"/>
      <c r="L1167" s="181"/>
      <c r="M1167" s="186"/>
      <c r="N1167" s="187"/>
      <c r="O1167" s="187"/>
      <c r="P1167" s="187"/>
      <c r="Q1167" s="187"/>
      <c r="R1167" s="187"/>
      <c r="S1167" s="187"/>
      <c r="T1167" s="188"/>
      <c r="AT1167" s="182" t="s">
        <v>284</v>
      </c>
      <c r="AU1167" s="182" t="s">
        <v>89</v>
      </c>
      <c r="AV1167" s="14" t="s">
        <v>89</v>
      </c>
      <c r="AW1167" s="14" t="s">
        <v>30</v>
      </c>
      <c r="AX1167" s="14" t="s">
        <v>76</v>
      </c>
      <c r="AY1167" s="182" t="s">
        <v>276</v>
      </c>
    </row>
    <row r="1168" spans="1:65" s="14" customFormat="1" ht="11.25">
      <c r="B1168" s="181"/>
      <c r="D1168" s="174" t="s">
        <v>284</v>
      </c>
      <c r="E1168" s="182" t="s">
        <v>1</v>
      </c>
      <c r="F1168" s="183" t="s">
        <v>1861</v>
      </c>
      <c r="H1168" s="184">
        <v>14.798</v>
      </c>
      <c r="I1168" s="185"/>
      <c r="L1168" s="181"/>
      <c r="M1168" s="186"/>
      <c r="N1168" s="187"/>
      <c r="O1168" s="187"/>
      <c r="P1168" s="187"/>
      <c r="Q1168" s="187"/>
      <c r="R1168" s="187"/>
      <c r="S1168" s="187"/>
      <c r="T1168" s="188"/>
      <c r="AT1168" s="182" t="s">
        <v>284</v>
      </c>
      <c r="AU1168" s="182" t="s">
        <v>89</v>
      </c>
      <c r="AV1168" s="14" t="s">
        <v>89</v>
      </c>
      <c r="AW1168" s="14" t="s">
        <v>30</v>
      </c>
      <c r="AX1168" s="14" t="s">
        <v>76</v>
      </c>
      <c r="AY1168" s="182" t="s">
        <v>276</v>
      </c>
    </row>
    <row r="1169" spans="2:51" s="14" customFormat="1" ht="11.25">
      <c r="B1169" s="181"/>
      <c r="D1169" s="174" t="s">
        <v>284</v>
      </c>
      <c r="E1169" s="182" t="s">
        <v>1</v>
      </c>
      <c r="F1169" s="183" t="s">
        <v>1862</v>
      </c>
      <c r="H1169" s="184">
        <v>0.9</v>
      </c>
      <c r="I1169" s="185"/>
      <c r="L1169" s="181"/>
      <c r="M1169" s="186"/>
      <c r="N1169" s="187"/>
      <c r="O1169" s="187"/>
      <c r="P1169" s="187"/>
      <c r="Q1169" s="187"/>
      <c r="R1169" s="187"/>
      <c r="S1169" s="187"/>
      <c r="T1169" s="188"/>
      <c r="AT1169" s="182" t="s">
        <v>284</v>
      </c>
      <c r="AU1169" s="182" t="s">
        <v>89</v>
      </c>
      <c r="AV1169" s="14" t="s">
        <v>89</v>
      </c>
      <c r="AW1169" s="14" t="s">
        <v>30</v>
      </c>
      <c r="AX1169" s="14" t="s">
        <v>76</v>
      </c>
      <c r="AY1169" s="182" t="s">
        <v>276</v>
      </c>
    </row>
    <row r="1170" spans="2:51" s="14" customFormat="1" ht="11.25">
      <c r="B1170" s="181"/>
      <c r="D1170" s="174" t="s">
        <v>284</v>
      </c>
      <c r="E1170" s="182" t="s">
        <v>1</v>
      </c>
      <c r="F1170" s="183" t="s">
        <v>1037</v>
      </c>
      <c r="H1170" s="184">
        <v>10.220000000000001</v>
      </c>
      <c r="I1170" s="185"/>
      <c r="L1170" s="181"/>
      <c r="M1170" s="186"/>
      <c r="N1170" s="187"/>
      <c r="O1170" s="187"/>
      <c r="P1170" s="187"/>
      <c r="Q1170" s="187"/>
      <c r="R1170" s="187"/>
      <c r="S1170" s="187"/>
      <c r="T1170" s="188"/>
      <c r="AT1170" s="182" t="s">
        <v>284</v>
      </c>
      <c r="AU1170" s="182" t="s">
        <v>89</v>
      </c>
      <c r="AV1170" s="14" t="s">
        <v>89</v>
      </c>
      <c r="AW1170" s="14" t="s">
        <v>30</v>
      </c>
      <c r="AX1170" s="14" t="s">
        <v>76</v>
      </c>
      <c r="AY1170" s="182" t="s">
        <v>276</v>
      </c>
    </row>
    <row r="1171" spans="2:51" s="14" customFormat="1" ht="11.25">
      <c r="B1171" s="181"/>
      <c r="D1171" s="174" t="s">
        <v>284</v>
      </c>
      <c r="E1171" s="182" t="s">
        <v>1</v>
      </c>
      <c r="F1171" s="183" t="s">
        <v>1038</v>
      </c>
      <c r="H1171" s="184">
        <v>6.9160000000000004</v>
      </c>
      <c r="I1171" s="185"/>
      <c r="L1171" s="181"/>
      <c r="M1171" s="186"/>
      <c r="N1171" s="187"/>
      <c r="O1171" s="187"/>
      <c r="P1171" s="187"/>
      <c r="Q1171" s="187"/>
      <c r="R1171" s="187"/>
      <c r="S1171" s="187"/>
      <c r="T1171" s="188"/>
      <c r="AT1171" s="182" t="s">
        <v>284</v>
      </c>
      <c r="AU1171" s="182" t="s">
        <v>89</v>
      </c>
      <c r="AV1171" s="14" t="s">
        <v>89</v>
      </c>
      <c r="AW1171" s="14" t="s">
        <v>30</v>
      </c>
      <c r="AX1171" s="14" t="s">
        <v>76</v>
      </c>
      <c r="AY1171" s="182" t="s">
        <v>276</v>
      </c>
    </row>
    <row r="1172" spans="2:51" s="14" customFormat="1" ht="11.25">
      <c r="B1172" s="181"/>
      <c r="D1172" s="174" t="s">
        <v>284</v>
      </c>
      <c r="E1172" s="182" t="s">
        <v>1</v>
      </c>
      <c r="F1172" s="183" t="s">
        <v>987</v>
      </c>
      <c r="H1172" s="184">
        <v>4.0650000000000004</v>
      </c>
      <c r="I1172" s="185"/>
      <c r="L1172" s="181"/>
      <c r="M1172" s="186"/>
      <c r="N1172" s="187"/>
      <c r="O1172" s="187"/>
      <c r="P1172" s="187"/>
      <c r="Q1172" s="187"/>
      <c r="R1172" s="187"/>
      <c r="S1172" s="187"/>
      <c r="T1172" s="188"/>
      <c r="AT1172" s="182" t="s">
        <v>284</v>
      </c>
      <c r="AU1172" s="182" t="s">
        <v>89</v>
      </c>
      <c r="AV1172" s="14" t="s">
        <v>89</v>
      </c>
      <c r="AW1172" s="14" t="s">
        <v>30</v>
      </c>
      <c r="AX1172" s="14" t="s">
        <v>76</v>
      </c>
      <c r="AY1172" s="182" t="s">
        <v>276</v>
      </c>
    </row>
    <row r="1173" spans="2:51" s="14" customFormat="1" ht="11.25">
      <c r="B1173" s="181"/>
      <c r="D1173" s="174" t="s">
        <v>284</v>
      </c>
      <c r="E1173" s="182" t="s">
        <v>1</v>
      </c>
      <c r="F1173" s="183" t="s">
        <v>1039</v>
      </c>
      <c r="H1173" s="184">
        <v>28.812000000000001</v>
      </c>
      <c r="I1173" s="185"/>
      <c r="L1173" s="181"/>
      <c r="M1173" s="186"/>
      <c r="N1173" s="187"/>
      <c r="O1173" s="187"/>
      <c r="P1173" s="187"/>
      <c r="Q1173" s="187"/>
      <c r="R1173" s="187"/>
      <c r="S1173" s="187"/>
      <c r="T1173" s="188"/>
      <c r="AT1173" s="182" t="s">
        <v>284</v>
      </c>
      <c r="AU1173" s="182" t="s">
        <v>89</v>
      </c>
      <c r="AV1173" s="14" t="s">
        <v>89</v>
      </c>
      <c r="AW1173" s="14" t="s">
        <v>30</v>
      </c>
      <c r="AX1173" s="14" t="s">
        <v>76</v>
      </c>
      <c r="AY1173" s="182" t="s">
        <v>276</v>
      </c>
    </row>
    <row r="1174" spans="2:51" s="14" customFormat="1" ht="11.25">
      <c r="B1174" s="181"/>
      <c r="D1174" s="174" t="s">
        <v>284</v>
      </c>
      <c r="E1174" s="182" t="s">
        <v>1</v>
      </c>
      <c r="F1174" s="183" t="s">
        <v>1040</v>
      </c>
      <c r="H1174" s="184">
        <v>20.956</v>
      </c>
      <c r="I1174" s="185"/>
      <c r="L1174" s="181"/>
      <c r="M1174" s="186"/>
      <c r="N1174" s="187"/>
      <c r="O1174" s="187"/>
      <c r="P1174" s="187"/>
      <c r="Q1174" s="187"/>
      <c r="R1174" s="187"/>
      <c r="S1174" s="187"/>
      <c r="T1174" s="188"/>
      <c r="AT1174" s="182" t="s">
        <v>284</v>
      </c>
      <c r="AU1174" s="182" t="s">
        <v>89</v>
      </c>
      <c r="AV1174" s="14" t="s">
        <v>89</v>
      </c>
      <c r="AW1174" s="14" t="s">
        <v>30</v>
      </c>
      <c r="AX1174" s="14" t="s">
        <v>76</v>
      </c>
      <c r="AY1174" s="182" t="s">
        <v>276</v>
      </c>
    </row>
    <row r="1175" spans="2:51" s="14" customFormat="1" ht="11.25">
      <c r="B1175" s="181"/>
      <c r="D1175" s="174" t="s">
        <v>284</v>
      </c>
      <c r="E1175" s="182" t="s">
        <v>1</v>
      </c>
      <c r="F1175" s="183" t="s">
        <v>1863</v>
      </c>
      <c r="H1175" s="184">
        <v>1.56</v>
      </c>
      <c r="I1175" s="185"/>
      <c r="L1175" s="181"/>
      <c r="M1175" s="186"/>
      <c r="N1175" s="187"/>
      <c r="O1175" s="187"/>
      <c r="P1175" s="187"/>
      <c r="Q1175" s="187"/>
      <c r="R1175" s="187"/>
      <c r="S1175" s="187"/>
      <c r="T1175" s="188"/>
      <c r="AT1175" s="182" t="s">
        <v>284</v>
      </c>
      <c r="AU1175" s="182" t="s">
        <v>89</v>
      </c>
      <c r="AV1175" s="14" t="s">
        <v>89</v>
      </c>
      <c r="AW1175" s="14" t="s">
        <v>30</v>
      </c>
      <c r="AX1175" s="14" t="s">
        <v>76</v>
      </c>
      <c r="AY1175" s="182" t="s">
        <v>276</v>
      </c>
    </row>
    <row r="1176" spans="2:51" s="14" customFormat="1" ht="11.25">
      <c r="B1176" s="181"/>
      <c r="D1176" s="174" t="s">
        <v>284</v>
      </c>
      <c r="E1176" s="182" t="s">
        <v>1</v>
      </c>
      <c r="F1176" s="183" t="s">
        <v>1864</v>
      </c>
      <c r="H1176" s="184">
        <v>9.6</v>
      </c>
      <c r="I1176" s="185"/>
      <c r="L1176" s="181"/>
      <c r="M1176" s="186"/>
      <c r="N1176" s="187"/>
      <c r="O1176" s="187"/>
      <c r="P1176" s="187"/>
      <c r="Q1176" s="187"/>
      <c r="R1176" s="187"/>
      <c r="S1176" s="187"/>
      <c r="T1176" s="188"/>
      <c r="AT1176" s="182" t="s">
        <v>284</v>
      </c>
      <c r="AU1176" s="182" t="s">
        <v>89</v>
      </c>
      <c r="AV1176" s="14" t="s">
        <v>89</v>
      </c>
      <c r="AW1176" s="14" t="s">
        <v>30</v>
      </c>
      <c r="AX1176" s="14" t="s">
        <v>76</v>
      </c>
      <c r="AY1176" s="182" t="s">
        <v>276</v>
      </c>
    </row>
    <row r="1177" spans="2:51" s="16" customFormat="1" ht="11.25">
      <c r="B1177" s="207"/>
      <c r="D1177" s="174" t="s">
        <v>284</v>
      </c>
      <c r="E1177" s="208" t="s">
        <v>195</v>
      </c>
      <c r="F1177" s="209" t="s">
        <v>548</v>
      </c>
      <c r="H1177" s="210">
        <v>122.462</v>
      </c>
      <c r="I1177" s="211"/>
      <c r="L1177" s="207"/>
      <c r="M1177" s="212"/>
      <c r="N1177" s="213"/>
      <c r="O1177" s="213"/>
      <c r="P1177" s="213"/>
      <c r="Q1177" s="213"/>
      <c r="R1177" s="213"/>
      <c r="S1177" s="213"/>
      <c r="T1177" s="214"/>
      <c r="AT1177" s="208" t="s">
        <v>284</v>
      </c>
      <c r="AU1177" s="208" t="s">
        <v>89</v>
      </c>
      <c r="AV1177" s="16" t="s">
        <v>295</v>
      </c>
      <c r="AW1177" s="16" t="s">
        <v>30</v>
      </c>
      <c r="AX1177" s="16" t="s">
        <v>76</v>
      </c>
      <c r="AY1177" s="208" t="s">
        <v>276</v>
      </c>
    </row>
    <row r="1178" spans="2:51" s="13" customFormat="1" ht="11.25">
      <c r="B1178" s="173"/>
      <c r="D1178" s="174" t="s">
        <v>284</v>
      </c>
      <c r="E1178" s="175" t="s">
        <v>1</v>
      </c>
      <c r="F1178" s="176" t="s">
        <v>1865</v>
      </c>
      <c r="H1178" s="175" t="s">
        <v>1</v>
      </c>
      <c r="I1178" s="177"/>
      <c r="L1178" s="173"/>
      <c r="M1178" s="178"/>
      <c r="N1178" s="179"/>
      <c r="O1178" s="179"/>
      <c r="P1178" s="179"/>
      <c r="Q1178" s="179"/>
      <c r="R1178" s="179"/>
      <c r="S1178" s="179"/>
      <c r="T1178" s="180"/>
      <c r="AT1178" s="175" t="s">
        <v>284</v>
      </c>
      <c r="AU1178" s="175" t="s">
        <v>89</v>
      </c>
      <c r="AV1178" s="13" t="s">
        <v>83</v>
      </c>
      <c r="AW1178" s="13" t="s">
        <v>30</v>
      </c>
      <c r="AX1178" s="13" t="s">
        <v>76</v>
      </c>
      <c r="AY1178" s="175" t="s">
        <v>276</v>
      </c>
    </row>
    <row r="1179" spans="2:51" s="14" customFormat="1" ht="11.25">
      <c r="B1179" s="181"/>
      <c r="D1179" s="174" t="s">
        <v>284</v>
      </c>
      <c r="E1179" s="182" t="s">
        <v>1</v>
      </c>
      <c r="F1179" s="183" t="s">
        <v>1866</v>
      </c>
      <c r="H1179" s="184">
        <v>6.06</v>
      </c>
      <c r="I1179" s="185"/>
      <c r="L1179" s="181"/>
      <c r="M1179" s="186"/>
      <c r="N1179" s="187"/>
      <c r="O1179" s="187"/>
      <c r="P1179" s="187"/>
      <c r="Q1179" s="187"/>
      <c r="R1179" s="187"/>
      <c r="S1179" s="187"/>
      <c r="T1179" s="188"/>
      <c r="AT1179" s="182" t="s">
        <v>284</v>
      </c>
      <c r="AU1179" s="182" t="s">
        <v>89</v>
      </c>
      <c r="AV1179" s="14" t="s">
        <v>89</v>
      </c>
      <c r="AW1179" s="14" t="s">
        <v>30</v>
      </c>
      <c r="AX1179" s="14" t="s">
        <v>76</v>
      </c>
      <c r="AY1179" s="182" t="s">
        <v>276</v>
      </c>
    </row>
    <row r="1180" spans="2:51" s="14" customFormat="1" ht="11.25">
      <c r="B1180" s="181"/>
      <c r="D1180" s="174" t="s">
        <v>284</v>
      </c>
      <c r="E1180" s="182" t="s">
        <v>1</v>
      </c>
      <c r="F1180" s="183" t="s">
        <v>1867</v>
      </c>
      <c r="H1180" s="184">
        <v>5.56</v>
      </c>
      <c r="I1180" s="185"/>
      <c r="L1180" s="181"/>
      <c r="M1180" s="186"/>
      <c r="N1180" s="187"/>
      <c r="O1180" s="187"/>
      <c r="P1180" s="187"/>
      <c r="Q1180" s="187"/>
      <c r="R1180" s="187"/>
      <c r="S1180" s="187"/>
      <c r="T1180" s="188"/>
      <c r="AT1180" s="182" t="s">
        <v>284</v>
      </c>
      <c r="AU1180" s="182" t="s">
        <v>89</v>
      </c>
      <c r="AV1180" s="14" t="s">
        <v>89</v>
      </c>
      <c r="AW1180" s="14" t="s">
        <v>30</v>
      </c>
      <c r="AX1180" s="14" t="s">
        <v>76</v>
      </c>
      <c r="AY1180" s="182" t="s">
        <v>276</v>
      </c>
    </row>
    <row r="1181" spans="2:51" s="14" customFormat="1" ht="11.25">
      <c r="B1181" s="181"/>
      <c r="D1181" s="174" t="s">
        <v>284</v>
      </c>
      <c r="E1181" s="182" t="s">
        <v>1</v>
      </c>
      <c r="F1181" s="183" t="s">
        <v>1868</v>
      </c>
      <c r="H1181" s="184">
        <v>1.5</v>
      </c>
      <c r="I1181" s="185"/>
      <c r="L1181" s="181"/>
      <c r="M1181" s="186"/>
      <c r="N1181" s="187"/>
      <c r="O1181" s="187"/>
      <c r="P1181" s="187"/>
      <c r="Q1181" s="187"/>
      <c r="R1181" s="187"/>
      <c r="S1181" s="187"/>
      <c r="T1181" s="188"/>
      <c r="AT1181" s="182" t="s">
        <v>284</v>
      </c>
      <c r="AU1181" s="182" t="s">
        <v>89</v>
      </c>
      <c r="AV1181" s="14" t="s">
        <v>89</v>
      </c>
      <c r="AW1181" s="14" t="s">
        <v>30</v>
      </c>
      <c r="AX1181" s="14" t="s">
        <v>76</v>
      </c>
      <c r="AY1181" s="182" t="s">
        <v>276</v>
      </c>
    </row>
    <row r="1182" spans="2:51" s="14" customFormat="1" ht="11.25">
      <c r="B1182" s="181"/>
      <c r="D1182" s="174" t="s">
        <v>284</v>
      </c>
      <c r="E1182" s="182" t="s">
        <v>1</v>
      </c>
      <c r="F1182" s="183" t="s">
        <v>1869</v>
      </c>
      <c r="H1182" s="184">
        <v>8.2210000000000001</v>
      </c>
      <c r="I1182" s="185"/>
      <c r="L1182" s="181"/>
      <c r="M1182" s="186"/>
      <c r="N1182" s="187"/>
      <c r="O1182" s="187"/>
      <c r="P1182" s="187"/>
      <c r="Q1182" s="187"/>
      <c r="R1182" s="187"/>
      <c r="S1182" s="187"/>
      <c r="T1182" s="188"/>
      <c r="AT1182" s="182" t="s">
        <v>284</v>
      </c>
      <c r="AU1182" s="182" t="s">
        <v>89</v>
      </c>
      <c r="AV1182" s="14" t="s">
        <v>89</v>
      </c>
      <c r="AW1182" s="14" t="s">
        <v>30</v>
      </c>
      <c r="AX1182" s="14" t="s">
        <v>76</v>
      </c>
      <c r="AY1182" s="182" t="s">
        <v>276</v>
      </c>
    </row>
    <row r="1183" spans="2:51" s="16" customFormat="1" ht="11.25">
      <c r="B1183" s="207"/>
      <c r="D1183" s="174" t="s">
        <v>284</v>
      </c>
      <c r="E1183" s="208" t="s">
        <v>1870</v>
      </c>
      <c r="F1183" s="209" t="s">
        <v>548</v>
      </c>
      <c r="H1183" s="210">
        <v>21.341000000000001</v>
      </c>
      <c r="I1183" s="211"/>
      <c r="L1183" s="207"/>
      <c r="M1183" s="212"/>
      <c r="N1183" s="213"/>
      <c r="O1183" s="213"/>
      <c r="P1183" s="213"/>
      <c r="Q1183" s="213"/>
      <c r="R1183" s="213"/>
      <c r="S1183" s="213"/>
      <c r="T1183" s="214"/>
      <c r="AT1183" s="208" t="s">
        <v>284</v>
      </c>
      <c r="AU1183" s="208" t="s">
        <v>89</v>
      </c>
      <c r="AV1183" s="16" t="s">
        <v>295</v>
      </c>
      <c r="AW1183" s="16" t="s">
        <v>30</v>
      </c>
      <c r="AX1183" s="16" t="s">
        <v>76</v>
      </c>
      <c r="AY1183" s="208" t="s">
        <v>276</v>
      </c>
    </row>
    <row r="1184" spans="2:51" s="15" customFormat="1" ht="11.25">
      <c r="B1184" s="189"/>
      <c r="D1184" s="174" t="s">
        <v>284</v>
      </c>
      <c r="E1184" s="190" t="s">
        <v>193</v>
      </c>
      <c r="F1184" s="191" t="s">
        <v>289</v>
      </c>
      <c r="H1184" s="192">
        <v>143.803</v>
      </c>
      <c r="I1184" s="193"/>
      <c r="L1184" s="189"/>
      <c r="M1184" s="194"/>
      <c r="N1184" s="195"/>
      <c r="O1184" s="195"/>
      <c r="P1184" s="195"/>
      <c r="Q1184" s="195"/>
      <c r="R1184" s="195"/>
      <c r="S1184" s="195"/>
      <c r="T1184" s="196"/>
      <c r="AT1184" s="190" t="s">
        <v>284</v>
      </c>
      <c r="AU1184" s="190" t="s">
        <v>89</v>
      </c>
      <c r="AV1184" s="15" t="s">
        <v>282</v>
      </c>
      <c r="AW1184" s="15" t="s">
        <v>30</v>
      </c>
      <c r="AX1184" s="15" t="s">
        <v>83</v>
      </c>
      <c r="AY1184" s="190" t="s">
        <v>276</v>
      </c>
    </row>
    <row r="1185" spans="1:65" s="2" customFormat="1" ht="16.5" customHeight="1">
      <c r="A1185" s="33"/>
      <c r="B1185" s="158"/>
      <c r="C1185" s="197" t="s">
        <v>1871</v>
      </c>
      <c r="D1185" s="197" t="s">
        <v>393</v>
      </c>
      <c r="E1185" s="198" t="s">
        <v>1872</v>
      </c>
      <c r="F1185" s="199" t="s">
        <v>1873</v>
      </c>
      <c r="G1185" s="200" t="s">
        <v>281</v>
      </c>
      <c r="H1185" s="201">
        <v>149.55500000000001</v>
      </c>
      <c r="I1185" s="202"/>
      <c r="J1185" s="201">
        <f>ROUND(I1185*H1185,3)</f>
        <v>0</v>
      </c>
      <c r="K1185" s="203"/>
      <c r="L1185" s="204"/>
      <c r="M1185" s="205" t="s">
        <v>1</v>
      </c>
      <c r="N1185" s="206" t="s">
        <v>42</v>
      </c>
      <c r="O1185" s="62"/>
      <c r="P1185" s="168">
        <f>O1185*H1185</f>
        <v>0</v>
      </c>
      <c r="Q1185" s="168">
        <v>1.2E-2</v>
      </c>
      <c r="R1185" s="168">
        <f>Q1185*H1185</f>
        <v>1.7946600000000001</v>
      </c>
      <c r="S1185" s="168">
        <v>0</v>
      </c>
      <c r="T1185" s="169">
        <f>S1185*H1185</f>
        <v>0</v>
      </c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R1185" s="170" t="s">
        <v>448</v>
      </c>
      <c r="AT1185" s="170" t="s">
        <v>393</v>
      </c>
      <c r="AU1185" s="170" t="s">
        <v>89</v>
      </c>
      <c r="AY1185" s="18" t="s">
        <v>276</v>
      </c>
      <c r="BE1185" s="171">
        <f>IF(N1185="základná",J1185,0)</f>
        <v>0</v>
      </c>
      <c r="BF1185" s="171">
        <f>IF(N1185="znížená",J1185,0)</f>
        <v>0</v>
      </c>
      <c r="BG1185" s="171">
        <f>IF(N1185="zákl. prenesená",J1185,0)</f>
        <v>0</v>
      </c>
      <c r="BH1185" s="171">
        <f>IF(N1185="zníž. prenesená",J1185,0)</f>
        <v>0</v>
      </c>
      <c r="BI1185" s="171">
        <f>IF(N1185="nulová",J1185,0)</f>
        <v>0</v>
      </c>
      <c r="BJ1185" s="18" t="s">
        <v>89</v>
      </c>
      <c r="BK1185" s="172">
        <f>ROUND(I1185*H1185,3)</f>
        <v>0</v>
      </c>
      <c r="BL1185" s="18" t="s">
        <v>368</v>
      </c>
      <c r="BM1185" s="170" t="s">
        <v>1874</v>
      </c>
    </row>
    <row r="1186" spans="1:65" s="14" customFormat="1" ht="11.25">
      <c r="B1186" s="181"/>
      <c r="D1186" s="174" t="s">
        <v>284</v>
      </c>
      <c r="E1186" s="182" t="s">
        <v>1</v>
      </c>
      <c r="F1186" s="183" t="s">
        <v>193</v>
      </c>
      <c r="H1186" s="184">
        <v>143.803</v>
      </c>
      <c r="I1186" s="185"/>
      <c r="L1186" s="181"/>
      <c r="M1186" s="186"/>
      <c r="N1186" s="187"/>
      <c r="O1186" s="187"/>
      <c r="P1186" s="187"/>
      <c r="Q1186" s="187"/>
      <c r="R1186" s="187"/>
      <c r="S1186" s="187"/>
      <c r="T1186" s="188"/>
      <c r="AT1186" s="182" t="s">
        <v>284</v>
      </c>
      <c r="AU1186" s="182" t="s">
        <v>89</v>
      </c>
      <c r="AV1186" s="14" t="s">
        <v>89</v>
      </c>
      <c r="AW1186" s="14" t="s">
        <v>30</v>
      </c>
      <c r="AX1186" s="14" t="s">
        <v>83</v>
      </c>
      <c r="AY1186" s="182" t="s">
        <v>276</v>
      </c>
    </row>
    <row r="1187" spans="1:65" s="14" customFormat="1" ht="11.25">
      <c r="B1187" s="181"/>
      <c r="D1187" s="174" t="s">
        <v>284</v>
      </c>
      <c r="F1187" s="183" t="s">
        <v>1875</v>
      </c>
      <c r="H1187" s="184">
        <v>149.55500000000001</v>
      </c>
      <c r="I1187" s="185"/>
      <c r="L1187" s="181"/>
      <c r="M1187" s="186"/>
      <c r="N1187" s="187"/>
      <c r="O1187" s="187"/>
      <c r="P1187" s="187"/>
      <c r="Q1187" s="187"/>
      <c r="R1187" s="187"/>
      <c r="S1187" s="187"/>
      <c r="T1187" s="188"/>
      <c r="AT1187" s="182" t="s">
        <v>284</v>
      </c>
      <c r="AU1187" s="182" t="s">
        <v>89</v>
      </c>
      <c r="AV1187" s="14" t="s">
        <v>89</v>
      </c>
      <c r="AW1187" s="14" t="s">
        <v>3</v>
      </c>
      <c r="AX1187" s="14" t="s">
        <v>83</v>
      </c>
      <c r="AY1187" s="182" t="s">
        <v>276</v>
      </c>
    </row>
    <row r="1188" spans="1:65" s="2" customFormat="1" ht="24.2" customHeight="1">
      <c r="A1188" s="33"/>
      <c r="B1188" s="158"/>
      <c r="C1188" s="159" t="s">
        <v>1876</v>
      </c>
      <c r="D1188" s="159" t="s">
        <v>278</v>
      </c>
      <c r="E1188" s="160" t="s">
        <v>1877</v>
      </c>
      <c r="F1188" s="161" t="s">
        <v>1878</v>
      </c>
      <c r="G1188" s="162" t="s">
        <v>292</v>
      </c>
      <c r="H1188" s="163">
        <v>143.803</v>
      </c>
      <c r="I1188" s="164"/>
      <c r="J1188" s="163">
        <f>ROUND(I1188*H1188,3)</f>
        <v>0</v>
      </c>
      <c r="K1188" s="165"/>
      <c r="L1188" s="34"/>
      <c r="M1188" s="166" t="s">
        <v>1</v>
      </c>
      <c r="N1188" s="167" t="s">
        <v>42</v>
      </c>
      <c r="O1188" s="62"/>
      <c r="P1188" s="168">
        <f>O1188*H1188</f>
        <v>0</v>
      </c>
      <c r="Q1188" s="168">
        <v>5.0000000000000001E-4</v>
      </c>
      <c r="R1188" s="168">
        <f>Q1188*H1188</f>
        <v>7.1901500000000007E-2</v>
      </c>
      <c r="S1188" s="168">
        <v>0</v>
      </c>
      <c r="T1188" s="169">
        <f>S1188*H1188</f>
        <v>0</v>
      </c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R1188" s="170" t="s">
        <v>368</v>
      </c>
      <c r="AT1188" s="170" t="s">
        <v>278</v>
      </c>
      <c r="AU1188" s="170" t="s">
        <v>89</v>
      </c>
      <c r="AY1188" s="18" t="s">
        <v>276</v>
      </c>
      <c r="BE1188" s="171">
        <f>IF(N1188="základná",J1188,0)</f>
        <v>0</v>
      </c>
      <c r="BF1188" s="171">
        <f>IF(N1188="znížená",J1188,0)</f>
        <v>0</v>
      </c>
      <c r="BG1188" s="171">
        <f>IF(N1188="zákl. prenesená",J1188,0)</f>
        <v>0</v>
      </c>
      <c r="BH1188" s="171">
        <f>IF(N1188="zníž. prenesená",J1188,0)</f>
        <v>0</v>
      </c>
      <c r="BI1188" s="171">
        <f>IF(N1188="nulová",J1188,0)</f>
        <v>0</v>
      </c>
      <c r="BJ1188" s="18" t="s">
        <v>89</v>
      </c>
      <c r="BK1188" s="172">
        <f>ROUND(I1188*H1188,3)</f>
        <v>0</v>
      </c>
      <c r="BL1188" s="18" t="s">
        <v>368</v>
      </c>
      <c r="BM1188" s="170" t="s">
        <v>1879</v>
      </c>
    </row>
    <row r="1189" spans="1:65" s="14" customFormat="1" ht="11.25">
      <c r="B1189" s="181"/>
      <c r="D1189" s="174" t="s">
        <v>284</v>
      </c>
      <c r="E1189" s="182" t="s">
        <v>1</v>
      </c>
      <c r="F1189" s="183" t="s">
        <v>193</v>
      </c>
      <c r="H1189" s="184">
        <v>143.803</v>
      </c>
      <c r="I1189" s="185"/>
      <c r="L1189" s="181"/>
      <c r="M1189" s="186"/>
      <c r="N1189" s="187"/>
      <c r="O1189" s="187"/>
      <c r="P1189" s="187"/>
      <c r="Q1189" s="187"/>
      <c r="R1189" s="187"/>
      <c r="S1189" s="187"/>
      <c r="T1189" s="188"/>
      <c r="AT1189" s="182" t="s">
        <v>284</v>
      </c>
      <c r="AU1189" s="182" t="s">
        <v>89</v>
      </c>
      <c r="AV1189" s="14" t="s">
        <v>89</v>
      </c>
      <c r="AW1189" s="14" t="s">
        <v>30</v>
      </c>
      <c r="AX1189" s="14" t="s">
        <v>83</v>
      </c>
      <c r="AY1189" s="182" t="s">
        <v>276</v>
      </c>
    </row>
    <row r="1190" spans="1:65" s="2" customFormat="1" ht="24.2" customHeight="1">
      <c r="A1190" s="33"/>
      <c r="B1190" s="158"/>
      <c r="C1190" s="197" t="s">
        <v>1880</v>
      </c>
      <c r="D1190" s="197" t="s">
        <v>393</v>
      </c>
      <c r="E1190" s="198" t="s">
        <v>1881</v>
      </c>
      <c r="F1190" s="199" t="s">
        <v>1882</v>
      </c>
      <c r="G1190" s="200" t="s">
        <v>292</v>
      </c>
      <c r="H1190" s="201">
        <v>141.94800000000001</v>
      </c>
      <c r="I1190" s="202"/>
      <c r="J1190" s="201">
        <f>ROUND(I1190*H1190,3)</f>
        <v>0</v>
      </c>
      <c r="K1190" s="203"/>
      <c r="L1190" s="204"/>
      <c r="M1190" s="205" t="s">
        <v>1</v>
      </c>
      <c r="N1190" s="206" t="s">
        <v>42</v>
      </c>
      <c r="O1190" s="62"/>
      <c r="P1190" s="168">
        <f>O1190*H1190</f>
        <v>0</v>
      </c>
      <c r="Q1190" s="168">
        <v>6.9999999999999994E-5</v>
      </c>
      <c r="R1190" s="168">
        <f>Q1190*H1190</f>
        <v>9.93636E-3</v>
      </c>
      <c r="S1190" s="168">
        <v>0</v>
      </c>
      <c r="T1190" s="169">
        <f>S1190*H1190</f>
        <v>0</v>
      </c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R1190" s="170" t="s">
        <v>448</v>
      </c>
      <c r="AT1190" s="170" t="s">
        <v>393</v>
      </c>
      <c r="AU1190" s="170" t="s">
        <v>89</v>
      </c>
      <c r="AY1190" s="18" t="s">
        <v>276</v>
      </c>
      <c r="BE1190" s="171">
        <f>IF(N1190="základná",J1190,0)</f>
        <v>0</v>
      </c>
      <c r="BF1190" s="171">
        <f>IF(N1190="znížená",J1190,0)</f>
        <v>0</v>
      </c>
      <c r="BG1190" s="171">
        <f>IF(N1190="zákl. prenesená",J1190,0)</f>
        <v>0</v>
      </c>
      <c r="BH1190" s="171">
        <f>IF(N1190="zníž. prenesená",J1190,0)</f>
        <v>0</v>
      </c>
      <c r="BI1190" s="171">
        <f>IF(N1190="nulová",J1190,0)</f>
        <v>0</v>
      </c>
      <c r="BJ1190" s="18" t="s">
        <v>89</v>
      </c>
      <c r="BK1190" s="172">
        <f>ROUND(I1190*H1190,3)</f>
        <v>0</v>
      </c>
      <c r="BL1190" s="18" t="s">
        <v>368</v>
      </c>
      <c r="BM1190" s="170" t="s">
        <v>1883</v>
      </c>
    </row>
    <row r="1191" spans="1:65" s="14" customFormat="1" ht="11.25">
      <c r="B1191" s="181"/>
      <c r="D1191" s="174" t="s">
        <v>284</v>
      </c>
      <c r="F1191" s="183" t="s">
        <v>1884</v>
      </c>
      <c r="H1191" s="184">
        <v>141.94800000000001</v>
      </c>
      <c r="I1191" s="185"/>
      <c r="L1191" s="181"/>
      <c r="M1191" s="186"/>
      <c r="N1191" s="187"/>
      <c r="O1191" s="187"/>
      <c r="P1191" s="187"/>
      <c r="Q1191" s="187"/>
      <c r="R1191" s="187"/>
      <c r="S1191" s="187"/>
      <c r="T1191" s="188"/>
      <c r="AT1191" s="182" t="s">
        <v>284</v>
      </c>
      <c r="AU1191" s="182" t="s">
        <v>89</v>
      </c>
      <c r="AV1191" s="14" t="s">
        <v>89</v>
      </c>
      <c r="AW1191" s="14" t="s">
        <v>3</v>
      </c>
      <c r="AX1191" s="14" t="s">
        <v>83</v>
      </c>
      <c r="AY1191" s="182" t="s">
        <v>276</v>
      </c>
    </row>
    <row r="1192" spans="1:65" s="2" customFormat="1" ht="24.2" customHeight="1">
      <c r="A1192" s="33"/>
      <c r="B1192" s="158"/>
      <c r="C1192" s="159" t="s">
        <v>1885</v>
      </c>
      <c r="D1192" s="159" t="s">
        <v>278</v>
      </c>
      <c r="E1192" s="160" t="s">
        <v>1886</v>
      </c>
      <c r="F1192" s="161" t="s">
        <v>1887</v>
      </c>
      <c r="G1192" s="162" t="s">
        <v>1051</v>
      </c>
      <c r="H1192" s="164"/>
      <c r="I1192" s="164"/>
      <c r="J1192" s="163">
        <f>ROUND(I1192*H1192,3)</f>
        <v>0</v>
      </c>
      <c r="K1192" s="165"/>
      <c r="L1192" s="34"/>
      <c r="M1192" s="166" t="s">
        <v>1</v>
      </c>
      <c r="N1192" s="167" t="s">
        <v>42</v>
      </c>
      <c r="O1192" s="62"/>
      <c r="P1192" s="168">
        <f>O1192*H1192</f>
        <v>0</v>
      </c>
      <c r="Q1192" s="168">
        <v>0</v>
      </c>
      <c r="R1192" s="168">
        <f>Q1192*H1192</f>
        <v>0</v>
      </c>
      <c r="S1192" s="168">
        <v>0</v>
      </c>
      <c r="T1192" s="169">
        <f>S1192*H1192</f>
        <v>0</v>
      </c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R1192" s="170" t="s">
        <v>368</v>
      </c>
      <c r="AT1192" s="170" t="s">
        <v>278</v>
      </c>
      <c r="AU1192" s="170" t="s">
        <v>89</v>
      </c>
      <c r="AY1192" s="18" t="s">
        <v>276</v>
      </c>
      <c r="BE1192" s="171">
        <f>IF(N1192="základná",J1192,0)</f>
        <v>0</v>
      </c>
      <c r="BF1192" s="171">
        <f>IF(N1192="znížená",J1192,0)</f>
        <v>0</v>
      </c>
      <c r="BG1192" s="171">
        <f>IF(N1192="zákl. prenesená",J1192,0)</f>
        <v>0</v>
      </c>
      <c r="BH1192" s="171">
        <f>IF(N1192="zníž. prenesená",J1192,0)</f>
        <v>0</v>
      </c>
      <c r="BI1192" s="171">
        <f>IF(N1192="nulová",J1192,0)</f>
        <v>0</v>
      </c>
      <c r="BJ1192" s="18" t="s">
        <v>89</v>
      </c>
      <c r="BK1192" s="172">
        <f>ROUND(I1192*H1192,3)</f>
        <v>0</v>
      </c>
      <c r="BL1192" s="18" t="s">
        <v>368</v>
      </c>
      <c r="BM1192" s="170" t="s">
        <v>1888</v>
      </c>
    </row>
    <row r="1193" spans="1:65" s="12" customFormat="1" ht="22.9" customHeight="1">
      <c r="B1193" s="145"/>
      <c r="D1193" s="146" t="s">
        <v>75</v>
      </c>
      <c r="E1193" s="156" t="s">
        <v>1889</v>
      </c>
      <c r="F1193" s="156" t="s">
        <v>1890</v>
      </c>
      <c r="I1193" s="148"/>
      <c r="J1193" s="157">
        <f>BK1193</f>
        <v>0</v>
      </c>
      <c r="L1193" s="145"/>
      <c r="M1193" s="150"/>
      <c r="N1193" s="151"/>
      <c r="O1193" s="151"/>
      <c r="P1193" s="152">
        <f>SUM(P1194:P1243)</f>
        <v>0</v>
      </c>
      <c r="Q1193" s="151"/>
      <c r="R1193" s="152">
        <f>SUM(R1194:R1243)</f>
        <v>0.11895237</v>
      </c>
      <c r="S1193" s="151"/>
      <c r="T1193" s="153">
        <f>SUM(T1194:T1243)</f>
        <v>0</v>
      </c>
      <c r="AR1193" s="146" t="s">
        <v>89</v>
      </c>
      <c r="AT1193" s="154" t="s">
        <v>75</v>
      </c>
      <c r="AU1193" s="154" t="s">
        <v>83</v>
      </c>
      <c r="AY1193" s="146" t="s">
        <v>276</v>
      </c>
      <c r="BK1193" s="155">
        <f>SUM(BK1194:BK1243)</f>
        <v>0</v>
      </c>
    </row>
    <row r="1194" spans="1:65" s="2" customFormat="1" ht="33" customHeight="1">
      <c r="A1194" s="33"/>
      <c r="B1194" s="158"/>
      <c r="C1194" s="159" t="s">
        <v>1891</v>
      </c>
      <c r="D1194" s="159" t="s">
        <v>278</v>
      </c>
      <c r="E1194" s="160" t="s">
        <v>1892</v>
      </c>
      <c r="F1194" s="161" t="s">
        <v>1893</v>
      </c>
      <c r="G1194" s="162" t="s">
        <v>281</v>
      </c>
      <c r="H1194" s="163">
        <v>9.23</v>
      </c>
      <c r="I1194" s="164"/>
      <c r="J1194" s="163">
        <f>ROUND(I1194*H1194,3)</f>
        <v>0</v>
      </c>
      <c r="K1194" s="165"/>
      <c r="L1194" s="34"/>
      <c r="M1194" s="166" t="s">
        <v>1</v>
      </c>
      <c r="N1194" s="167" t="s">
        <v>42</v>
      </c>
      <c r="O1194" s="62"/>
      <c r="P1194" s="168">
        <f>O1194*H1194</f>
        <v>0</v>
      </c>
      <c r="Q1194" s="168">
        <v>0</v>
      </c>
      <c r="R1194" s="168">
        <f>Q1194*H1194</f>
        <v>0</v>
      </c>
      <c r="S1194" s="168">
        <v>0</v>
      </c>
      <c r="T1194" s="169">
        <f>S1194*H1194</f>
        <v>0</v>
      </c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R1194" s="170" t="s">
        <v>368</v>
      </c>
      <c r="AT1194" s="170" t="s">
        <v>278</v>
      </c>
      <c r="AU1194" s="170" t="s">
        <v>89</v>
      </c>
      <c r="AY1194" s="18" t="s">
        <v>276</v>
      </c>
      <c r="BE1194" s="171">
        <f>IF(N1194="základná",J1194,0)</f>
        <v>0</v>
      </c>
      <c r="BF1194" s="171">
        <f>IF(N1194="znížená",J1194,0)</f>
        <v>0</v>
      </c>
      <c r="BG1194" s="171">
        <f>IF(N1194="zákl. prenesená",J1194,0)</f>
        <v>0</v>
      </c>
      <c r="BH1194" s="171">
        <f>IF(N1194="zníž. prenesená",J1194,0)</f>
        <v>0</v>
      </c>
      <c r="BI1194" s="171">
        <f>IF(N1194="nulová",J1194,0)</f>
        <v>0</v>
      </c>
      <c r="BJ1194" s="18" t="s">
        <v>89</v>
      </c>
      <c r="BK1194" s="172">
        <f>ROUND(I1194*H1194,3)</f>
        <v>0</v>
      </c>
      <c r="BL1194" s="18" t="s">
        <v>368</v>
      </c>
      <c r="BM1194" s="170" t="s">
        <v>1894</v>
      </c>
    </row>
    <row r="1195" spans="1:65" s="13" customFormat="1" ht="11.25">
      <c r="B1195" s="173"/>
      <c r="D1195" s="174" t="s">
        <v>284</v>
      </c>
      <c r="E1195" s="175" t="s">
        <v>1</v>
      </c>
      <c r="F1195" s="176" t="s">
        <v>1895</v>
      </c>
      <c r="H1195" s="175" t="s">
        <v>1</v>
      </c>
      <c r="I1195" s="177"/>
      <c r="L1195" s="173"/>
      <c r="M1195" s="178"/>
      <c r="N1195" s="179"/>
      <c r="O1195" s="179"/>
      <c r="P1195" s="179"/>
      <c r="Q1195" s="179"/>
      <c r="R1195" s="179"/>
      <c r="S1195" s="179"/>
      <c r="T1195" s="180"/>
      <c r="AT1195" s="175" t="s">
        <v>284</v>
      </c>
      <c r="AU1195" s="175" t="s">
        <v>89</v>
      </c>
      <c r="AV1195" s="13" t="s">
        <v>83</v>
      </c>
      <c r="AW1195" s="13" t="s">
        <v>30</v>
      </c>
      <c r="AX1195" s="13" t="s">
        <v>76</v>
      </c>
      <c r="AY1195" s="175" t="s">
        <v>276</v>
      </c>
    </row>
    <row r="1196" spans="1:65" s="14" customFormat="1" ht="11.25">
      <c r="B1196" s="181"/>
      <c r="D1196" s="174" t="s">
        <v>284</v>
      </c>
      <c r="E1196" s="182" t="s">
        <v>1</v>
      </c>
      <c r="F1196" s="183" t="s">
        <v>1896</v>
      </c>
      <c r="H1196" s="184">
        <v>1.1850000000000001</v>
      </c>
      <c r="I1196" s="185"/>
      <c r="L1196" s="181"/>
      <c r="M1196" s="186"/>
      <c r="N1196" s="187"/>
      <c r="O1196" s="187"/>
      <c r="P1196" s="187"/>
      <c r="Q1196" s="187"/>
      <c r="R1196" s="187"/>
      <c r="S1196" s="187"/>
      <c r="T1196" s="188"/>
      <c r="AT1196" s="182" t="s">
        <v>284</v>
      </c>
      <c r="AU1196" s="182" t="s">
        <v>89</v>
      </c>
      <c r="AV1196" s="14" t="s">
        <v>89</v>
      </c>
      <c r="AW1196" s="14" t="s">
        <v>30</v>
      </c>
      <c r="AX1196" s="14" t="s">
        <v>76</v>
      </c>
      <c r="AY1196" s="182" t="s">
        <v>276</v>
      </c>
    </row>
    <row r="1197" spans="1:65" s="14" customFormat="1" ht="11.25">
      <c r="B1197" s="181"/>
      <c r="D1197" s="174" t="s">
        <v>284</v>
      </c>
      <c r="E1197" s="182" t="s">
        <v>1</v>
      </c>
      <c r="F1197" s="183" t="s">
        <v>1897</v>
      </c>
      <c r="H1197" s="184">
        <v>2.37</v>
      </c>
      <c r="I1197" s="185"/>
      <c r="L1197" s="181"/>
      <c r="M1197" s="186"/>
      <c r="N1197" s="187"/>
      <c r="O1197" s="187"/>
      <c r="P1197" s="187"/>
      <c r="Q1197" s="187"/>
      <c r="R1197" s="187"/>
      <c r="S1197" s="187"/>
      <c r="T1197" s="188"/>
      <c r="AT1197" s="182" t="s">
        <v>284</v>
      </c>
      <c r="AU1197" s="182" t="s">
        <v>89</v>
      </c>
      <c r="AV1197" s="14" t="s">
        <v>89</v>
      </c>
      <c r="AW1197" s="14" t="s">
        <v>30</v>
      </c>
      <c r="AX1197" s="14" t="s">
        <v>76</v>
      </c>
      <c r="AY1197" s="182" t="s">
        <v>276</v>
      </c>
    </row>
    <row r="1198" spans="1:65" s="14" customFormat="1" ht="11.25">
      <c r="B1198" s="181"/>
      <c r="D1198" s="174" t="s">
        <v>284</v>
      </c>
      <c r="E1198" s="182" t="s">
        <v>1</v>
      </c>
      <c r="F1198" s="183" t="s">
        <v>1898</v>
      </c>
      <c r="H1198" s="184">
        <v>5.6749999999999998</v>
      </c>
      <c r="I1198" s="185"/>
      <c r="L1198" s="181"/>
      <c r="M1198" s="186"/>
      <c r="N1198" s="187"/>
      <c r="O1198" s="187"/>
      <c r="P1198" s="187"/>
      <c r="Q1198" s="187"/>
      <c r="R1198" s="187"/>
      <c r="S1198" s="187"/>
      <c r="T1198" s="188"/>
      <c r="AT1198" s="182" t="s">
        <v>284</v>
      </c>
      <c r="AU1198" s="182" t="s">
        <v>89</v>
      </c>
      <c r="AV1198" s="14" t="s">
        <v>89</v>
      </c>
      <c r="AW1198" s="14" t="s">
        <v>30</v>
      </c>
      <c r="AX1198" s="14" t="s">
        <v>76</v>
      </c>
      <c r="AY1198" s="182" t="s">
        <v>276</v>
      </c>
    </row>
    <row r="1199" spans="1:65" s="15" customFormat="1" ht="11.25">
      <c r="B1199" s="189"/>
      <c r="D1199" s="174" t="s">
        <v>284</v>
      </c>
      <c r="E1199" s="190" t="s">
        <v>139</v>
      </c>
      <c r="F1199" s="191" t="s">
        <v>289</v>
      </c>
      <c r="H1199" s="192">
        <v>9.23</v>
      </c>
      <c r="I1199" s="193"/>
      <c r="L1199" s="189"/>
      <c r="M1199" s="194"/>
      <c r="N1199" s="195"/>
      <c r="O1199" s="195"/>
      <c r="P1199" s="195"/>
      <c r="Q1199" s="195"/>
      <c r="R1199" s="195"/>
      <c r="S1199" s="195"/>
      <c r="T1199" s="196"/>
      <c r="AT1199" s="190" t="s">
        <v>284</v>
      </c>
      <c r="AU1199" s="190" t="s">
        <v>89</v>
      </c>
      <c r="AV1199" s="15" t="s">
        <v>282</v>
      </c>
      <c r="AW1199" s="15" t="s">
        <v>30</v>
      </c>
      <c r="AX1199" s="15" t="s">
        <v>83</v>
      </c>
      <c r="AY1199" s="190" t="s">
        <v>276</v>
      </c>
    </row>
    <row r="1200" spans="1:65" s="2" customFormat="1" ht="24.2" customHeight="1">
      <c r="A1200" s="33"/>
      <c r="B1200" s="158"/>
      <c r="C1200" s="159" t="s">
        <v>1899</v>
      </c>
      <c r="D1200" s="159" t="s">
        <v>278</v>
      </c>
      <c r="E1200" s="160" t="s">
        <v>1900</v>
      </c>
      <c r="F1200" s="161" t="s">
        <v>1901</v>
      </c>
      <c r="G1200" s="162" t="s">
        <v>281</v>
      </c>
      <c r="H1200" s="163">
        <v>9.23</v>
      </c>
      <c r="I1200" s="164"/>
      <c r="J1200" s="163">
        <f>ROUND(I1200*H1200,3)</f>
        <v>0</v>
      </c>
      <c r="K1200" s="165"/>
      <c r="L1200" s="34"/>
      <c r="M1200" s="166" t="s">
        <v>1</v>
      </c>
      <c r="N1200" s="167" t="s">
        <v>42</v>
      </c>
      <c r="O1200" s="62"/>
      <c r="P1200" s="168">
        <f>O1200*H1200</f>
        <v>0</v>
      </c>
      <c r="Q1200" s="168">
        <v>8.0000000000000007E-5</v>
      </c>
      <c r="R1200" s="168">
        <f>Q1200*H1200</f>
        <v>7.3840000000000006E-4</v>
      </c>
      <c r="S1200" s="168">
        <v>0</v>
      </c>
      <c r="T1200" s="169">
        <f>S1200*H1200</f>
        <v>0</v>
      </c>
      <c r="U1200" s="33"/>
      <c r="V1200" s="33"/>
      <c r="W1200" s="33"/>
      <c r="X1200" s="33"/>
      <c r="Y1200" s="33"/>
      <c r="Z1200" s="33"/>
      <c r="AA1200" s="33"/>
      <c r="AB1200" s="33"/>
      <c r="AC1200" s="33"/>
      <c r="AD1200" s="33"/>
      <c r="AE1200" s="33"/>
      <c r="AR1200" s="170" t="s">
        <v>368</v>
      </c>
      <c r="AT1200" s="170" t="s">
        <v>278</v>
      </c>
      <c r="AU1200" s="170" t="s">
        <v>89</v>
      </c>
      <c r="AY1200" s="18" t="s">
        <v>276</v>
      </c>
      <c r="BE1200" s="171">
        <f>IF(N1200="základná",J1200,0)</f>
        <v>0</v>
      </c>
      <c r="BF1200" s="171">
        <f>IF(N1200="znížená",J1200,0)</f>
        <v>0</v>
      </c>
      <c r="BG1200" s="171">
        <f>IF(N1200="zákl. prenesená",J1200,0)</f>
        <v>0</v>
      </c>
      <c r="BH1200" s="171">
        <f>IF(N1200="zníž. prenesená",J1200,0)</f>
        <v>0</v>
      </c>
      <c r="BI1200" s="171">
        <f>IF(N1200="nulová",J1200,0)</f>
        <v>0</v>
      </c>
      <c r="BJ1200" s="18" t="s">
        <v>89</v>
      </c>
      <c r="BK1200" s="172">
        <f>ROUND(I1200*H1200,3)</f>
        <v>0</v>
      </c>
      <c r="BL1200" s="18" t="s">
        <v>368</v>
      </c>
      <c r="BM1200" s="170" t="s">
        <v>1902</v>
      </c>
    </row>
    <row r="1201" spans="1:65" s="14" customFormat="1" ht="11.25">
      <c r="B1201" s="181"/>
      <c r="D1201" s="174" t="s">
        <v>284</v>
      </c>
      <c r="E1201" s="182" t="s">
        <v>1</v>
      </c>
      <c r="F1201" s="183" t="s">
        <v>1903</v>
      </c>
      <c r="H1201" s="184">
        <v>9.23</v>
      </c>
      <c r="I1201" s="185"/>
      <c r="L1201" s="181"/>
      <c r="M1201" s="186"/>
      <c r="N1201" s="187"/>
      <c r="O1201" s="187"/>
      <c r="P1201" s="187"/>
      <c r="Q1201" s="187"/>
      <c r="R1201" s="187"/>
      <c r="S1201" s="187"/>
      <c r="T1201" s="188"/>
      <c r="AT1201" s="182" t="s">
        <v>284</v>
      </c>
      <c r="AU1201" s="182" t="s">
        <v>89</v>
      </c>
      <c r="AV1201" s="14" t="s">
        <v>89</v>
      </c>
      <c r="AW1201" s="14" t="s">
        <v>30</v>
      </c>
      <c r="AX1201" s="14" t="s">
        <v>83</v>
      </c>
      <c r="AY1201" s="182" t="s">
        <v>276</v>
      </c>
    </row>
    <row r="1202" spans="1:65" s="2" customFormat="1" ht="33" customHeight="1">
      <c r="A1202" s="33"/>
      <c r="B1202" s="158"/>
      <c r="C1202" s="159" t="s">
        <v>1904</v>
      </c>
      <c r="D1202" s="159" t="s">
        <v>278</v>
      </c>
      <c r="E1202" s="160" t="s">
        <v>1905</v>
      </c>
      <c r="F1202" s="161" t="s">
        <v>1906</v>
      </c>
      <c r="G1202" s="162" t="s">
        <v>281</v>
      </c>
      <c r="H1202" s="163">
        <v>42.308999999999997</v>
      </c>
      <c r="I1202" s="164"/>
      <c r="J1202" s="163">
        <f>ROUND(I1202*H1202,3)</f>
        <v>0</v>
      </c>
      <c r="K1202" s="165"/>
      <c r="L1202" s="34"/>
      <c r="M1202" s="166" t="s">
        <v>1</v>
      </c>
      <c r="N1202" s="167" t="s">
        <v>42</v>
      </c>
      <c r="O1202" s="62"/>
      <c r="P1202" s="168">
        <f>O1202*H1202</f>
        <v>0</v>
      </c>
      <c r="Q1202" s="168">
        <v>2.4000000000000001E-4</v>
      </c>
      <c r="R1202" s="168">
        <f>Q1202*H1202</f>
        <v>1.0154159999999999E-2</v>
      </c>
      <c r="S1202" s="168">
        <v>0</v>
      </c>
      <c r="T1202" s="169">
        <f>S1202*H1202</f>
        <v>0</v>
      </c>
      <c r="U1202" s="33"/>
      <c r="V1202" s="33"/>
      <c r="W1202" s="33"/>
      <c r="X1202" s="33"/>
      <c r="Y1202" s="33"/>
      <c r="Z1202" s="33"/>
      <c r="AA1202" s="33"/>
      <c r="AB1202" s="33"/>
      <c r="AC1202" s="33"/>
      <c r="AD1202" s="33"/>
      <c r="AE1202" s="33"/>
      <c r="AR1202" s="170" t="s">
        <v>368</v>
      </c>
      <c r="AT1202" s="170" t="s">
        <v>278</v>
      </c>
      <c r="AU1202" s="170" t="s">
        <v>89</v>
      </c>
      <c r="AY1202" s="18" t="s">
        <v>276</v>
      </c>
      <c r="BE1202" s="171">
        <f>IF(N1202="základná",J1202,0)</f>
        <v>0</v>
      </c>
      <c r="BF1202" s="171">
        <f>IF(N1202="znížená",J1202,0)</f>
        <v>0</v>
      </c>
      <c r="BG1202" s="171">
        <f>IF(N1202="zákl. prenesená",J1202,0)</f>
        <v>0</v>
      </c>
      <c r="BH1202" s="171">
        <f>IF(N1202="zníž. prenesená",J1202,0)</f>
        <v>0</v>
      </c>
      <c r="BI1202" s="171">
        <f>IF(N1202="nulová",J1202,0)</f>
        <v>0</v>
      </c>
      <c r="BJ1202" s="18" t="s">
        <v>89</v>
      </c>
      <c r="BK1202" s="172">
        <f>ROUND(I1202*H1202,3)</f>
        <v>0</v>
      </c>
      <c r="BL1202" s="18" t="s">
        <v>368</v>
      </c>
      <c r="BM1202" s="170" t="s">
        <v>1907</v>
      </c>
    </row>
    <row r="1203" spans="1:65" s="14" customFormat="1" ht="11.25">
      <c r="B1203" s="181"/>
      <c r="D1203" s="174" t="s">
        <v>284</v>
      </c>
      <c r="E1203" s="182" t="s">
        <v>1</v>
      </c>
      <c r="F1203" s="183" t="s">
        <v>1903</v>
      </c>
      <c r="H1203" s="184">
        <v>9.23</v>
      </c>
      <c r="I1203" s="185"/>
      <c r="L1203" s="181"/>
      <c r="M1203" s="186"/>
      <c r="N1203" s="187"/>
      <c r="O1203" s="187"/>
      <c r="P1203" s="187"/>
      <c r="Q1203" s="187"/>
      <c r="R1203" s="187"/>
      <c r="S1203" s="187"/>
      <c r="T1203" s="188"/>
      <c r="AT1203" s="182" t="s">
        <v>284</v>
      </c>
      <c r="AU1203" s="182" t="s">
        <v>89</v>
      </c>
      <c r="AV1203" s="14" t="s">
        <v>89</v>
      </c>
      <c r="AW1203" s="14" t="s">
        <v>30</v>
      </c>
      <c r="AX1203" s="14" t="s">
        <v>76</v>
      </c>
      <c r="AY1203" s="182" t="s">
        <v>276</v>
      </c>
    </row>
    <row r="1204" spans="1:65" s="13" customFormat="1" ht="11.25">
      <c r="B1204" s="173"/>
      <c r="D1204" s="174" t="s">
        <v>284</v>
      </c>
      <c r="E1204" s="175" t="s">
        <v>1</v>
      </c>
      <c r="F1204" s="176" t="s">
        <v>1908</v>
      </c>
      <c r="H1204" s="175" t="s">
        <v>1</v>
      </c>
      <c r="I1204" s="177"/>
      <c r="L1204" s="173"/>
      <c r="M1204" s="178"/>
      <c r="N1204" s="179"/>
      <c r="O1204" s="179"/>
      <c r="P1204" s="179"/>
      <c r="Q1204" s="179"/>
      <c r="R1204" s="179"/>
      <c r="S1204" s="179"/>
      <c r="T1204" s="180"/>
      <c r="AT1204" s="175" t="s">
        <v>284</v>
      </c>
      <c r="AU1204" s="175" t="s">
        <v>89</v>
      </c>
      <c r="AV1204" s="13" t="s">
        <v>83</v>
      </c>
      <c r="AW1204" s="13" t="s">
        <v>30</v>
      </c>
      <c r="AX1204" s="13" t="s">
        <v>76</v>
      </c>
      <c r="AY1204" s="175" t="s">
        <v>276</v>
      </c>
    </row>
    <row r="1205" spans="1:65" s="14" customFormat="1" ht="11.25">
      <c r="B1205" s="181"/>
      <c r="D1205" s="174" t="s">
        <v>284</v>
      </c>
      <c r="E1205" s="182" t="s">
        <v>1</v>
      </c>
      <c r="F1205" s="183" t="s">
        <v>1909</v>
      </c>
      <c r="H1205" s="184">
        <v>13.31</v>
      </c>
      <c r="I1205" s="185"/>
      <c r="L1205" s="181"/>
      <c r="M1205" s="186"/>
      <c r="N1205" s="187"/>
      <c r="O1205" s="187"/>
      <c r="P1205" s="187"/>
      <c r="Q1205" s="187"/>
      <c r="R1205" s="187"/>
      <c r="S1205" s="187"/>
      <c r="T1205" s="188"/>
      <c r="AT1205" s="182" t="s">
        <v>284</v>
      </c>
      <c r="AU1205" s="182" t="s">
        <v>89</v>
      </c>
      <c r="AV1205" s="14" t="s">
        <v>89</v>
      </c>
      <c r="AW1205" s="14" t="s">
        <v>30</v>
      </c>
      <c r="AX1205" s="14" t="s">
        <v>76</v>
      </c>
      <c r="AY1205" s="182" t="s">
        <v>276</v>
      </c>
    </row>
    <row r="1206" spans="1:65" s="14" customFormat="1" ht="11.25">
      <c r="B1206" s="181"/>
      <c r="D1206" s="174" t="s">
        <v>284</v>
      </c>
      <c r="E1206" s="182" t="s">
        <v>1</v>
      </c>
      <c r="F1206" s="183" t="s">
        <v>1910</v>
      </c>
      <c r="H1206" s="184">
        <v>4.84</v>
      </c>
      <c r="I1206" s="185"/>
      <c r="L1206" s="181"/>
      <c r="M1206" s="186"/>
      <c r="N1206" s="187"/>
      <c r="O1206" s="187"/>
      <c r="P1206" s="187"/>
      <c r="Q1206" s="187"/>
      <c r="R1206" s="187"/>
      <c r="S1206" s="187"/>
      <c r="T1206" s="188"/>
      <c r="AT1206" s="182" t="s">
        <v>284</v>
      </c>
      <c r="AU1206" s="182" t="s">
        <v>89</v>
      </c>
      <c r="AV1206" s="14" t="s">
        <v>89</v>
      </c>
      <c r="AW1206" s="14" t="s">
        <v>30</v>
      </c>
      <c r="AX1206" s="14" t="s">
        <v>76</v>
      </c>
      <c r="AY1206" s="182" t="s">
        <v>276</v>
      </c>
    </row>
    <row r="1207" spans="1:65" s="14" customFormat="1" ht="11.25">
      <c r="B1207" s="181"/>
      <c r="D1207" s="174" t="s">
        <v>284</v>
      </c>
      <c r="E1207" s="182" t="s">
        <v>1</v>
      </c>
      <c r="F1207" s="183" t="s">
        <v>1911</v>
      </c>
      <c r="H1207" s="184">
        <v>1.1850000000000001</v>
      </c>
      <c r="I1207" s="185"/>
      <c r="L1207" s="181"/>
      <c r="M1207" s="186"/>
      <c r="N1207" s="187"/>
      <c r="O1207" s="187"/>
      <c r="P1207" s="187"/>
      <c r="Q1207" s="187"/>
      <c r="R1207" s="187"/>
      <c r="S1207" s="187"/>
      <c r="T1207" s="188"/>
      <c r="AT1207" s="182" t="s">
        <v>284</v>
      </c>
      <c r="AU1207" s="182" t="s">
        <v>89</v>
      </c>
      <c r="AV1207" s="14" t="s">
        <v>89</v>
      </c>
      <c r="AW1207" s="14" t="s">
        <v>30</v>
      </c>
      <c r="AX1207" s="14" t="s">
        <v>76</v>
      </c>
      <c r="AY1207" s="182" t="s">
        <v>276</v>
      </c>
    </row>
    <row r="1208" spans="1:65" s="14" customFormat="1" ht="11.25">
      <c r="B1208" s="181"/>
      <c r="D1208" s="174" t="s">
        <v>284</v>
      </c>
      <c r="E1208" s="182" t="s">
        <v>1</v>
      </c>
      <c r="F1208" s="183" t="s">
        <v>1912</v>
      </c>
      <c r="H1208" s="184">
        <v>0.71099999999999997</v>
      </c>
      <c r="I1208" s="185"/>
      <c r="L1208" s="181"/>
      <c r="M1208" s="186"/>
      <c r="N1208" s="187"/>
      <c r="O1208" s="187"/>
      <c r="P1208" s="187"/>
      <c r="Q1208" s="187"/>
      <c r="R1208" s="187"/>
      <c r="S1208" s="187"/>
      <c r="T1208" s="188"/>
      <c r="AT1208" s="182" t="s">
        <v>284</v>
      </c>
      <c r="AU1208" s="182" t="s">
        <v>89</v>
      </c>
      <c r="AV1208" s="14" t="s">
        <v>89</v>
      </c>
      <c r="AW1208" s="14" t="s">
        <v>30</v>
      </c>
      <c r="AX1208" s="14" t="s">
        <v>76</v>
      </c>
      <c r="AY1208" s="182" t="s">
        <v>276</v>
      </c>
    </row>
    <row r="1209" spans="1:65" s="14" customFormat="1" ht="11.25">
      <c r="B1209" s="181"/>
      <c r="D1209" s="174" t="s">
        <v>284</v>
      </c>
      <c r="E1209" s="182" t="s">
        <v>1</v>
      </c>
      <c r="F1209" s="183" t="s">
        <v>1913</v>
      </c>
      <c r="H1209" s="184">
        <v>0.69599999999999995</v>
      </c>
      <c r="I1209" s="185"/>
      <c r="L1209" s="181"/>
      <c r="M1209" s="186"/>
      <c r="N1209" s="187"/>
      <c r="O1209" s="187"/>
      <c r="P1209" s="187"/>
      <c r="Q1209" s="187"/>
      <c r="R1209" s="187"/>
      <c r="S1209" s="187"/>
      <c r="T1209" s="188"/>
      <c r="AT1209" s="182" t="s">
        <v>284</v>
      </c>
      <c r="AU1209" s="182" t="s">
        <v>89</v>
      </c>
      <c r="AV1209" s="14" t="s">
        <v>89</v>
      </c>
      <c r="AW1209" s="14" t="s">
        <v>30</v>
      </c>
      <c r="AX1209" s="14" t="s">
        <v>76</v>
      </c>
      <c r="AY1209" s="182" t="s">
        <v>276</v>
      </c>
    </row>
    <row r="1210" spans="1:65" s="14" customFormat="1" ht="11.25">
      <c r="B1210" s="181"/>
      <c r="D1210" s="174" t="s">
        <v>284</v>
      </c>
      <c r="E1210" s="182" t="s">
        <v>1</v>
      </c>
      <c r="F1210" s="183" t="s">
        <v>1914</v>
      </c>
      <c r="H1210" s="184">
        <v>0.92800000000000005</v>
      </c>
      <c r="I1210" s="185"/>
      <c r="L1210" s="181"/>
      <c r="M1210" s="186"/>
      <c r="N1210" s="187"/>
      <c r="O1210" s="187"/>
      <c r="P1210" s="187"/>
      <c r="Q1210" s="187"/>
      <c r="R1210" s="187"/>
      <c r="S1210" s="187"/>
      <c r="T1210" s="188"/>
      <c r="AT1210" s="182" t="s">
        <v>284</v>
      </c>
      <c r="AU1210" s="182" t="s">
        <v>89</v>
      </c>
      <c r="AV1210" s="14" t="s">
        <v>89</v>
      </c>
      <c r="AW1210" s="14" t="s">
        <v>30</v>
      </c>
      <c r="AX1210" s="14" t="s">
        <v>76</v>
      </c>
      <c r="AY1210" s="182" t="s">
        <v>276</v>
      </c>
    </row>
    <row r="1211" spans="1:65" s="14" customFormat="1" ht="11.25">
      <c r="B1211" s="181"/>
      <c r="D1211" s="174" t="s">
        <v>284</v>
      </c>
      <c r="E1211" s="182" t="s">
        <v>1</v>
      </c>
      <c r="F1211" s="183" t="s">
        <v>1915</v>
      </c>
      <c r="H1211" s="184">
        <v>4.9660000000000002</v>
      </c>
      <c r="I1211" s="185"/>
      <c r="L1211" s="181"/>
      <c r="M1211" s="186"/>
      <c r="N1211" s="187"/>
      <c r="O1211" s="187"/>
      <c r="P1211" s="187"/>
      <c r="Q1211" s="187"/>
      <c r="R1211" s="187"/>
      <c r="S1211" s="187"/>
      <c r="T1211" s="188"/>
      <c r="AT1211" s="182" t="s">
        <v>284</v>
      </c>
      <c r="AU1211" s="182" t="s">
        <v>89</v>
      </c>
      <c r="AV1211" s="14" t="s">
        <v>89</v>
      </c>
      <c r="AW1211" s="14" t="s">
        <v>30</v>
      </c>
      <c r="AX1211" s="14" t="s">
        <v>76</v>
      </c>
      <c r="AY1211" s="182" t="s">
        <v>276</v>
      </c>
    </row>
    <row r="1212" spans="1:65" s="14" customFormat="1" ht="11.25">
      <c r="B1212" s="181"/>
      <c r="D1212" s="174" t="s">
        <v>284</v>
      </c>
      <c r="E1212" s="182" t="s">
        <v>1</v>
      </c>
      <c r="F1212" s="183" t="s">
        <v>1916</v>
      </c>
      <c r="H1212" s="184">
        <v>6.4429999999999996</v>
      </c>
      <c r="I1212" s="185"/>
      <c r="L1212" s="181"/>
      <c r="M1212" s="186"/>
      <c r="N1212" s="187"/>
      <c r="O1212" s="187"/>
      <c r="P1212" s="187"/>
      <c r="Q1212" s="187"/>
      <c r="R1212" s="187"/>
      <c r="S1212" s="187"/>
      <c r="T1212" s="188"/>
      <c r="AT1212" s="182" t="s">
        <v>284</v>
      </c>
      <c r="AU1212" s="182" t="s">
        <v>89</v>
      </c>
      <c r="AV1212" s="14" t="s">
        <v>89</v>
      </c>
      <c r="AW1212" s="14" t="s">
        <v>30</v>
      </c>
      <c r="AX1212" s="14" t="s">
        <v>76</v>
      </c>
      <c r="AY1212" s="182" t="s">
        <v>276</v>
      </c>
    </row>
    <row r="1213" spans="1:65" s="15" customFormat="1" ht="11.25">
      <c r="B1213" s="189"/>
      <c r="D1213" s="174" t="s">
        <v>284</v>
      </c>
      <c r="E1213" s="190" t="s">
        <v>1</v>
      </c>
      <c r="F1213" s="191" t="s">
        <v>289</v>
      </c>
      <c r="H1213" s="192">
        <v>42.308999999999997</v>
      </c>
      <c r="I1213" s="193"/>
      <c r="L1213" s="189"/>
      <c r="M1213" s="194"/>
      <c r="N1213" s="195"/>
      <c r="O1213" s="195"/>
      <c r="P1213" s="195"/>
      <c r="Q1213" s="195"/>
      <c r="R1213" s="195"/>
      <c r="S1213" s="195"/>
      <c r="T1213" s="196"/>
      <c r="AT1213" s="190" t="s">
        <v>284</v>
      </c>
      <c r="AU1213" s="190" t="s">
        <v>89</v>
      </c>
      <c r="AV1213" s="15" t="s">
        <v>282</v>
      </c>
      <c r="AW1213" s="15" t="s">
        <v>30</v>
      </c>
      <c r="AX1213" s="15" t="s">
        <v>83</v>
      </c>
      <c r="AY1213" s="190" t="s">
        <v>276</v>
      </c>
    </row>
    <row r="1214" spans="1:65" s="2" customFormat="1" ht="24.2" customHeight="1">
      <c r="A1214" s="33"/>
      <c r="B1214" s="158"/>
      <c r="C1214" s="159" t="s">
        <v>1917</v>
      </c>
      <c r="D1214" s="159" t="s">
        <v>278</v>
      </c>
      <c r="E1214" s="160" t="s">
        <v>1918</v>
      </c>
      <c r="F1214" s="161" t="s">
        <v>1919</v>
      </c>
      <c r="G1214" s="162" t="s">
        <v>281</v>
      </c>
      <c r="H1214" s="163">
        <v>6.75</v>
      </c>
      <c r="I1214" s="164"/>
      <c r="J1214" s="163">
        <f>ROUND(I1214*H1214,3)</f>
        <v>0</v>
      </c>
      <c r="K1214" s="165"/>
      <c r="L1214" s="34"/>
      <c r="M1214" s="166" t="s">
        <v>1</v>
      </c>
      <c r="N1214" s="167" t="s">
        <v>42</v>
      </c>
      <c r="O1214" s="62"/>
      <c r="P1214" s="168">
        <f>O1214*H1214</f>
        <v>0</v>
      </c>
      <c r="Q1214" s="168">
        <v>5.2999999999999998E-4</v>
      </c>
      <c r="R1214" s="168">
        <f>Q1214*H1214</f>
        <v>3.5775E-3</v>
      </c>
      <c r="S1214" s="168">
        <v>0</v>
      </c>
      <c r="T1214" s="169">
        <f>S1214*H1214</f>
        <v>0</v>
      </c>
      <c r="U1214" s="33"/>
      <c r="V1214" s="33"/>
      <c r="W1214" s="33"/>
      <c r="X1214" s="33"/>
      <c r="Y1214" s="33"/>
      <c r="Z1214" s="33"/>
      <c r="AA1214" s="33"/>
      <c r="AB1214" s="33"/>
      <c r="AC1214" s="33"/>
      <c r="AD1214" s="33"/>
      <c r="AE1214" s="33"/>
      <c r="AR1214" s="170" t="s">
        <v>368</v>
      </c>
      <c r="AT1214" s="170" t="s">
        <v>278</v>
      </c>
      <c r="AU1214" s="170" t="s">
        <v>89</v>
      </c>
      <c r="AY1214" s="18" t="s">
        <v>276</v>
      </c>
      <c r="BE1214" s="171">
        <f>IF(N1214="základná",J1214,0)</f>
        <v>0</v>
      </c>
      <c r="BF1214" s="171">
        <f>IF(N1214="znížená",J1214,0)</f>
        <v>0</v>
      </c>
      <c r="BG1214" s="171">
        <f>IF(N1214="zákl. prenesená",J1214,0)</f>
        <v>0</v>
      </c>
      <c r="BH1214" s="171">
        <f>IF(N1214="zníž. prenesená",J1214,0)</f>
        <v>0</v>
      </c>
      <c r="BI1214" s="171">
        <f>IF(N1214="nulová",J1214,0)</f>
        <v>0</v>
      </c>
      <c r="BJ1214" s="18" t="s">
        <v>89</v>
      </c>
      <c r="BK1214" s="172">
        <f>ROUND(I1214*H1214,3)</f>
        <v>0</v>
      </c>
      <c r="BL1214" s="18" t="s">
        <v>368</v>
      </c>
      <c r="BM1214" s="170" t="s">
        <v>1920</v>
      </c>
    </row>
    <row r="1215" spans="1:65" s="14" customFormat="1" ht="11.25">
      <c r="B1215" s="181"/>
      <c r="D1215" s="174" t="s">
        <v>284</v>
      </c>
      <c r="E1215" s="182" t="s">
        <v>1</v>
      </c>
      <c r="F1215" s="183" t="s">
        <v>1921</v>
      </c>
      <c r="H1215" s="184">
        <v>6.75</v>
      </c>
      <c r="I1215" s="185"/>
      <c r="L1215" s="181"/>
      <c r="M1215" s="186"/>
      <c r="N1215" s="187"/>
      <c r="O1215" s="187"/>
      <c r="P1215" s="187"/>
      <c r="Q1215" s="187"/>
      <c r="R1215" s="187"/>
      <c r="S1215" s="187"/>
      <c r="T1215" s="188"/>
      <c r="AT1215" s="182" t="s">
        <v>284</v>
      </c>
      <c r="AU1215" s="182" t="s">
        <v>89</v>
      </c>
      <c r="AV1215" s="14" t="s">
        <v>89</v>
      </c>
      <c r="AW1215" s="14" t="s">
        <v>30</v>
      </c>
      <c r="AX1215" s="14" t="s">
        <v>83</v>
      </c>
      <c r="AY1215" s="182" t="s">
        <v>276</v>
      </c>
    </row>
    <row r="1216" spans="1:65" s="2" customFormat="1" ht="24.2" customHeight="1">
      <c r="A1216" s="33"/>
      <c r="B1216" s="158"/>
      <c r="C1216" s="159" t="s">
        <v>1922</v>
      </c>
      <c r="D1216" s="159" t="s">
        <v>278</v>
      </c>
      <c r="E1216" s="160" t="s">
        <v>1923</v>
      </c>
      <c r="F1216" s="161" t="s">
        <v>1924</v>
      </c>
      <c r="G1216" s="162" t="s">
        <v>281</v>
      </c>
      <c r="H1216" s="163">
        <v>6.75</v>
      </c>
      <c r="I1216" s="164"/>
      <c r="J1216" s="163">
        <f>ROUND(I1216*H1216,3)</f>
        <v>0</v>
      </c>
      <c r="K1216" s="165"/>
      <c r="L1216" s="34"/>
      <c r="M1216" s="166" t="s">
        <v>1</v>
      </c>
      <c r="N1216" s="167" t="s">
        <v>42</v>
      </c>
      <c r="O1216" s="62"/>
      <c r="P1216" s="168">
        <f>O1216*H1216</f>
        <v>0</v>
      </c>
      <c r="Q1216" s="168">
        <v>1.9000000000000001E-4</v>
      </c>
      <c r="R1216" s="168">
        <f>Q1216*H1216</f>
        <v>1.2825E-3</v>
      </c>
      <c r="S1216" s="168">
        <v>0</v>
      </c>
      <c r="T1216" s="169">
        <f>S1216*H1216</f>
        <v>0</v>
      </c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R1216" s="170" t="s">
        <v>368</v>
      </c>
      <c r="AT1216" s="170" t="s">
        <v>278</v>
      </c>
      <c r="AU1216" s="170" t="s">
        <v>89</v>
      </c>
      <c r="AY1216" s="18" t="s">
        <v>276</v>
      </c>
      <c r="BE1216" s="171">
        <f>IF(N1216="základná",J1216,0)</f>
        <v>0</v>
      </c>
      <c r="BF1216" s="171">
        <f>IF(N1216="znížená",J1216,0)</f>
        <v>0</v>
      </c>
      <c r="BG1216" s="171">
        <f>IF(N1216="zákl. prenesená",J1216,0)</f>
        <v>0</v>
      </c>
      <c r="BH1216" s="171">
        <f>IF(N1216="zníž. prenesená",J1216,0)</f>
        <v>0</v>
      </c>
      <c r="BI1216" s="171">
        <f>IF(N1216="nulová",J1216,0)</f>
        <v>0</v>
      </c>
      <c r="BJ1216" s="18" t="s">
        <v>89</v>
      </c>
      <c r="BK1216" s="172">
        <f>ROUND(I1216*H1216,3)</f>
        <v>0</v>
      </c>
      <c r="BL1216" s="18" t="s">
        <v>368</v>
      </c>
      <c r="BM1216" s="170" t="s">
        <v>1925</v>
      </c>
    </row>
    <row r="1217" spans="1:65" s="14" customFormat="1" ht="11.25">
      <c r="B1217" s="181"/>
      <c r="D1217" s="174" t="s">
        <v>284</v>
      </c>
      <c r="E1217" s="182" t="s">
        <v>1</v>
      </c>
      <c r="F1217" s="183" t="s">
        <v>1921</v>
      </c>
      <c r="H1217" s="184">
        <v>6.75</v>
      </c>
      <c r="I1217" s="185"/>
      <c r="L1217" s="181"/>
      <c r="M1217" s="186"/>
      <c r="N1217" s="187"/>
      <c r="O1217" s="187"/>
      <c r="P1217" s="187"/>
      <c r="Q1217" s="187"/>
      <c r="R1217" s="187"/>
      <c r="S1217" s="187"/>
      <c r="T1217" s="188"/>
      <c r="AT1217" s="182" t="s">
        <v>284</v>
      </c>
      <c r="AU1217" s="182" t="s">
        <v>89</v>
      </c>
      <c r="AV1217" s="14" t="s">
        <v>89</v>
      </c>
      <c r="AW1217" s="14" t="s">
        <v>30</v>
      </c>
      <c r="AX1217" s="14" t="s">
        <v>83</v>
      </c>
      <c r="AY1217" s="182" t="s">
        <v>276</v>
      </c>
    </row>
    <row r="1218" spans="1:65" s="2" customFormat="1" ht="37.9" customHeight="1">
      <c r="A1218" s="33"/>
      <c r="B1218" s="158"/>
      <c r="C1218" s="159" t="s">
        <v>1926</v>
      </c>
      <c r="D1218" s="159" t="s">
        <v>278</v>
      </c>
      <c r="E1218" s="160" t="s">
        <v>1927</v>
      </c>
      <c r="F1218" s="161" t="s">
        <v>1928</v>
      </c>
      <c r="G1218" s="162" t="s">
        <v>281</v>
      </c>
      <c r="H1218" s="163">
        <v>13.855</v>
      </c>
      <c r="I1218" s="164"/>
      <c r="J1218" s="163">
        <f>ROUND(I1218*H1218,3)</f>
        <v>0</v>
      </c>
      <c r="K1218" s="165"/>
      <c r="L1218" s="34"/>
      <c r="M1218" s="166" t="s">
        <v>1</v>
      </c>
      <c r="N1218" s="167" t="s">
        <v>42</v>
      </c>
      <c r="O1218" s="62"/>
      <c r="P1218" s="168">
        <f>O1218*H1218</f>
        <v>0</v>
      </c>
      <c r="Q1218" s="168">
        <v>2.0000000000000002E-5</v>
      </c>
      <c r="R1218" s="168">
        <f>Q1218*H1218</f>
        <v>2.7710000000000001E-4</v>
      </c>
      <c r="S1218" s="168">
        <v>0</v>
      </c>
      <c r="T1218" s="169">
        <f>S1218*H1218</f>
        <v>0</v>
      </c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R1218" s="170" t="s">
        <v>368</v>
      </c>
      <c r="AT1218" s="170" t="s">
        <v>278</v>
      </c>
      <c r="AU1218" s="170" t="s">
        <v>89</v>
      </c>
      <c r="AY1218" s="18" t="s">
        <v>276</v>
      </c>
      <c r="BE1218" s="171">
        <f>IF(N1218="základná",J1218,0)</f>
        <v>0</v>
      </c>
      <c r="BF1218" s="171">
        <f>IF(N1218="znížená",J1218,0)</f>
        <v>0</v>
      </c>
      <c r="BG1218" s="171">
        <f>IF(N1218="zákl. prenesená",J1218,0)</f>
        <v>0</v>
      </c>
      <c r="BH1218" s="171">
        <f>IF(N1218="zníž. prenesená",J1218,0)</f>
        <v>0</v>
      </c>
      <c r="BI1218" s="171">
        <f>IF(N1218="nulová",J1218,0)</f>
        <v>0</v>
      </c>
      <c r="BJ1218" s="18" t="s">
        <v>89</v>
      </c>
      <c r="BK1218" s="172">
        <f>ROUND(I1218*H1218,3)</f>
        <v>0</v>
      </c>
      <c r="BL1218" s="18" t="s">
        <v>368</v>
      </c>
      <c r="BM1218" s="170" t="s">
        <v>1929</v>
      </c>
    </row>
    <row r="1219" spans="1:65" s="14" customFormat="1" ht="11.25">
      <c r="B1219" s="181"/>
      <c r="D1219" s="174" t="s">
        <v>284</v>
      </c>
      <c r="E1219" s="182" t="s">
        <v>1</v>
      </c>
      <c r="F1219" s="183" t="s">
        <v>1930</v>
      </c>
      <c r="H1219" s="184">
        <v>1.7</v>
      </c>
      <c r="I1219" s="185"/>
      <c r="L1219" s="181"/>
      <c r="M1219" s="186"/>
      <c r="N1219" s="187"/>
      <c r="O1219" s="187"/>
      <c r="P1219" s="187"/>
      <c r="Q1219" s="187"/>
      <c r="R1219" s="187"/>
      <c r="S1219" s="187"/>
      <c r="T1219" s="188"/>
      <c r="AT1219" s="182" t="s">
        <v>284</v>
      </c>
      <c r="AU1219" s="182" t="s">
        <v>89</v>
      </c>
      <c r="AV1219" s="14" t="s">
        <v>89</v>
      </c>
      <c r="AW1219" s="14" t="s">
        <v>30</v>
      </c>
      <c r="AX1219" s="14" t="s">
        <v>76</v>
      </c>
      <c r="AY1219" s="182" t="s">
        <v>276</v>
      </c>
    </row>
    <row r="1220" spans="1:65" s="14" customFormat="1" ht="11.25">
      <c r="B1220" s="181"/>
      <c r="D1220" s="174" t="s">
        <v>284</v>
      </c>
      <c r="E1220" s="182" t="s">
        <v>1</v>
      </c>
      <c r="F1220" s="183" t="s">
        <v>1931</v>
      </c>
      <c r="H1220" s="184">
        <v>6.875</v>
      </c>
      <c r="I1220" s="185"/>
      <c r="L1220" s="181"/>
      <c r="M1220" s="186"/>
      <c r="N1220" s="187"/>
      <c r="O1220" s="187"/>
      <c r="P1220" s="187"/>
      <c r="Q1220" s="187"/>
      <c r="R1220" s="187"/>
      <c r="S1220" s="187"/>
      <c r="T1220" s="188"/>
      <c r="AT1220" s="182" t="s">
        <v>284</v>
      </c>
      <c r="AU1220" s="182" t="s">
        <v>89</v>
      </c>
      <c r="AV1220" s="14" t="s">
        <v>89</v>
      </c>
      <c r="AW1220" s="14" t="s">
        <v>30</v>
      </c>
      <c r="AX1220" s="14" t="s">
        <v>76</v>
      </c>
      <c r="AY1220" s="182" t="s">
        <v>276</v>
      </c>
    </row>
    <row r="1221" spans="1:65" s="14" customFormat="1" ht="11.25">
      <c r="B1221" s="181"/>
      <c r="D1221" s="174" t="s">
        <v>284</v>
      </c>
      <c r="E1221" s="182" t="s">
        <v>1</v>
      </c>
      <c r="F1221" s="183" t="s">
        <v>1932</v>
      </c>
      <c r="H1221" s="184">
        <v>5.28</v>
      </c>
      <c r="I1221" s="185"/>
      <c r="L1221" s="181"/>
      <c r="M1221" s="186"/>
      <c r="N1221" s="187"/>
      <c r="O1221" s="187"/>
      <c r="P1221" s="187"/>
      <c r="Q1221" s="187"/>
      <c r="R1221" s="187"/>
      <c r="S1221" s="187"/>
      <c r="T1221" s="188"/>
      <c r="AT1221" s="182" t="s">
        <v>284</v>
      </c>
      <c r="AU1221" s="182" t="s">
        <v>89</v>
      </c>
      <c r="AV1221" s="14" t="s">
        <v>89</v>
      </c>
      <c r="AW1221" s="14" t="s">
        <v>30</v>
      </c>
      <c r="AX1221" s="14" t="s">
        <v>76</v>
      </c>
      <c r="AY1221" s="182" t="s">
        <v>276</v>
      </c>
    </row>
    <row r="1222" spans="1:65" s="15" customFormat="1" ht="11.25">
      <c r="B1222" s="189"/>
      <c r="D1222" s="174" t="s">
        <v>284</v>
      </c>
      <c r="E1222" s="190" t="s">
        <v>1</v>
      </c>
      <c r="F1222" s="191" t="s">
        <v>289</v>
      </c>
      <c r="H1222" s="192">
        <v>13.855</v>
      </c>
      <c r="I1222" s="193"/>
      <c r="L1222" s="189"/>
      <c r="M1222" s="194"/>
      <c r="N1222" s="195"/>
      <c r="O1222" s="195"/>
      <c r="P1222" s="195"/>
      <c r="Q1222" s="195"/>
      <c r="R1222" s="195"/>
      <c r="S1222" s="195"/>
      <c r="T1222" s="196"/>
      <c r="AT1222" s="190" t="s">
        <v>284</v>
      </c>
      <c r="AU1222" s="190" t="s">
        <v>89</v>
      </c>
      <c r="AV1222" s="15" t="s">
        <v>282</v>
      </c>
      <c r="AW1222" s="15" t="s">
        <v>30</v>
      </c>
      <c r="AX1222" s="15" t="s">
        <v>83</v>
      </c>
      <c r="AY1222" s="190" t="s">
        <v>276</v>
      </c>
    </row>
    <row r="1223" spans="1:65" s="2" customFormat="1" ht="33" customHeight="1">
      <c r="A1223" s="33"/>
      <c r="B1223" s="158"/>
      <c r="C1223" s="159" t="s">
        <v>1933</v>
      </c>
      <c r="D1223" s="159" t="s">
        <v>278</v>
      </c>
      <c r="E1223" s="160" t="s">
        <v>1934</v>
      </c>
      <c r="F1223" s="161" t="s">
        <v>1935</v>
      </c>
      <c r="G1223" s="162" t="s">
        <v>281</v>
      </c>
      <c r="H1223" s="163">
        <v>8.8000000000000007</v>
      </c>
      <c r="I1223" s="164"/>
      <c r="J1223" s="163">
        <f>ROUND(I1223*H1223,3)</f>
        <v>0</v>
      </c>
      <c r="K1223" s="165"/>
      <c r="L1223" s="34"/>
      <c r="M1223" s="166" t="s">
        <v>1</v>
      </c>
      <c r="N1223" s="167" t="s">
        <v>42</v>
      </c>
      <c r="O1223" s="62"/>
      <c r="P1223" s="168">
        <f>O1223*H1223</f>
        <v>0</v>
      </c>
      <c r="Q1223" s="168">
        <v>3.3E-4</v>
      </c>
      <c r="R1223" s="168">
        <f>Q1223*H1223</f>
        <v>2.9040000000000003E-3</v>
      </c>
      <c r="S1223" s="168">
        <v>0</v>
      </c>
      <c r="T1223" s="169">
        <f>S1223*H1223</f>
        <v>0</v>
      </c>
      <c r="U1223" s="33"/>
      <c r="V1223" s="33"/>
      <c r="W1223" s="33"/>
      <c r="X1223" s="33"/>
      <c r="Y1223" s="33"/>
      <c r="Z1223" s="33"/>
      <c r="AA1223" s="33"/>
      <c r="AB1223" s="33"/>
      <c r="AC1223" s="33"/>
      <c r="AD1223" s="33"/>
      <c r="AE1223" s="33"/>
      <c r="AR1223" s="170" t="s">
        <v>368</v>
      </c>
      <c r="AT1223" s="170" t="s">
        <v>278</v>
      </c>
      <c r="AU1223" s="170" t="s">
        <v>89</v>
      </c>
      <c r="AY1223" s="18" t="s">
        <v>276</v>
      </c>
      <c r="BE1223" s="171">
        <f>IF(N1223="základná",J1223,0)</f>
        <v>0</v>
      </c>
      <c r="BF1223" s="171">
        <f>IF(N1223="znížená",J1223,0)</f>
        <v>0</v>
      </c>
      <c r="BG1223" s="171">
        <f>IF(N1223="zákl. prenesená",J1223,0)</f>
        <v>0</v>
      </c>
      <c r="BH1223" s="171">
        <f>IF(N1223="zníž. prenesená",J1223,0)</f>
        <v>0</v>
      </c>
      <c r="BI1223" s="171">
        <f>IF(N1223="nulová",J1223,0)</f>
        <v>0</v>
      </c>
      <c r="BJ1223" s="18" t="s">
        <v>89</v>
      </c>
      <c r="BK1223" s="172">
        <f>ROUND(I1223*H1223,3)</f>
        <v>0</v>
      </c>
      <c r="BL1223" s="18" t="s">
        <v>368</v>
      </c>
      <c r="BM1223" s="170" t="s">
        <v>1936</v>
      </c>
    </row>
    <row r="1224" spans="1:65" s="14" customFormat="1" ht="11.25">
      <c r="B1224" s="181"/>
      <c r="D1224" s="174" t="s">
        <v>284</v>
      </c>
      <c r="E1224" s="182" t="s">
        <v>1</v>
      </c>
      <c r="F1224" s="183" t="s">
        <v>197</v>
      </c>
      <c r="H1224" s="184">
        <v>8.8000000000000007</v>
      </c>
      <c r="I1224" s="185"/>
      <c r="L1224" s="181"/>
      <c r="M1224" s="186"/>
      <c r="N1224" s="187"/>
      <c r="O1224" s="187"/>
      <c r="P1224" s="187"/>
      <c r="Q1224" s="187"/>
      <c r="R1224" s="187"/>
      <c r="S1224" s="187"/>
      <c r="T1224" s="188"/>
      <c r="AT1224" s="182" t="s">
        <v>284</v>
      </c>
      <c r="AU1224" s="182" t="s">
        <v>89</v>
      </c>
      <c r="AV1224" s="14" t="s">
        <v>89</v>
      </c>
      <c r="AW1224" s="14" t="s">
        <v>30</v>
      </c>
      <c r="AX1224" s="14" t="s">
        <v>83</v>
      </c>
      <c r="AY1224" s="182" t="s">
        <v>276</v>
      </c>
    </row>
    <row r="1225" spans="1:65" s="2" customFormat="1" ht="33" customHeight="1">
      <c r="A1225" s="33"/>
      <c r="B1225" s="158"/>
      <c r="C1225" s="159" t="s">
        <v>1937</v>
      </c>
      <c r="D1225" s="159" t="s">
        <v>278</v>
      </c>
      <c r="E1225" s="160" t="s">
        <v>1938</v>
      </c>
      <c r="F1225" s="161" t="s">
        <v>1939</v>
      </c>
      <c r="G1225" s="162" t="s">
        <v>281</v>
      </c>
      <c r="H1225" s="163">
        <v>303.08699999999999</v>
      </c>
      <c r="I1225" s="164"/>
      <c r="J1225" s="163">
        <f>ROUND(I1225*H1225,3)</f>
        <v>0</v>
      </c>
      <c r="K1225" s="165"/>
      <c r="L1225" s="34"/>
      <c r="M1225" s="166" t="s">
        <v>1</v>
      </c>
      <c r="N1225" s="167" t="s">
        <v>42</v>
      </c>
      <c r="O1225" s="62"/>
      <c r="P1225" s="168">
        <f>O1225*H1225</f>
        <v>0</v>
      </c>
      <c r="Q1225" s="168">
        <v>3.3E-4</v>
      </c>
      <c r="R1225" s="168">
        <f>Q1225*H1225</f>
        <v>0.10001871</v>
      </c>
      <c r="S1225" s="168">
        <v>0</v>
      </c>
      <c r="T1225" s="169">
        <f>S1225*H1225</f>
        <v>0</v>
      </c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R1225" s="170" t="s">
        <v>368</v>
      </c>
      <c r="AT1225" s="170" t="s">
        <v>278</v>
      </c>
      <c r="AU1225" s="170" t="s">
        <v>89</v>
      </c>
      <c r="AY1225" s="18" t="s">
        <v>276</v>
      </c>
      <c r="BE1225" s="171">
        <f>IF(N1225="základná",J1225,0)</f>
        <v>0</v>
      </c>
      <c r="BF1225" s="171">
        <f>IF(N1225="znížená",J1225,0)</f>
        <v>0</v>
      </c>
      <c r="BG1225" s="171">
        <f>IF(N1225="zákl. prenesená",J1225,0)</f>
        <v>0</v>
      </c>
      <c r="BH1225" s="171">
        <f>IF(N1225="zníž. prenesená",J1225,0)</f>
        <v>0</v>
      </c>
      <c r="BI1225" s="171">
        <f>IF(N1225="nulová",J1225,0)</f>
        <v>0</v>
      </c>
      <c r="BJ1225" s="18" t="s">
        <v>89</v>
      </c>
      <c r="BK1225" s="172">
        <f>ROUND(I1225*H1225,3)</f>
        <v>0</v>
      </c>
      <c r="BL1225" s="18" t="s">
        <v>368</v>
      </c>
      <c r="BM1225" s="170" t="s">
        <v>1940</v>
      </c>
    </row>
    <row r="1226" spans="1:65" s="14" customFormat="1" ht="11.25">
      <c r="B1226" s="181"/>
      <c r="D1226" s="174" t="s">
        <v>284</v>
      </c>
      <c r="E1226" s="182" t="s">
        <v>1</v>
      </c>
      <c r="F1226" s="183" t="s">
        <v>1941</v>
      </c>
      <c r="H1226" s="184">
        <v>20.215</v>
      </c>
      <c r="I1226" s="185"/>
      <c r="L1226" s="181"/>
      <c r="M1226" s="186"/>
      <c r="N1226" s="187"/>
      <c r="O1226" s="187"/>
      <c r="P1226" s="187"/>
      <c r="Q1226" s="187"/>
      <c r="R1226" s="187"/>
      <c r="S1226" s="187"/>
      <c r="T1226" s="188"/>
      <c r="AT1226" s="182" t="s">
        <v>284</v>
      </c>
      <c r="AU1226" s="182" t="s">
        <v>89</v>
      </c>
      <c r="AV1226" s="14" t="s">
        <v>89</v>
      </c>
      <c r="AW1226" s="14" t="s">
        <v>30</v>
      </c>
      <c r="AX1226" s="14" t="s">
        <v>76</v>
      </c>
      <c r="AY1226" s="182" t="s">
        <v>276</v>
      </c>
    </row>
    <row r="1227" spans="1:65" s="14" customFormat="1" ht="11.25">
      <c r="B1227" s="181"/>
      <c r="D1227" s="174" t="s">
        <v>284</v>
      </c>
      <c r="E1227" s="182" t="s">
        <v>1</v>
      </c>
      <c r="F1227" s="183" t="s">
        <v>1942</v>
      </c>
      <c r="H1227" s="184">
        <v>36.707000000000001</v>
      </c>
      <c r="I1227" s="185"/>
      <c r="L1227" s="181"/>
      <c r="M1227" s="186"/>
      <c r="N1227" s="187"/>
      <c r="O1227" s="187"/>
      <c r="P1227" s="187"/>
      <c r="Q1227" s="187"/>
      <c r="R1227" s="187"/>
      <c r="S1227" s="187"/>
      <c r="T1227" s="188"/>
      <c r="AT1227" s="182" t="s">
        <v>284</v>
      </c>
      <c r="AU1227" s="182" t="s">
        <v>89</v>
      </c>
      <c r="AV1227" s="14" t="s">
        <v>89</v>
      </c>
      <c r="AW1227" s="14" t="s">
        <v>30</v>
      </c>
      <c r="AX1227" s="14" t="s">
        <v>76</v>
      </c>
      <c r="AY1227" s="182" t="s">
        <v>276</v>
      </c>
    </row>
    <row r="1228" spans="1:65" s="14" customFormat="1" ht="11.25">
      <c r="B1228" s="181"/>
      <c r="D1228" s="174" t="s">
        <v>284</v>
      </c>
      <c r="E1228" s="182" t="s">
        <v>1</v>
      </c>
      <c r="F1228" s="183" t="s">
        <v>1943</v>
      </c>
      <c r="H1228" s="184">
        <v>36.707000000000001</v>
      </c>
      <c r="I1228" s="185"/>
      <c r="L1228" s="181"/>
      <c r="M1228" s="186"/>
      <c r="N1228" s="187"/>
      <c r="O1228" s="187"/>
      <c r="P1228" s="187"/>
      <c r="Q1228" s="187"/>
      <c r="R1228" s="187"/>
      <c r="S1228" s="187"/>
      <c r="T1228" s="188"/>
      <c r="AT1228" s="182" t="s">
        <v>284</v>
      </c>
      <c r="AU1228" s="182" t="s">
        <v>89</v>
      </c>
      <c r="AV1228" s="14" t="s">
        <v>89</v>
      </c>
      <c r="AW1228" s="14" t="s">
        <v>30</v>
      </c>
      <c r="AX1228" s="14" t="s">
        <v>76</v>
      </c>
      <c r="AY1228" s="182" t="s">
        <v>276</v>
      </c>
    </row>
    <row r="1229" spans="1:65" s="14" customFormat="1" ht="11.25">
      <c r="B1229" s="181"/>
      <c r="D1229" s="174" t="s">
        <v>284</v>
      </c>
      <c r="E1229" s="182" t="s">
        <v>1</v>
      </c>
      <c r="F1229" s="183" t="s">
        <v>1944</v>
      </c>
      <c r="H1229" s="184">
        <v>36.006999999999998</v>
      </c>
      <c r="I1229" s="185"/>
      <c r="L1229" s="181"/>
      <c r="M1229" s="186"/>
      <c r="N1229" s="187"/>
      <c r="O1229" s="187"/>
      <c r="P1229" s="187"/>
      <c r="Q1229" s="187"/>
      <c r="R1229" s="187"/>
      <c r="S1229" s="187"/>
      <c r="T1229" s="188"/>
      <c r="AT1229" s="182" t="s">
        <v>284</v>
      </c>
      <c r="AU1229" s="182" t="s">
        <v>89</v>
      </c>
      <c r="AV1229" s="14" t="s">
        <v>89</v>
      </c>
      <c r="AW1229" s="14" t="s">
        <v>30</v>
      </c>
      <c r="AX1229" s="14" t="s">
        <v>76</v>
      </c>
      <c r="AY1229" s="182" t="s">
        <v>276</v>
      </c>
    </row>
    <row r="1230" spans="1:65" s="14" customFormat="1" ht="11.25">
      <c r="B1230" s="181"/>
      <c r="D1230" s="174" t="s">
        <v>284</v>
      </c>
      <c r="E1230" s="182" t="s">
        <v>1</v>
      </c>
      <c r="F1230" s="183" t="s">
        <v>1313</v>
      </c>
      <c r="H1230" s="184">
        <v>20.312999999999999</v>
      </c>
      <c r="I1230" s="185"/>
      <c r="L1230" s="181"/>
      <c r="M1230" s="186"/>
      <c r="N1230" s="187"/>
      <c r="O1230" s="187"/>
      <c r="P1230" s="187"/>
      <c r="Q1230" s="187"/>
      <c r="R1230" s="187"/>
      <c r="S1230" s="187"/>
      <c r="T1230" s="188"/>
      <c r="AT1230" s="182" t="s">
        <v>284</v>
      </c>
      <c r="AU1230" s="182" t="s">
        <v>89</v>
      </c>
      <c r="AV1230" s="14" t="s">
        <v>89</v>
      </c>
      <c r="AW1230" s="14" t="s">
        <v>30</v>
      </c>
      <c r="AX1230" s="14" t="s">
        <v>76</v>
      </c>
      <c r="AY1230" s="182" t="s">
        <v>276</v>
      </c>
    </row>
    <row r="1231" spans="1:65" s="14" customFormat="1" ht="11.25">
      <c r="B1231" s="181"/>
      <c r="D1231" s="174" t="s">
        <v>284</v>
      </c>
      <c r="E1231" s="182" t="s">
        <v>1</v>
      </c>
      <c r="F1231" s="183" t="s">
        <v>1945</v>
      </c>
      <c r="H1231" s="184">
        <v>20.312999999999999</v>
      </c>
      <c r="I1231" s="185"/>
      <c r="L1231" s="181"/>
      <c r="M1231" s="186"/>
      <c r="N1231" s="187"/>
      <c r="O1231" s="187"/>
      <c r="P1231" s="187"/>
      <c r="Q1231" s="187"/>
      <c r="R1231" s="187"/>
      <c r="S1231" s="187"/>
      <c r="T1231" s="188"/>
      <c r="AT1231" s="182" t="s">
        <v>284</v>
      </c>
      <c r="AU1231" s="182" t="s">
        <v>89</v>
      </c>
      <c r="AV1231" s="14" t="s">
        <v>89</v>
      </c>
      <c r="AW1231" s="14" t="s">
        <v>30</v>
      </c>
      <c r="AX1231" s="14" t="s">
        <v>76</v>
      </c>
      <c r="AY1231" s="182" t="s">
        <v>276</v>
      </c>
    </row>
    <row r="1232" spans="1:65" s="14" customFormat="1" ht="11.25">
      <c r="B1232" s="181"/>
      <c r="D1232" s="174" t="s">
        <v>284</v>
      </c>
      <c r="E1232" s="182" t="s">
        <v>1</v>
      </c>
      <c r="F1232" s="183" t="s">
        <v>1946</v>
      </c>
      <c r="H1232" s="184">
        <v>6.9279999999999999</v>
      </c>
      <c r="I1232" s="185"/>
      <c r="L1232" s="181"/>
      <c r="M1232" s="186"/>
      <c r="N1232" s="187"/>
      <c r="O1232" s="187"/>
      <c r="P1232" s="187"/>
      <c r="Q1232" s="187"/>
      <c r="R1232" s="187"/>
      <c r="S1232" s="187"/>
      <c r="T1232" s="188"/>
      <c r="AT1232" s="182" t="s">
        <v>284</v>
      </c>
      <c r="AU1232" s="182" t="s">
        <v>89</v>
      </c>
      <c r="AV1232" s="14" t="s">
        <v>89</v>
      </c>
      <c r="AW1232" s="14" t="s">
        <v>30</v>
      </c>
      <c r="AX1232" s="14" t="s">
        <v>76</v>
      </c>
      <c r="AY1232" s="182" t="s">
        <v>276</v>
      </c>
    </row>
    <row r="1233" spans="1:65" s="14" customFormat="1" ht="11.25">
      <c r="B1233" s="181"/>
      <c r="D1233" s="174" t="s">
        <v>284</v>
      </c>
      <c r="E1233" s="182" t="s">
        <v>1</v>
      </c>
      <c r="F1233" s="183" t="s">
        <v>1947</v>
      </c>
      <c r="H1233" s="184">
        <v>3.141</v>
      </c>
      <c r="I1233" s="185"/>
      <c r="L1233" s="181"/>
      <c r="M1233" s="186"/>
      <c r="N1233" s="187"/>
      <c r="O1233" s="187"/>
      <c r="P1233" s="187"/>
      <c r="Q1233" s="187"/>
      <c r="R1233" s="187"/>
      <c r="S1233" s="187"/>
      <c r="T1233" s="188"/>
      <c r="AT1233" s="182" t="s">
        <v>284</v>
      </c>
      <c r="AU1233" s="182" t="s">
        <v>89</v>
      </c>
      <c r="AV1233" s="14" t="s">
        <v>89</v>
      </c>
      <c r="AW1233" s="14" t="s">
        <v>30</v>
      </c>
      <c r="AX1233" s="14" t="s">
        <v>76</v>
      </c>
      <c r="AY1233" s="182" t="s">
        <v>276</v>
      </c>
    </row>
    <row r="1234" spans="1:65" s="14" customFormat="1" ht="11.25">
      <c r="B1234" s="181"/>
      <c r="D1234" s="174" t="s">
        <v>284</v>
      </c>
      <c r="E1234" s="182" t="s">
        <v>1</v>
      </c>
      <c r="F1234" s="183" t="s">
        <v>1948</v>
      </c>
      <c r="H1234" s="184">
        <v>1.0609999999999999</v>
      </c>
      <c r="I1234" s="185"/>
      <c r="L1234" s="181"/>
      <c r="M1234" s="186"/>
      <c r="N1234" s="187"/>
      <c r="O1234" s="187"/>
      <c r="P1234" s="187"/>
      <c r="Q1234" s="187"/>
      <c r="R1234" s="187"/>
      <c r="S1234" s="187"/>
      <c r="T1234" s="188"/>
      <c r="AT1234" s="182" t="s">
        <v>284</v>
      </c>
      <c r="AU1234" s="182" t="s">
        <v>89</v>
      </c>
      <c r="AV1234" s="14" t="s">
        <v>89</v>
      </c>
      <c r="AW1234" s="14" t="s">
        <v>30</v>
      </c>
      <c r="AX1234" s="14" t="s">
        <v>76</v>
      </c>
      <c r="AY1234" s="182" t="s">
        <v>276</v>
      </c>
    </row>
    <row r="1235" spans="1:65" s="14" customFormat="1" ht="11.25">
      <c r="B1235" s="181"/>
      <c r="D1235" s="174" t="s">
        <v>284</v>
      </c>
      <c r="E1235" s="182" t="s">
        <v>1</v>
      </c>
      <c r="F1235" s="183" t="s">
        <v>1949</v>
      </c>
      <c r="H1235" s="184">
        <v>9.8480000000000008</v>
      </c>
      <c r="I1235" s="185"/>
      <c r="L1235" s="181"/>
      <c r="M1235" s="186"/>
      <c r="N1235" s="187"/>
      <c r="O1235" s="187"/>
      <c r="P1235" s="187"/>
      <c r="Q1235" s="187"/>
      <c r="R1235" s="187"/>
      <c r="S1235" s="187"/>
      <c r="T1235" s="188"/>
      <c r="AT1235" s="182" t="s">
        <v>284</v>
      </c>
      <c r="AU1235" s="182" t="s">
        <v>89</v>
      </c>
      <c r="AV1235" s="14" t="s">
        <v>89</v>
      </c>
      <c r="AW1235" s="14" t="s">
        <v>30</v>
      </c>
      <c r="AX1235" s="14" t="s">
        <v>76</v>
      </c>
      <c r="AY1235" s="182" t="s">
        <v>276</v>
      </c>
    </row>
    <row r="1236" spans="1:65" s="14" customFormat="1" ht="11.25">
      <c r="B1236" s="181"/>
      <c r="D1236" s="174" t="s">
        <v>284</v>
      </c>
      <c r="E1236" s="182" t="s">
        <v>1</v>
      </c>
      <c r="F1236" s="183" t="s">
        <v>1950</v>
      </c>
      <c r="H1236" s="184">
        <v>9.2949999999999999</v>
      </c>
      <c r="I1236" s="185"/>
      <c r="L1236" s="181"/>
      <c r="M1236" s="186"/>
      <c r="N1236" s="187"/>
      <c r="O1236" s="187"/>
      <c r="P1236" s="187"/>
      <c r="Q1236" s="187"/>
      <c r="R1236" s="187"/>
      <c r="S1236" s="187"/>
      <c r="T1236" s="188"/>
      <c r="AT1236" s="182" t="s">
        <v>284</v>
      </c>
      <c r="AU1236" s="182" t="s">
        <v>89</v>
      </c>
      <c r="AV1236" s="14" t="s">
        <v>89</v>
      </c>
      <c r="AW1236" s="14" t="s">
        <v>30</v>
      </c>
      <c r="AX1236" s="14" t="s">
        <v>76</v>
      </c>
      <c r="AY1236" s="182" t="s">
        <v>276</v>
      </c>
    </row>
    <row r="1237" spans="1:65" s="14" customFormat="1" ht="11.25">
      <c r="B1237" s="181"/>
      <c r="D1237" s="174" t="s">
        <v>284</v>
      </c>
      <c r="E1237" s="182" t="s">
        <v>1</v>
      </c>
      <c r="F1237" s="183" t="s">
        <v>1951</v>
      </c>
      <c r="H1237" s="184">
        <v>21.125</v>
      </c>
      <c r="I1237" s="185"/>
      <c r="L1237" s="181"/>
      <c r="M1237" s="186"/>
      <c r="N1237" s="187"/>
      <c r="O1237" s="187"/>
      <c r="P1237" s="187"/>
      <c r="Q1237" s="187"/>
      <c r="R1237" s="187"/>
      <c r="S1237" s="187"/>
      <c r="T1237" s="188"/>
      <c r="AT1237" s="182" t="s">
        <v>284</v>
      </c>
      <c r="AU1237" s="182" t="s">
        <v>89</v>
      </c>
      <c r="AV1237" s="14" t="s">
        <v>89</v>
      </c>
      <c r="AW1237" s="14" t="s">
        <v>30</v>
      </c>
      <c r="AX1237" s="14" t="s">
        <v>76</v>
      </c>
      <c r="AY1237" s="182" t="s">
        <v>276</v>
      </c>
    </row>
    <row r="1238" spans="1:65" s="14" customFormat="1" ht="11.25">
      <c r="B1238" s="181"/>
      <c r="D1238" s="174" t="s">
        <v>284</v>
      </c>
      <c r="E1238" s="182" t="s">
        <v>1</v>
      </c>
      <c r="F1238" s="183" t="s">
        <v>1952</v>
      </c>
      <c r="H1238" s="184">
        <v>21.125</v>
      </c>
      <c r="I1238" s="185"/>
      <c r="L1238" s="181"/>
      <c r="M1238" s="186"/>
      <c r="N1238" s="187"/>
      <c r="O1238" s="187"/>
      <c r="P1238" s="187"/>
      <c r="Q1238" s="187"/>
      <c r="R1238" s="187"/>
      <c r="S1238" s="187"/>
      <c r="T1238" s="188"/>
      <c r="AT1238" s="182" t="s">
        <v>284</v>
      </c>
      <c r="AU1238" s="182" t="s">
        <v>89</v>
      </c>
      <c r="AV1238" s="14" t="s">
        <v>89</v>
      </c>
      <c r="AW1238" s="14" t="s">
        <v>30</v>
      </c>
      <c r="AX1238" s="14" t="s">
        <v>76</v>
      </c>
      <c r="AY1238" s="182" t="s">
        <v>276</v>
      </c>
    </row>
    <row r="1239" spans="1:65" s="14" customFormat="1" ht="11.25">
      <c r="B1239" s="181"/>
      <c r="D1239" s="174" t="s">
        <v>284</v>
      </c>
      <c r="E1239" s="182" t="s">
        <v>1</v>
      </c>
      <c r="F1239" s="183" t="s">
        <v>1953</v>
      </c>
      <c r="H1239" s="184">
        <v>21.024000000000001</v>
      </c>
      <c r="I1239" s="185"/>
      <c r="L1239" s="181"/>
      <c r="M1239" s="186"/>
      <c r="N1239" s="187"/>
      <c r="O1239" s="187"/>
      <c r="P1239" s="187"/>
      <c r="Q1239" s="187"/>
      <c r="R1239" s="187"/>
      <c r="S1239" s="187"/>
      <c r="T1239" s="188"/>
      <c r="AT1239" s="182" t="s">
        <v>284</v>
      </c>
      <c r="AU1239" s="182" t="s">
        <v>89</v>
      </c>
      <c r="AV1239" s="14" t="s">
        <v>89</v>
      </c>
      <c r="AW1239" s="14" t="s">
        <v>30</v>
      </c>
      <c r="AX1239" s="14" t="s">
        <v>76</v>
      </c>
      <c r="AY1239" s="182" t="s">
        <v>276</v>
      </c>
    </row>
    <row r="1240" spans="1:65" s="14" customFormat="1" ht="11.25">
      <c r="B1240" s="181"/>
      <c r="D1240" s="174" t="s">
        <v>284</v>
      </c>
      <c r="E1240" s="182" t="s">
        <v>1</v>
      </c>
      <c r="F1240" s="183" t="s">
        <v>1954</v>
      </c>
      <c r="H1240" s="184">
        <v>21.024000000000001</v>
      </c>
      <c r="I1240" s="185"/>
      <c r="L1240" s="181"/>
      <c r="M1240" s="186"/>
      <c r="N1240" s="187"/>
      <c r="O1240" s="187"/>
      <c r="P1240" s="187"/>
      <c r="Q1240" s="187"/>
      <c r="R1240" s="187"/>
      <c r="S1240" s="187"/>
      <c r="T1240" s="188"/>
      <c r="AT1240" s="182" t="s">
        <v>284</v>
      </c>
      <c r="AU1240" s="182" t="s">
        <v>89</v>
      </c>
      <c r="AV1240" s="14" t="s">
        <v>89</v>
      </c>
      <c r="AW1240" s="14" t="s">
        <v>30</v>
      </c>
      <c r="AX1240" s="14" t="s">
        <v>76</v>
      </c>
      <c r="AY1240" s="182" t="s">
        <v>276</v>
      </c>
    </row>
    <row r="1241" spans="1:65" s="14" customFormat="1" ht="11.25">
      <c r="B1241" s="181"/>
      <c r="D1241" s="174" t="s">
        <v>284</v>
      </c>
      <c r="E1241" s="182" t="s">
        <v>1</v>
      </c>
      <c r="F1241" s="183" t="s">
        <v>1955</v>
      </c>
      <c r="H1241" s="184">
        <v>9.1270000000000007</v>
      </c>
      <c r="I1241" s="185"/>
      <c r="L1241" s="181"/>
      <c r="M1241" s="186"/>
      <c r="N1241" s="187"/>
      <c r="O1241" s="187"/>
      <c r="P1241" s="187"/>
      <c r="Q1241" s="187"/>
      <c r="R1241" s="187"/>
      <c r="S1241" s="187"/>
      <c r="T1241" s="188"/>
      <c r="AT1241" s="182" t="s">
        <v>284</v>
      </c>
      <c r="AU1241" s="182" t="s">
        <v>89</v>
      </c>
      <c r="AV1241" s="14" t="s">
        <v>89</v>
      </c>
      <c r="AW1241" s="14" t="s">
        <v>30</v>
      </c>
      <c r="AX1241" s="14" t="s">
        <v>76</v>
      </c>
      <c r="AY1241" s="182" t="s">
        <v>276</v>
      </c>
    </row>
    <row r="1242" spans="1:65" s="14" customFormat="1" ht="11.25">
      <c r="B1242" s="181"/>
      <c r="D1242" s="174" t="s">
        <v>284</v>
      </c>
      <c r="E1242" s="182" t="s">
        <v>1</v>
      </c>
      <c r="F1242" s="183" t="s">
        <v>1956</v>
      </c>
      <c r="H1242" s="184">
        <v>9.1270000000000007</v>
      </c>
      <c r="I1242" s="185"/>
      <c r="L1242" s="181"/>
      <c r="M1242" s="186"/>
      <c r="N1242" s="187"/>
      <c r="O1242" s="187"/>
      <c r="P1242" s="187"/>
      <c r="Q1242" s="187"/>
      <c r="R1242" s="187"/>
      <c r="S1242" s="187"/>
      <c r="T1242" s="188"/>
      <c r="AT1242" s="182" t="s">
        <v>284</v>
      </c>
      <c r="AU1242" s="182" t="s">
        <v>89</v>
      </c>
      <c r="AV1242" s="14" t="s">
        <v>89</v>
      </c>
      <c r="AW1242" s="14" t="s">
        <v>30</v>
      </c>
      <c r="AX1242" s="14" t="s">
        <v>76</v>
      </c>
      <c r="AY1242" s="182" t="s">
        <v>276</v>
      </c>
    </row>
    <row r="1243" spans="1:65" s="15" customFormat="1" ht="11.25">
      <c r="B1243" s="189"/>
      <c r="D1243" s="174" t="s">
        <v>284</v>
      </c>
      <c r="E1243" s="190" t="s">
        <v>201</v>
      </c>
      <c r="F1243" s="191" t="s">
        <v>289</v>
      </c>
      <c r="H1243" s="192">
        <v>303.08699999999999</v>
      </c>
      <c r="I1243" s="193"/>
      <c r="L1243" s="189"/>
      <c r="M1243" s="194"/>
      <c r="N1243" s="195"/>
      <c r="O1243" s="195"/>
      <c r="P1243" s="195"/>
      <c r="Q1243" s="195"/>
      <c r="R1243" s="195"/>
      <c r="S1243" s="195"/>
      <c r="T1243" s="196"/>
      <c r="AT1243" s="190" t="s">
        <v>284</v>
      </c>
      <c r="AU1243" s="190" t="s">
        <v>89</v>
      </c>
      <c r="AV1243" s="15" t="s">
        <v>282</v>
      </c>
      <c r="AW1243" s="15" t="s">
        <v>30</v>
      </c>
      <c r="AX1243" s="15" t="s">
        <v>83</v>
      </c>
      <c r="AY1243" s="190" t="s">
        <v>276</v>
      </c>
    </row>
    <row r="1244" spans="1:65" s="12" customFormat="1" ht="22.9" customHeight="1">
      <c r="B1244" s="145"/>
      <c r="D1244" s="146" t="s">
        <v>75</v>
      </c>
      <c r="E1244" s="156" t="s">
        <v>1957</v>
      </c>
      <c r="F1244" s="156" t="s">
        <v>1958</v>
      </c>
      <c r="I1244" s="148"/>
      <c r="J1244" s="157">
        <f>BK1244</f>
        <v>0</v>
      </c>
      <c r="L1244" s="145"/>
      <c r="M1244" s="150"/>
      <c r="N1244" s="151"/>
      <c r="O1244" s="151"/>
      <c r="P1244" s="152">
        <f>SUM(P1245:P1377)</f>
        <v>0</v>
      </c>
      <c r="Q1244" s="151"/>
      <c r="R1244" s="152">
        <f>SUM(R1245:R1377)</f>
        <v>0.79454374999999999</v>
      </c>
      <c r="S1244" s="151"/>
      <c r="T1244" s="153">
        <f>SUM(T1245:T1377)</f>
        <v>0.4788446999999999</v>
      </c>
      <c r="AR1244" s="146" t="s">
        <v>89</v>
      </c>
      <c r="AT1244" s="154" t="s">
        <v>75</v>
      </c>
      <c r="AU1244" s="154" t="s">
        <v>83</v>
      </c>
      <c r="AY1244" s="146" t="s">
        <v>276</v>
      </c>
      <c r="BK1244" s="155">
        <f>SUM(BK1245:BK1377)</f>
        <v>0</v>
      </c>
    </row>
    <row r="1245" spans="1:65" s="2" customFormat="1" ht="16.5" customHeight="1">
      <c r="A1245" s="33"/>
      <c r="B1245" s="158"/>
      <c r="C1245" s="159" t="s">
        <v>1959</v>
      </c>
      <c r="D1245" s="159" t="s">
        <v>278</v>
      </c>
      <c r="E1245" s="160" t="s">
        <v>1960</v>
      </c>
      <c r="F1245" s="161" t="s">
        <v>1961</v>
      </c>
      <c r="G1245" s="162" t="s">
        <v>281</v>
      </c>
      <c r="H1245" s="163">
        <v>1596.1489999999999</v>
      </c>
      <c r="I1245" s="164"/>
      <c r="J1245" s="163">
        <f>ROUND(I1245*H1245,3)</f>
        <v>0</v>
      </c>
      <c r="K1245" s="165"/>
      <c r="L1245" s="34"/>
      <c r="M1245" s="166" t="s">
        <v>1</v>
      </c>
      <c r="N1245" s="167" t="s">
        <v>42</v>
      </c>
      <c r="O1245" s="62"/>
      <c r="P1245" s="168">
        <f>O1245*H1245</f>
        <v>0</v>
      </c>
      <c r="Q1245" s="168">
        <v>0</v>
      </c>
      <c r="R1245" s="168">
        <f>Q1245*H1245</f>
        <v>0</v>
      </c>
      <c r="S1245" s="168">
        <v>0</v>
      </c>
      <c r="T1245" s="169">
        <f>S1245*H1245</f>
        <v>0</v>
      </c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R1245" s="170" t="s">
        <v>368</v>
      </c>
      <c r="AT1245" s="170" t="s">
        <v>278</v>
      </c>
      <c r="AU1245" s="170" t="s">
        <v>89</v>
      </c>
      <c r="AY1245" s="18" t="s">
        <v>276</v>
      </c>
      <c r="BE1245" s="171">
        <f>IF(N1245="základná",J1245,0)</f>
        <v>0</v>
      </c>
      <c r="BF1245" s="171">
        <f>IF(N1245="znížená",J1245,0)</f>
        <v>0</v>
      </c>
      <c r="BG1245" s="171">
        <f>IF(N1245="zákl. prenesená",J1245,0)</f>
        <v>0</v>
      </c>
      <c r="BH1245" s="171">
        <f>IF(N1245="zníž. prenesená",J1245,0)</f>
        <v>0</v>
      </c>
      <c r="BI1245" s="171">
        <f>IF(N1245="nulová",J1245,0)</f>
        <v>0</v>
      </c>
      <c r="BJ1245" s="18" t="s">
        <v>89</v>
      </c>
      <c r="BK1245" s="172">
        <f>ROUND(I1245*H1245,3)</f>
        <v>0</v>
      </c>
      <c r="BL1245" s="18" t="s">
        <v>368</v>
      </c>
      <c r="BM1245" s="170" t="s">
        <v>1962</v>
      </c>
    </row>
    <row r="1246" spans="1:65" s="14" customFormat="1" ht="11.25">
      <c r="B1246" s="181"/>
      <c r="D1246" s="174" t="s">
        <v>284</v>
      </c>
      <c r="E1246" s="182" t="s">
        <v>1</v>
      </c>
      <c r="F1246" s="183" t="s">
        <v>187</v>
      </c>
      <c r="H1246" s="184">
        <v>1037.049</v>
      </c>
      <c r="I1246" s="185"/>
      <c r="L1246" s="181"/>
      <c r="M1246" s="186"/>
      <c r="N1246" s="187"/>
      <c r="O1246" s="187"/>
      <c r="P1246" s="187"/>
      <c r="Q1246" s="187"/>
      <c r="R1246" s="187"/>
      <c r="S1246" s="187"/>
      <c r="T1246" s="188"/>
      <c r="AT1246" s="182" t="s">
        <v>284</v>
      </c>
      <c r="AU1246" s="182" t="s">
        <v>89</v>
      </c>
      <c r="AV1246" s="14" t="s">
        <v>89</v>
      </c>
      <c r="AW1246" s="14" t="s">
        <v>30</v>
      </c>
      <c r="AX1246" s="14" t="s">
        <v>76</v>
      </c>
      <c r="AY1246" s="182" t="s">
        <v>276</v>
      </c>
    </row>
    <row r="1247" spans="1:65" s="14" customFormat="1" ht="11.25">
      <c r="B1247" s="181"/>
      <c r="D1247" s="174" t="s">
        <v>284</v>
      </c>
      <c r="E1247" s="182" t="s">
        <v>1</v>
      </c>
      <c r="F1247" s="183" t="s">
        <v>1963</v>
      </c>
      <c r="H1247" s="184">
        <v>559.1</v>
      </c>
      <c r="I1247" s="185"/>
      <c r="L1247" s="181"/>
      <c r="M1247" s="186"/>
      <c r="N1247" s="187"/>
      <c r="O1247" s="187"/>
      <c r="P1247" s="187"/>
      <c r="Q1247" s="187"/>
      <c r="R1247" s="187"/>
      <c r="S1247" s="187"/>
      <c r="T1247" s="188"/>
      <c r="AT1247" s="182" t="s">
        <v>284</v>
      </c>
      <c r="AU1247" s="182" t="s">
        <v>89</v>
      </c>
      <c r="AV1247" s="14" t="s">
        <v>89</v>
      </c>
      <c r="AW1247" s="14" t="s">
        <v>30</v>
      </c>
      <c r="AX1247" s="14" t="s">
        <v>76</v>
      </c>
      <c r="AY1247" s="182" t="s">
        <v>276</v>
      </c>
    </row>
    <row r="1248" spans="1:65" s="15" customFormat="1" ht="11.25">
      <c r="B1248" s="189"/>
      <c r="D1248" s="174" t="s">
        <v>284</v>
      </c>
      <c r="E1248" s="190" t="s">
        <v>1</v>
      </c>
      <c r="F1248" s="191" t="s">
        <v>289</v>
      </c>
      <c r="H1248" s="192">
        <v>1596.1489999999999</v>
      </c>
      <c r="I1248" s="193"/>
      <c r="L1248" s="189"/>
      <c r="M1248" s="194"/>
      <c r="N1248" s="195"/>
      <c r="O1248" s="195"/>
      <c r="P1248" s="195"/>
      <c r="Q1248" s="195"/>
      <c r="R1248" s="195"/>
      <c r="S1248" s="195"/>
      <c r="T1248" s="196"/>
      <c r="AT1248" s="190" t="s">
        <v>284</v>
      </c>
      <c r="AU1248" s="190" t="s">
        <v>89</v>
      </c>
      <c r="AV1248" s="15" t="s">
        <v>282</v>
      </c>
      <c r="AW1248" s="15" t="s">
        <v>30</v>
      </c>
      <c r="AX1248" s="15" t="s">
        <v>83</v>
      </c>
      <c r="AY1248" s="190" t="s">
        <v>276</v>
      </c>
    </row>
    <row r="1249" spans="1:65" s="2" customFormat="1" ht="24.2" customHeight="1">
      <c r="A1249" s="33"/>
      <c r="B1249" s="158"/>
      <c r="C1249" s="159" t="s">
        <v>1964</v>
      </c>
      <c r="D1249" s="159" t="s">
        <v>278</v>
      </c>
      <c r="E1249" s="160" t="s">
        <v>1965</v>
      </c>
      <c r="F1249" s="161" t="s">
        <v>1966</v>
      </c>
      <c r="G1249" s="162" t="s">
        <v>281</v>
      </c>
      <c r="H1249" s="163">
        <v>1596.1489999999999</v>
      </c>
      <c r="I1249" s="164"/>
      <c r="J1249" s="163">
        <f>ROUND(I1249*H1249,3)</f>
        <v>0</v>
      </c>
      <c r="K1249" s="165"/>
      <c r="L1249" s="34"/>
      <c r="M1249" s="166" t="s">
        <v>1</v>
      </c>
      <c r="N1249" s="167" t="s">
        <v>42</v>
      </c>
      <c r="O1249" s="62"/>
      <c r="P1249" s="168">
        <f>O1249*H1249</f>
        <v>0</v>
      </c>
      <c r="Q1249" s="168">
        <v>1.0000000000000001E-5</v>
      </c>
      <c r="R1249" s="168">
        <f>Q1249*H1249</f>
        <v>1.5961490000000002E-2</v>
      </c>
      <c r="S1249" s="168">
        <v>2.9999999999999997E-4</v>
      </c>
      <c r="T1249" s="169">
        <f>S1249*H1249</f>
        <v>0.4788446999999999</v>
      </c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R1249" s="170" t="s">
        <v>368</v>
      </c>
      <c r="AT1249" s="170" t="s">
        <v>278</v>
      </c>
      <c r="AU1249" s="170" t="s">
        <v>89</v>
      </c>
      <c r="AY1249" s="18" t="s">
        <v>276</v>
      </c>
      <c r="BE1249" s="171">
        <f>IF(N1249="základná",J1249,0)</f>
        <v>0</v>
      </c>
      <c r="BF1249" s="171">
        <f>IF(N1249="znížená",J1249,0)</f>
        <v>0</v>
      </c>
      <c r="BG1249" s="171">
        <f>IF(N1249="zákl. prenesená",J1249,0)</f>
        <v>0</v>
      </c>
      <c r="BH1249" s="171">
        <f>IF(N1249="zníž. prenesená",J1249,0)</f>
        <v>0</v>
      </c>
      <c r="BI1249" s="171">
        <f>IF(N1249="nulová",J1249,0)</f>
        <v>0</v>
      </c>
      <c r="BJ1249" s="18" t="s">
        <v>89</v>
      </c>
      <c r="BK1249" s="172">
        <f>ROUND(I1249*H1249,3)</f>
        <v>0</v>
      </c>
      <c r="BL1249" s="18" t="s">
        <v>368</v>
      </c>
      <c r="BM1249" s="170" t="s">
        <v>1967</v>
      </c>
    </row>
    <row r="1250" spans="1:65" s="13" customFormat="1" ht="11.25">
      <c r="B1250" s="173"/>
      <c r="D1250" s="174" t="s">
        <v>284</v>
      </c>
      <c r="E1250" s="175" t="s">
        <v>1</v>
      </c>
      <c r="F1250" s="176" t="s">
        <v>1968</v>
      </c>
      <c r="H1250" s="175" t="s">
        <v>1</v>
      </c>
      <c r="I1250" s="177"/>
      <c r="L1250" s="173"/>
      <c r="M1250" s="178"/>
      <c r="N1250" s="179"/>
      <c r="O1250" s="179"/>
      <c r="P1250" s="179"/>
      <c r="Q1250" s="179"/>
      <c r="R1250" s="179"/>
      <c r="S1250" s="179"/>
      <c r="T1250" s="180"/>
      <c r="AT1250" s="175" t="s">
        <v>284</v>
      </c>
      <c r="AU1250" s="175" t="s">
        <v>89</v>
      </c>
      <c r="AV1250" s="13" t="s">
        <v>83</v>
      </c>
      <c r="AW1250" s="13" t="s">
        <v>30</v>
      </c>
      <c r="AX1250" s="13" t="s">
        <v>76</v>
      </c>
      <c r="AY1250" s="175" t="s">
        <v>276</v>
      </c>
    </row>
    <row r="1251" spans="1:65" s="13" customFormat="1" ht="11.25">
      <c r="B1251" s="173"/>
      <c r="D1251" s="174" t="s">
        <v>284</v>
      </c>
      <c r="E1251" s="175" t="s">
        <v>1</v>
      </c>
      <c r="F1251" s="176" t="s">
        <v>1969</v>
      </c>
      <c r="H1251" s="175" t="s">
        <v>1</v>
      </c>
      <c r="I1251" s="177"/>
      <c r="L1251" s="173"/>
      <c r="M1251" s="178"/>
      <c r="N1251" s="179"/>
      <c r="O1251" s="179"/>
      <c r="P1251" s="179"/>
      <c r="Q1251" s="179"/>
      <c r="R1251" s="179"/>
      <c r="S1251" s="179"/>
      <c r="T1251" s="180"/>
      <c r="AT1251" s="175" t="s">
        <v>284</v>
      </c>
      <c r="AU1251" s="175" t="s">
        <v>89</v>
      </c>
      <c r="AV1251" s="13" t="s">
        <v>83</v>
      </c>
      <c r="AW1251" s="13" t="s">
        <v>30</v>
      </c>
      <c r="AX1251" s="13" t="s">
        <v>76</v>
      </c>
      <c r="AY1251" s="175" t="s">
        <v>276</v>
      </c>
    </row>
    <row r="1252" spans="1:65" s="14" customFormat="1" ht="11.25">
      <c r="B1252" s="181"/>
      <c r="D1252" s="174" t="s">
        <v>284</v>
      </c>
      <c r="E1252" s="182" t="s">
        <v>1</v>
      </c>
      <c r="F1252" s="183" t="s">
        <v>1638</v>
      </c>
      <c r="H1252" s="184">
        <v>68.25</v>
      </c>
      <c r="I1252" s="185"/>
      <c r="L1252" s="181"/>
      <c r="M1252" s="186"/>
      <c r="N1252" s="187"/>
      <c r="O1252" s="187"/>
      <c r="P1252" s="187"/>
      <c r="Q1252" s="187"/>
      <c r="R1252" s="187"/>
      <c r="S1252" s="187"/>
      <c r="T1252" s="188"/>
      <c r="AT1252" s="182" t="s">
        <v>284</v>
      </c>
      <c r="AU1252" s="182" t="s">
        <v>89</v>
      </c>
      <c r="AV1252" s="14" t="s">
        <v>89</v>
      </c>
      <c r="AW1252" s="14" t="s">
        <v>30</v>
      </c>
      <c r="AX1252" s="14" t="s">
        <v>76</v>
      </c>
      <c r="AY1252" s="182" t="s">
        <v>276</v>
      </c>
    </row>
    <row r="1253" spans="1:65" s="14" customFormat="1" ht="11.25">
      <c r="B1253" s="181"/>
      <c r="D1253" s="174" t="s">
        <v>284</v>
      </c>
      <c r="E1253" s="182" t="s">
        <v>1</v>
      </c>
      <c r="F1253" s="183" t="s">
        <v>1829</v>
      </c>
      <c r="H1253" s="184">
        <v>13.3</v>
      </c>
      <c r="I1253" s="185"/>
      <c r="L1253" s="181"/>
      <c r="M1253" s="186"/>
      <c r="N1253" s="187"/>
      <c r="O1253" s="187"/>
      <c r="P1253" s="187"/>
      <c r="Q1253" s="187"/>
      <c r="R1253" s="187"/>
      <c r="S1253" s="187"/>
      <c r="T1253" s="188"/>
      <c r="AT1253" s="182" t="s">
        <v>284</v>
      </c>
      <c r="AU1253" s="182" t="s">
        <v>89</v>
      </c>
      <c r="AV1253" s="14" t="s">
        <v>89</v>
      </c>
      <c r="AW1253" s="14" t="s">
        <v>30</v>
      </c>
      <c r="AX1253" s="14" t="s">
        <v>76</v>
      </c>
      <c r="AY1253" s="182" t="s">
        <v>276</v>
      </c>
    </row>
    <row r="1254" spans="1:65" s="14" customFormat="1" ht="11.25">
      <c r="B1254" s="181"/>
      <c r="D1254" s="174" t="s">
        <v>284</v>
      </c>
      <c r="E1254" s="182" t="s">
        <v>1</v>
      </c>
      <c r="F1254" s="183" t="s">
        <v>1830</v>
      </c>
      <c r="H1254" s="184">
        <v>13.3</v>
      </c>
      <c r="I1254" s="185"/>
      <c r="L1254" s="181"/>
      <c r="M1254" s="186"/>
      <c r="N1254" s="187"/>
      <c r="O1254" s="187"/>
      <c r="P1254" s="187"/>
      <c r="Q1254" s="187"/>
      <c r="R1254" s="187"/>
      <c r="S1254" s="187"/>
      <c r="T1254" s="188"/>
      <c r="AT1254" s="182" t="s">
        <v>284</v>
      </c>
      <c r="AU1254" s="182" t="s">
        <v>89</v>
      </c>
      <c r="AV1254" s="14" t="s">
        <v>89</v>
      </c>
      <c r="AW1254" s="14" t="s">
        <v>30</v>
      </c>
      <c r="AX1254" s="14" t="s">
        <v>76</v>
      </c>
      <c r="AY1254" s="182" t="s">
        <v>276</v>
      </c>
    </row>
    <row r="1255" spans="1:65" s="14" customFormat="1" ht="11.25">
      <c r="B1255" s="181"/>
      <c r="D1255" s="174" t="s">
        <v>284</v>
      </c>
      <c r="E1255" s="182" t="s">
        <v>1</v>
      </c>
      <c r="F1255" s="183" t="s">
        <v>1832</v>
      </c>
      <c r="H1255" s="184">
        <v>18.45</v>
      </c>
      <c r="I1255" s="185"/>
      <c r="L1255" s="181"/>
      <c r="M1255" s="186"/>
      <c r="N1255" s="187"/>
      <c r="O1255" s="187"/>
      <c r="P1255" s="187"/>
      <c r="Q1255" s="187"/>
      <c r="R1255" s="187"/>
      <c r="S1255" s="187"/>
      <c r="T1255" s="188"/>
      <c r="AT1255" s="182" t="s">
        <v>284</v>
      </c>
      <c r="AU1255" s="182" t="s">
        <v>89</v>
      </c>
      <c r="AV1255" s="14" t="s">
        <v>89</v>
      </c>
      <c r="AW1255" s="14" t="s">
        <v>30</v>
      </c>
      <c r="AX1255" s="14" t="s">
        <v>76</v>
      </c>
      <c r="AY1255" s="182" t="s">
        <v>276</v>
      </c>
    </row>
    <row r="1256" spans="1:65" s="14" customFormat="1" ht="11.25">
      <c r="B1256" s="181"/>
      <c r="D1256" s="174" t="s">
        <v>284</v>
      </c>
      <c r="E1256" s="182" t="s">
        <v>1</v>
      </c>
      <c r="F1256" s="183" t="s">
        <v>1833</v>
      </c>
      <c r="H1256" s="184">
        <v>27.75</v>
      </c>
      <c r="I1256" s="185"/>
      <c r="L1256" s="181"/>
      <c r="M1256" s="186"/>
      <c r="N1256" s="187"/>
      <c r="O1256" s="187"/>
      <c r="P1256" s="187"/>
      <c r="Q1256" s="187"/>
      <c r="R1256" s="187"/>
      <c r="S1256" s="187"/>
      <c r="T1256" s="188"/>
      <c r="AT1256" s="182" t="s">
        <v>284</v>
      </c>
      <c r="AU1256" s="182" t="s">
        <v>89</v>
      </c>
      <c r="AV1256" s="14" t="s">
        <v>89</v>
      </c>
      <c r="AW1256" s="14" t="s">
        <v>30</v>
      </c>
      <c r="AX1256" s="14" t="s">
        <v>76</v>
      </c>
      <c r="AY1256" s="182" t="s">
        <v>276</v>
      </c>
    </row>
    <row r="1257" spans="1:65" s="14" customFormat="1" ht="11.25">
      <c r="B1257" s="181"/>
      <c r="D1257" s="174" t="s">
        <v>284</v>
      </c>
      <c r="E1257" s="182" t="s">
        <v>1</v>
      </c>
      <c r="F1257" s="183" t="s">
        <v>1834</v>
      </c>
      <c r="H1257" s="184">
        <v>47</v>
      </c>
      <c r="I1257" s="185"/>
      <c r="L1257" s="181"/>
      <c r="M1257" s="186"/>
      <c r="N1257" s="187"/>
      <c r="O1257" s="187"/>
      <c r="P1257" s="187"/>
      <c r="Q1257" s="187"/>
      <c r="R1257" s="187"/>
      <c r="S1257" s="187"/>
      <c r="T1257" s="188"/>
      <c r="AT1257" s="182" t="s">
        <v>284</v>
      </c>
      <c r="AU1257" s="182" t="s">
        <v>89</v>
      </c>
      <c r="AV1257" s="14" t="s">
        <v>89</v>
      </c>
      <c r="AW1257" s="14" t="s">
        <v>30</v>
      </c>
      <c r="AX1257" s="14" t="s">
        <v>76</v>
      </c>
      <c r="AY1257" s="182" t="s">
        <v>276</v>
      </c>
    </row>
    <row r="1258" spans="1:65" s="14" customFormat="1" ht="11.25">
      <c r="B1258" s="181"/>
      <c r="D1258" s="174" t="s">
        <v>284</v>
      </c>
      <c r="E1258" s="182" t="s">
        <v>1</v>
      </c>
      <c r="F1258" s="183" t="s">
        <v>1654</v>
      </c>
      <c r="H1258" s="184">
        <v>37</v>
      </c>
      <c r="I1258" s="185"/>
      <c r="L1258" s="181"/>
      <c r="M1258" s="186"/>
      <c r="N1258" s="187"/>
      <c r="O1258" s="187"/>
      <c r="P1258" s="187"/>
      <c r="Q1258" s="187"/>
      <c r="R1258" s="187"/>
      <c r="S1258" s="187"/>
      <c r="T1258" s="188"/>
      <c r="AT1258" s="182" t="s">
        <v>284</v>
      </c>
      <c r="AU1258" s="182" t="s">
        <v>89</v>
      </c>
      <c r="AV1258" s="14" t="s">
        <v>89</v>
      </c>
      <c r="AW1258" s="14" t="s">
        <v>30</v>
      </c>
      <c r="AX1258" s="14" t="s">
        <v>76</v>
      </c>
      <c r="AY1258" s="182" t="s">
        <v>276</v>
      </c>
    </row>
    <row r="1259" spans="1:65" s="14" customFormat="1" ht="11.25">
      <c r="B1259" s="181"/>
      <c r="D1259" s="174" t="s">
        <v>284</v>
      </c>
      <c r="E1259" s="182" t="s">
        <v>1</v>
      </c>
      <c r="F1259" s="183" t="s">
        <v>1642</v>
      </c>
      <c r="H1259" s="184">
        <v>10.6</v>
      </c>
      <c r="I1259" s="185"/>
      <c r="L1259" s="181"/>
      <c r="M1259" s="186"/>
      <c r="N1259" s="187"/>
      <c r="O1259" s="187"/>
      <c r="P1259" s="187"/>
      <c r="Q1259" s="187"/>
      <c r="R1259" s="187"/>
      <c r="S1259" s="187"/>
      <c r="T1259" s="188"/>
      <c r="AT1259" s="182" t="s">
        <v>284</v>
      </c>
      <c r="AU1259" s="182" t="s">
        <v>89</v>
      </c>
      <c r="AV1259" s="14" t="s">
        <v>89</v>
      </c>
      <c r="AW1259" s="14" t="s">
        <v>30</v>
      </c>
      <c r="AX1259" s="14" t="s">
        <v>76</v>
      </c>
      <c r="AY1259" s="182" t="s">
        <v>276</v>
      </c>
    </row>
    <row r="1260" spans="1:65" s="14" customFormat="1" ht="11.25">
      <c r="B1260" s="181"/>
      <c r="D1260" s="174" t="s">
        <v>284</v>
      </c>
      <c r="E1260" s="182" t="s">
        <v>1</v>
      </c>
      <c r="F1260" s="183" t="s">
        <v>1643</v>
      </c>
      <c r="H1260" s="184">
        <v>6.95</v>
      </c>
      <c r="I1260" s="185"/>
      <c r="L1260" s="181"/>
      <c r="M1260" s="186"/>
      <c r="N1260" s="187"/>
      <c r="O1260" s="187"/>
      <c r="P1260" s="187"/>
      <c r="Q1260" s="187"/>
      <c r="R1260" s="187"/>
      <c r="S1260" s="187"/>
      <c r="T1260" s="188"/>
      <c r="AT1260" s="182" t="s">
        <v>284</v>
      </c>
      <c r="AU1260" s="182" t="s">
        <v>89</v>
      </c>
      <c r="AV1260" s="14" t="s">
        <v>89</v>
      </c>
      <c r="AW1260" s="14" t="s">
        <v>30</v>
      </c>
      <c r="AX1260" s="14" t="s">
        <v>76</v>
      </c>
      <c r="AY1260" s="182" t="s">
        <v>276</v>
      </c>
    </row>
    <row r="1261" spans="1:65" s="14" customFormat="1" ht="11.25">
      <c r="B1261" s="181"/>
      <c r="D1261" s="174" t="s">
        <v>284</v>
      </c>
      <c r="E1261" s="182" t="s">
        <v>1</v>
      </c>
      <c r="F1261" s="183" t="s">
        <v>1655</v>
      </c>
      <c r="H1261" s="184">
        <v>11.85</v>
      </c>
      <c r="I1261" s="185"/>
      <c r="L1261" s="181"/>
      <c r="M1261" s="186"/>
      <c r="N1261" s="187"/>
      <c r="O1261" s="187"/>
      <c r="P1261" s="187"/>
      <c r="Q1261" s="187"/>
      <c r="R1261" s="187"/>
      <c r="S1261" s="187"/>
      <c r="T1261" s="188"/>
      <c r="AT1261" s="182" t="s">
        <v>284</v>
      </c>
      <c r="AU1261" s="182" t="s">
        <v>89</v>
      </c>
      <c r="AV1261" s="14" t="s">
        <v>89</v>
      </c>
      <c r="AW1261" s="14" t="s">
        <v>30</v>
      </c>
      <c r="AX1261" s="14" t="s">
        <v>76</v>
      </c>
      <c r="AY1261" s="182" t="s">
        <v>276</v>
      </c>
    </row>
    <row r="1262" spans="1:65" s="14" customFormat="1" ht="11.25">
      <c r="B1262" s="181"/>
      <c r="D1262" s="174" t="s">
        <v>284</v>
      </c>
      <c r="E1262" s="182" t="s">
        <v>1</v>
      </c>
      <c r="F1262" s="183" t="s">
        <v>1656</v>
      </c>
      <c r="H1262" s="184">
        <v>17.25</v>
      </c>
      <c r="I1262" s="185"/>
      <c r="L1262" s="181"/>
      <c r="M1262" s="186"/>
      <c r="N1262" s="187"/>
      <c r="O1262" s="187"/>
      <c r="P1262" s="187"/>
      <c r="Q1262" s="187"/>
      <c r="R1262" s="187"/>
      <c r="S1262" s="187"/>
      <c r="T1262" s="188"/>
      <c r="AT1262" s="182" t="s">
        <v>284</v>
      </c>
      <c r="AU1262" s="182" t="s">
        <v>89</v>
      </c>
      <c r="AV1262" s="14" t="s">
        <v>89</v>
      </c>
      <c r="AW1262" s="14" t="s">
        <v>30</v>
      </c>
      <c r="AX1262" s="14" t="s">
        <v>76</v>
      </c>
      <c r="AY1262" s="182" t="s">
        <v>276</v>
      </c>
    </row>
    <row r="1263" spans="1:65" s="14" customFormat="1" ht="11.25">
      <c r="B1263" s="181"/>
      <c r="D1263" s="174" t="s">
        <v>284</v>
      </c>
      <c r="E1263" s="182" t="s">
        <v>1</v>
      </c>
      <c r="F1263" s="183" t="s">
        <v>865</v>
      </c>
      <c r="H1263" s="184">
        <v>5.9</v>
      </c>
      <c r="I1263" s="185"/>
      <c r="L1263" s="181"/>
      <c r="M1263" s="186"/>
      <c r="N1263" s="187"/>
      <c r="O1263" s="187"/>
      <c r="P1263" s="187"/>
      <c r="Q1263" s="187"/>
      <c r="R1263" s="187"/>
      <c r="S1263" s="187"/>
      <c r="T1263" s="188"/>
      <c r="AT1263" s="182" t="s">
        <v>284</v>
      </c>
      <c r="AU1263" s="182" t="s">
        <v>89</v>
      </c>
      <c r="AV1263" s="14" t="s">
        <v>89</v>
      </c>
      <c r="AW1263" s="14" t="s">
        <v>30</v>
      </c>
      <c r="AX1263" s="14" t="s">
        <v>76</v>
      </c>
      <c r="AY1263" s="182" t="s">
        <v>276</v>
      </c>
    </row>
    <row r="1264" spans="1:65" s="14" customFormat="1" ht="11.25">
      <c r="B1264" s="181"/>
      <c r="D1264" s="174" t="s">
        <v>284</v>
      </c>
      <c r="E1264" s="182" t="s">
        <v>1</v>
      </c>
      <c r="F1264" s="183" t="s">
        <v>1644</v>
      </c>
      <c r="H1264" s="184">
        <v>5.3</v>
      </c>
      <c r="I1264" s="185"/>
      <c r="L1264" s="181"/>
      <c r="M1264" s="186"/>
      <c r="N1264" s="187"/>
      <c r="O1264" s="187"/>
      <c r="P1264" s="187"/>
      <c r="Q1264" s="187"/>
      <c r="R1264" s="187"/>
      <c r="S1264" s="187"/>
      <c r="T1264" s="188"/>
      <c r="AT1264" s="182" t="s">
        <v>284</v>
      </c>
      <c r="AU1264" s="182" t="s">
        <v>89</v>
      </c>
      <c r="AV1264" s="14" t="s">
        <v>89</v>
      </c>
      <c r="AW1264" s="14" t="s">
        <v>30</v>
      </c>
      <c r="AX1264" s="14" t="s">
        <v>76</v>
      </c>
      <c r="AY1264" s="182" t="s">
        <v>276</v>
      </c>
    </row>
    <row r="1265" spans="2:51" s="14" customFormat="1" ht="11.25">
      <c r="B1265" s="181"/>
      <c r="D1265" s="174" t="s">
        <v>284</v>
      </c>
      <c r="E1265" s="182" t="s">
        <v>1</v>
      </c>
      <c r="F1265" s="183" t="s">
        <v>1645</v>
      </c>
      <c r="H1265" s="184">
        <v>0.95</v>
      </c>
      <c r="I1265" s="185"/>
      <c r="L1265" s="181"/>
      <c r="M1265" s="186"/>
      <c r="N1265" s="187"/>
      <c r="O1265" s="187"/>
      <c r="P1265" s="187"/>
      <c r="Q1265" s="187"/>
      <c r="R1265" s="187"/>
      <c r="S1265" s="187"/>
      <c r="T1265" s="188"/>
      <c r="AT1265" s="182" t="s">
        <v>284</v>
      </c>
      <c r="AU1265" s="182" t="s">
        <v>89</v>
      </c>
      <c r="AV1265" s="14" t="s">
        <v>89</v>
      </c>
      <c r="AW1265" s="14" t="s">
        <v>30</v>
      </c>
      <c r="AX1265" s="14" t="s">
        <v>76</v>
      </c>
      <c r="AY1265" s="182" t="s">
        <v>276</v>
      </c>
    </row>
    <row r="1266" spans="2:51" s="14" customFormat="1" ht="11.25">
      <c r="B1266" s="181"/>
      <c r="D1266" s="174" t="s">
        <v>284</v>
      </c>
      <c r="E1266" s="182" t="s">
        <v>1</v>
      </c>
      <c r="F1266" s="183" t="s">
        <v>1646</v>
      </c>
      <c r="H1266" s="184">
        <v>0.95</v>
      </c>
      <c r="I1266" s="185"/>
      <c r="L1266" s="181"/>
      <c r="M1266" s="186"/>
      <c r="N1266" s="187"/>
      <c r="O1266" s="187"/>
      <c r="P1266" s="187"/>
      <c r="Q1266" s="187"/>
      <c r="R1266" s="187"/>
      <c r="S1266" s="187"/>
      <c r="T1266" s="188"/>
      <c r="AT1266" s="182" t="s">
        <v>284</v>
      </c>
      <c r="AU1266" s="182" t="s">
        <v>89</v>
      </c>
      <c r="AV1266" s="14" t="s">
        <v>89</v>
      </c>
      <c r="AW1266" s="14" t="s">
        <v>30</v>
      </c>
      <c r="AX1266" s="14" t="s">
        <v>76</v>
      </c>
      <c r="AY1266" s="182" t="s">
        <v>276</v>
      </c>
    </row>
    <row r="1267" spans="2:51" s="14" customFormat="1" ht="11.25">
      <c r="B1267" s="181"/>
      <c r="D1267" s="174" t="s">
        <v>284</v>
      </c>
      <c r="E1267" s="182" t="s">
        <v>1</v>
      </c>
      <c r="F1267" s="183" t="s">
        <v>1970</v>
      </c>
      <c r="H1267" s="184">
        <v>1.9</v>
      </c>
      <c r="I1267" s="185"/>
      <c r="L1267" s="181"/>
      <c r="M1267" s="186"/>
      <c r="N1267" s="187"/>
      <c r="O1267" s="187"/>
      <c r="P1267" s="187"/>
      <c r="Q1267" s="187"/>
      <c r="R1267" s="187"/>
      <c r="S1267" s="187"/>
      <c r="T1267" s="188"/>
      <c r="AT1267" s="182" t="s">
        <v>284</v>
      </c>
      <c r="AU1267" s="182" t="s">
        <v>89</v>
      </c>
      <c r="AV1267" s="14" t="s">
        <v>89</v>
      </c>
      <c r="AW1267" s="14" t="s">
        <v>30</v>
      </c>
      <c r="AX1267" s="14" t="s">
        <v>76</v>
      </c>
      <c r="AY1267" s="182" t="s">
        <v>276</v>
      </c>
    </row>
    <row r="1268" spans="2:51" s="14" customFormat="1" ht="11.25">
      <c r="B1268" s="181"/>
      <c r="D1268" s="174" t="s">
        <v>284</v>
      </c>
      <c r="E1268" s="182" t="s">
        <v>1</v>
      </c>
      <c r="F1268" s="183" t="s">
        <v>850</v>
      </c>
      <c r="H1268" s="184">
        <v>7.4</v>
      </c>
      <c r="I1268" s="185"/>
      <c r="L1268" s="181"/>
      <c r="M1268" s="186"/>
      <c r="N1268" s="187"/>
      <c r="O1268" s="187"/>
      <c r="P1268" s="187"/>
      <c r="Q1268" s="187"/>
      <c r="R1268" s="187"/>
      <c r="S1268" s="187"/>
      <c r="T1268" s="188"/>
      <c r="AT1268" s="182" t="s">
        <v>284</v>
      </c>
      <c r="AU1268" s="182" t="s">
        <v>89</v>
      </c>
      <c r="AV1268" s="14" t="s">
        <v>89</v>
      </c>
      <c r="AW1268" s="14" t="s">
        <v>30</v>
      </c>
      <c r="AX1268" s="14" t="s">
        <v>76</v>
      </c>
      <c r="AY1268" s="182" t="s">
        <v>276</v>
      </c>
    </row>
    <row r="1269" spans="2:51" s="14" customFormat="1" ht="11.25">
      <c r="B1269" s="181"/>
      <c r="D1269" s="174" t="s">
        <v>284</v>
      </c>
      <c r="E1269" s="182" t="s">
        <v>1</v>
      </c>
      <c r="F1269" s="183" t="s">
        <v>1649</v>
      </c>
      <c r="H1269" s="184">
        <v>2.85</v>
      </c>
      <c r="I1269" s="185"/>
      <c r="L1269" s="181"/>
      <c r="M1269" s="186"/>
      <c r="N1269" s="187"/>
      <c r="O1269" s="187"/>
      <c r="P1269" s="187"/>
      <c r="Q1269" s="187"/>
      <c r="R1269" s="187"/>
      <c r="S1269" s="187"/>
      <c r="T1269" s="188"/>
      <c r="AT1269" s="182" t="s">
        <v>284</v>
      </c>
      <c r="AU1269" s="182" t="s">
        <v>89</v>
      </c>
      <c r="AV1269" s="14" t="s">
        <v>89</v>
      </c>
      <c r="AW1269" s="14" t="s">
        <v>30</v>
      </c>
      <c r="AX1269" s="14" t="s">
        <v>76</v>
      </c>
      <c r="AY1269" s="182" t="s">
        <v>276</v>
      </c>
    </row>
    <row r="1270" spans="2:51" s="14" customFormat="1" ht="11.25">
      <c r="B1270" s="181"/>
      <c r="D1270" s="174" t="s">
        <v>284</v>
      </c>
      <c r="E1270" s="182" t="s">
        <v>1</v>
      </c>
      <c r="F1270" s="183" t="s">
        <v>1740</v>
      </c>
      <c r="H1270" s="184">
        <v>17.7</v>
      </c>
      <c r="I1270" s="185"/>
      <c r="L1270" s="181"/>
      <c r="M1270" s="186"/>
      <c r="N1270" s="187"/>
      <c r="O1270" s="187"/>
      <c r="P1270" s="187"/>
      <c r="Q1270" s="187"/>
      <c r="R1270" s="187"/>
      <c r="S1270" s="187"/>
      <c r="T1270" s="188"/>
      <c r="AT1270" s="182" t="s">
        <v>284</v>
      </c>
      <c r="AU1270" s="182" t="s">
        <v>89</v>
      </c>
      <c r="AV1270" s="14" t="s">
        <v>89</v>
      </c>
      <c r="AW1270" s="14" t="s">
        <v>30</v>
      </c>
      <c r="AX1270" s="14" t="s">
        <v>76</v>
      </c>
      <c r="AY1270" s="182" t="s">
        <v>276</v>
      </c>
    </row>
    <row r="1271" spans="2:51" s="14" customFormat="1" ht="11.25">
      <c r="B1271" s="181"/>
      <c r="D1271" s="174" t="s">
        <v>284</v>
      </c>
      <c r="E1271" s="182" t="s">
        <v>1</v>
      </c>
      <c r="F1271" s="183" t="s">
        <v>1971</v>
      </c>
      <c r="H1271" s="184">
        <v>27.45</v>
      </c>
      <c r="I1271" s="185"/>
      <c r="L1271" s="181"/>
      <c r="M1271" s="186"/>
      <c r="N1271" s="187"/>
      <c r="O1271" s="187"/>
      <c r="P1271" s="187"/>
      <c r="Q1271" s="187"/>
      <c r="R1271" s="187"/>
      <c r="S1271" s="187"/>
      <c r="T1271" s="188"/>
      <c r="AT1271" s="182" t="s">
        <v>284</v>
      </c>
      <c r="AU1271" s="182" t="s">
        <v>89</v>
      </c>
      <c r="AV1271" s="14" t="s">
        <v>89</v>
      </c>
      <c r="AW1271" s="14" t="s">
        <v>30</v>
      </c>
      <c r="AX1271" s="14" t="s">
        <v>76</v>
      </c>
      <c r="AY1271" s="182" t="s">
        <v>276</v>
      </c>
    </row>
    <row r="1272" spans="2:51" s="14" customFormat="1" ht="11.25">
      <c r="B1272" s="181"/>
      <c r="D1272" s="174" t="s">
        <v>284</v>
      </c>
      <c r="E1272" s="182" t="s">
        <v>1</v>
      </c>
      <c r="F1272" s="183" t="s">
        <v>1746</v>
      </c>
      <c r="H1272" s="184">
        <v>14.1</v>
      </c>
      <c r="I1272" s="185"/>
      <c r="L1272" s="181"/>
      <c r="M1272" s="186"/>
      <c r="N1272" s="187"/>
      <c r="O1272" s="187"/>
      <c r="P1272" s="187"/>
      <c r="Q1272" s="187"/>
      <c r="R1272" s="187"/>
      <c r="S1272" s="187"/>
      <c r="T1272" s="188"/>
      <c r="AT1272" s="182" t="s">
        <v>284</v>
      </c>
      <c r="AU1272" s="182" t="s">
        <v>89</v>
      </c>
      <c r="AV1272" s="14" t="s">
        <v>89</v>
      </c>
      <c r="AW1272" s="14" t="s">
        <v>30</v>
      </c>
      <c r="AX1272" s="14" t="s">
        <v>76</v>
      </c>
      <c r="AY1272" s="182" t="s">
        <v>276</v>
      </c>
    </row>
    <row r="1273" spans="2:51" s="14" customFormat="1" ht="11.25">
      <c r="B1273" s="181"/>
      <c r="D1273" s="174" t="s">
        <v>284</v>
      </c>
      <c r="E1273" s="182" t="s">
        <v>1</v>
      </c>
      <c r="F1273" s="183" t="s">
        <v>845</v>
      </c>
      <c r="H1273" s="184">
        <v>11.5</v>
      </c>
      <c r="I1273" s="185"/>
      <c r="L1273" s="181"/>
      <c r="M1273" s="186"/>
      <c r="N1273" s="187"/>
      <c r="O1273" s="187"/>
      <c r="P1273" s="187"/>
      <c r="Q1273" s="187"/>
      <c r="R1273" s="187"/>
      <c r="S1273" s="187"/>
      <c r="T1273" s="188"/>
      <c r="AT1273" s="182" t="s">
        <v>284</v>
      </c>
      <c r="AU1273" s="182" t="s">
        <v>89</v>
      </c>
      <c r="AV1273" s="14" t="s">
        <v>89</v>
      </c>
      <c r="AW1273" s="14" t="s">
        <v>30</v>
      </c>
      <c r="AX1273" s="14" t="s">
        <v>76</v>
      </c>
      <c r="AY1273" s="182" t="s">
        <v>276</v>
      </c>
    </row>
    <row r="1274" spans="2:51" s="14" customFormat="1" ht="11.25">
      <c r="B1274" s="181"/>
      <c r="D1274" s="174" t="s">
        <v>284</v>
      </c>
      <c r="E1274" s="182" t="s">
        <v>1</v>
      </c>
      <c r="F1274" s="183" t="s">
        <v>1742</v>
      </c>
      <c r="H1274" s="184">
        <v>18.75</v>
      </c>
      <c r="I1274" s="185"/>
      <c r="L1274" s="181"/>
      <c r="M1274" s="186"/>
      <c r="N1274" s="187"/>
      <c r="O1274" s="187"/>
      <c r="P1274" s="187"/>
      <c r="Q1274" s="187"/>
      <c r="R1274" s="187"/>
      <c r="S1274" s="187"/>
      <c r="T1274" s="188"/>
      <c r="AT1274" s="182" t="s">
        <v>284</v>
      </c>
      <c r="AU1274" s="182" t="s">
        <v>89</v>
      </c>
      <c r="AV1274" s="14" t="s">
        <v>89</v>
      </c>
      <c r="AW1274" s="14" t="s">
        <v>30</v>
      </c>
      <c r="AX1274" s="14" t="s">
        <v>76</v>
      </c>
      <c r="AY1274" s="182" t="s">
        <v>276</v>
      </c>
    </row>
    <row r="1275" spans="2:51" s="14" customFormat="1" ht="11.25">
      <c r="B1275" s="181"/>
      <c r="D1275" s="174" t="s">
        <v>284</v>
      </c>
      <c r="E1275" s="182" t="s">
        <v>1</v>
      </c>
      <c r="F1275" s="183" t="s">
        <v>1972</v>
      </c>
      <c r="H1275" s="184">
        <v>18.05</v>
      </c>
      <c r="I1275" s="185"/>
      <c r="L1275" s="181"/>
      <c r="M1275" s="186"/>
      <c r="N1275" s="187"/>
      <c r="O1275" s="187"/>
      <c r="P1275" s="187"/>
      <c r="Q1275" s="187"/>
      <c r="R1275" s="187"/>
      <c r="S1275" s="187"/>
      <c r="T1275" s="188"/>
      <c r="AT1275" s="182" t="s">
        <v>284</v>
      </c>
      <c r="AU1275" s="182" t="s">
        <v>89</v>
      </c>
      <c r="AV1275" s="14" t="s">
        <v>89</v>
      </c>
      <c r="AW1275" s="14" t="s">
        <v>30</v>
      </c>
      <c r="AX1275" s="14" t="s">
        <v>76</v>
      </c>
      <c r="AY1275" s="182" t="s">
        <v>276</v>
      </c>
    </row>
    <row r="1276" spans="2:51" s="14" customFormat="1" ht="11.25">
      <c r="B1276" s="181"/>
      <c r="D1276" s="174" t="s">
        <v>284</v>
      </c>
      <c r="E1276" s="182" t="s">
        <v>1</v>
      </c>
      <c r="F1276" s="183" t="s">
        <v>1744</v>
      </c>
      <c r="H1276" s="184">
        <v>55.95</v>
      </c>
      <c r="I1276" s="185"/>
      <c r="L1276" s="181"/>
      <c r="M1276" s="186"/>
      <c r="N1276" s="187"/>
      <c r="O1276" s="187"/>
      <c r="P1276" s="187"/>
      <c r="Q1276" s="187"/>
      <c r="R1276" s="187"/>
      <c r="S1276" s="187"/>
      <c r="T1276" s="188"/>
      <c r="AT1276" s="182" t="s">
        <v>284</v>
      </c>
      <c r="AU1276" s="182" t="s">
        <v>89</v>
      </c>
      <c r="AV1276" s="14" t="s">
        <v>89</v>
      </c>
      <c r="AW1276" s="14" t="s">
        <v>30</v>
      </c>
      <c r="AX1276" s="14" t="s">
        <v>76</v>
      </c>
      <c r="AY1276" s="182" t="s">
        <v>276</v>
      </c>
    </row>
    <row r="1277" spans="2:51" s="14" customFormat="1" ht="11.25">
      <c r="B1277" s="181"/>
      <c r="D1277" s="174" t="s">
        <v>284</v>
      </c>
      <c r="E1277" s="182" t="s">
        <v>1</v>
      </c>
      <c r="F1277" s="183" t="s">
        <v>1651</v>
      </c>
      <c r="H1277" s="184">
        <v>8</v>
      </c>
      <c r="I1277" s="185"/>
      <c r="L1277" s="181"/>
      <c r="M1277" s="186"/>
      <c r="N1277" s="187"/>
      <c r="O1277" s="187"/>
      <c r="P1277" s="187"/>
      <c r="Q1277" s="187"/>
      <c r="R1277" s="187"/>
      <c r="S1277" s="187"/>
      <c r="T1277" s="188"/>
      <c r="AT1277" s="182" t="s">
        <v>284</v>
      </c>
      <c r="AU1277" s="182" t="s">
        <v>89</v>
      </c>
      <c r="AV1277" s="14" t="s">
        <v>89</v>
      </c>
      <c r="AW1277" s="14" t="s">
        <v>30</v>
      </c>
      <c r="AX1277" s="14" t="s">
        <v>76</v>
      </c>
      <c r="AY1277" s="182" t="s">
        <v>276</v>
      </c>
    </row>
    <row r="1278" spans="2:51" s="14" customFormat="1" ht="11.25">
      <c r="B1278" s="181"/>
      <c r="D1278" s="174" t="s">
        <v>284</v>
      </c>
      <c r="E1278" s="182" t="s">
        <v>1</v>
      </c>
      <c r="F1278" s="183" t="s">
        <v>1745</v>
      </c>
      <c r="H1278" s="184">
        <v>39.75</v>
      </c>
      <c r="I1278" s="185"/>
      <c r="L1278" s="181"/>
      <c r="M1278" s="186"/>
      <c r="N1278" s="187"/>
      <c r="O1278" s="187"/>
      <c r="P1278" s="187"/>
      <c r="Q1278" s="187"/>
      <c r="R1278" s="187"/>
      <c r="S1278" s="187"/>
      <c r="T1278" s="188"/>
      <c r="AT1278" s="182" t="s">
        <v>284</v>
      </c>
      <c r="AU1278" s="182" t="s">
        <v>89</v>
      </c>
      <c r="AV1278" s="14" t="s">
        <v>89</v>
      </c>
      <c r="AW1278" s="14" t="s">
        <v>30</v>
      </c>
      <c r="AX1278" s="14" t="s">
        <v>76</v>
      </c>
      <c r="AY1278" s="182" t="s">
        <v>276</v>
      </c>
    </row>
    <row r="1279" spans="2:51" s="14" customFormat="1" ht="11.25">
      <c r="B1279" s="181"/>
      <c r="D1279" s="174" t="s">
        <v>284</v>
      </c>
      <c r="E1279" s="182" t="s">
        <v>1</v>
      </c>
      <c r="F1279" s="183" t="s">
        <v>1652</v>
      </c>
      <c r="H1279" s="184">
        <v>5.6</v>
      </c>
      <c r="I1279" s="185"/>
      <c r="L1279" s="181"/>
      <c r="M1279" s="186"/>
      <c r="N1279" s="187"/>
      <c r="O1279" s="187"/>
      <c r="P1279" s="187"/>
      <c r="Q1279" s="187"/>
      <c r="R1279" s="187"/>
      <c r="S1279" s="187"/>
      <c r="T1279" s="188"/>
      <c r="AT1279" s="182" t="s">
        <v>284</v>
      </c>
      <c r="AU1279" s="182" t="s">
        <v>89</v>
      </c>
      <c r="AV1279" s="14" t="s">
        <v>89</v>
      </c>
      <c r="AW1279" s="14" t="s">
        <v>30</v>
      </c>
      <c r="AX1279" s="14" t="s">
        <v>76</v>
      </c>
      <c r="AY1279" s="182" t="s">
        <v>276</v>
      </c>
    </row>
    <row r="1280" spans="2:51" s="14" customFormat="1" ht="11.25">
      <c r="B1280" s="181"/>
      <c r="D1280" s="174" t="s">
        <v>284</v>
      </c>
      <c r="E1280" s="182" t="s">
        <v>1</v>
      </c>
      <c r="F1280" s="183" t="s">
        <v>1639</v>
      </c>
      <c r="H1280" s="184">
        <v>30.3</v>
      </c>
      <c r="I1280" s="185"/>
      <c r="L1280" s="181"/>
      <c r="M1280" s="186"/>
      <c r="N1280" s="187"/>
      <c r="O1280" s="187"/>
      <c r="P1280" s="187"/>
      <c r="Q1280" s="187"/>
      <c r="R1280" s="187"/>
      <c r="S1280" s="187"/>
      <c r="T1280" s="188"/>
      <c r="AT1280" s="182" t="s">
        <v>284</v>
      </c>
      <c r="AU1280" s="182" t="s">
        <v>89</v>
      </c>
      <c r="AV1280" s="14" t="s">
        <v>89</v>
      </c>
      <c r="AW1280" s="14" t="s">
        <v>30</v>
      </c>
      <c r="AX1280" s="14" t="s">
        <v>76</v>
      </c>
      <c r="AY1280" s="182" t="s">
        <v>276</v>
      </c>
    </row>
    <row r="1281" spans="2:51" s="14" customFormat="1" ht="11.25">
      <c r="B1281" s="181"/>
      <c r="D1281" s="174" t="s">
        <v>284</v>
      </c>
      <c r="E1281" s="182" t="s">
        <v>1</v>
      </c>
      <c r="F1281" s="183" t="s">
        <v>1973</v>
      </c>
      <c r="H1281" s="184">
        <v>15</v>
      </c>
      <c r="I1281" s="185"/>
      <c r="L1281" s="181"/>
      <c r="M1281" s="186"/>
      <c r="N1281" s="187"/>
      <c r="O1281" s="187"/>
      <c r="P1281" s="187"/>
      <c r="Q1281" s="187"/>
      <c r="R1281" s="187"/>
      <c r="S1281" s="187"/>
      <c r="T1281" s="188"/>
      <c r="AT1281" s="182" t="s">
        <v>284</v>
      </c>
      <c r="AU1281" s="182" t="s">
        <v>89</v>
      </c>
      <c r="AV1281" s="14" t="s">
        <v>89</v>
      </c>
      <c r="AW1281" s="14" t="s">
        <v>30</v>
      </c>
      <c r="AX1281" s="14" t="s">
        <v>76</v>
      </c>
      <c r="AY1281" s="182" t="s">
        <v>276</v>
      </c>
    </row>
    <row r="1282" spans="2:51" s="16" customFormat="1" ht="11.25">
      <c r="B1282" s="207"/>
      <c r="D1282" s="174" t="s">
        <v>284</v>
      </c>
      <c r="E1282" s="208" t="s">
        <v>185</v>
      </c>
      <c r="F1282" s="209" t="s">
        <v>548</v>
      </c>
      <c r="H1282" s="210">
        <v>559.1</v>
      </c>
      <c r="I1282" s="211"/>
      <c r="L1282" s="207"/>
      <c r="M1282" s="212"/>
      <c r="N1282" s="213"/>
      <c r="O1282" s="213"/>
      <c r="P1282" s="213"/>
      <c r="Q1282" s="213"/>
      <c r="R1282" s="213"/>
      <c r="S1282" s="213"/>
      <c r="T1282" s="214"/>
      <c r="AT1282" s="208" t="s">
        <v>284</v>
      </c>
      <c r="AU1282" s="208" t="s">
        <v>89</v>
      </c>
      <c r="AV1282" s="16" t="s">
        <v>295</v>
      </c>
      <c r="AW1282" s="16" t="s">
        <v>30</v>
      </c>
      <c r="AX1282" s="16" t="s">
        <v>76</v>
      </c>
      <c r="AY1282" s="208" t="s">
        <v>276</v>
      </c>
    </row>
    <row r="1283" spans="2:51" s="13" customFormat="1" ht="11.25">
      <c r="B1283" s="173"/>
      <c r="D1283" s="174" t="s">
        <v>284</v>
      </c>
      <c r="E1283" s="175" t="s">
        <v>1</v>
      </c>
      <c r="F1283" s="176" t="s">
        <v>1974</v>
      </c>
      <c r="H1283" s="175" t="s">
        <v>1</v>
      </c>
      <c r="I1283" s="177"/>
      <c r="L1283" s="173"/>
      <c r="M1283" s="178"/>
      <c r="N1283" s="179"/>
      <c r="O1283" s="179"/>
      <c r="P1283" s="179"/>
      <c r="Q1283" s="179"/>
      <c r="R1283" s="179"/>
      <c r="S1283" s="179"/>
      <c r="T1283" s="180"/>
      <c r="AT1283" s="175" t="s">
        <v>284</v>
      </c>
      <c r="AU1283" s="175" t="s">
        <v>89</v>
      </c>
      <c r="AV1283" s="13" t="s">
        <v>83</v>
      </c>
      <c r="AW1283" s="13" t="s">
        <v>30</v>
      </c>
      <c r="AX1283" s="13" t="s">
        <v>76</v>
      </c>
      <c r="AY1283" s="175" t="s">
        <v>276</v>
      </c>
    </row>
    <row r="1284" spans="2:51" s="14" customFormat="1" ht="22.5">
      <c r="B1284" s="181"/>
      <c r="D1284" s="174" t="s">
        <v>284</v>
      </c>
      <c r="E1284" s="182" t="s">
        <v>1</v>
      </c>
      <c r="F1284" s="183" t="s">
        <v>1975</v>
      </c>
      <c r="H1284" s="184">
        <v>78.903999999999996</v>
      </c>
      <c r="I1284" s="185"/>
      <c r="L1284" s="181"/>
      <c r="M1284" s="186"/>
      <c r="N1284" s="187"/>
      <c r="O1284" s="187"/>
      <c r="P1284" s="187"/>
      <c r="Q1284" s="187"/>
      <c r="R1284" s="187"/>
      <c r="S1284" s="187"/>
      <c r="T1284" s="188"/>
      <c r="AT1284" s="182" t="s">
        <v>284</v>
      </c>
      <c r="AU1284" s="182" t="s">
        <v>89</v>
      </c>
      <c r="AV1284" s="14" t="s">
        <v>89</v>
      </c>
      <c r="AW1284" s="14" t="s">
        <v>30</v>
      </c>
      <c r="AX1284" s="14" t="s">
        <v>76</v>
      </c>
      <c r="AY1284" s="182" t="s">
        <v>276</v>
      </c>
    </row>
    <row r="1285" spans="2:51" s="14" customFormat="1" ht="11.25">
      <c r="B1285" s="181"/>
      <c r="D1285" s="174" t="s">
        <v>284</v>
      </c>
      <c r="E1285" s="182" t="s">
        <v>1</v>
      </c>
      <c r="F1285" s="183" t="s">
        <v>1976</v>
      </c>
      <c r="H1285" s="184">
        <v>-11.164</v>
      </c>
      <c r="I1285" s="185"/>
      <c r="L1285" s="181"/>
      <c r="M1285" s="186"/>
      <c r="N1285" s="187"/>
      <c r="O1285" s="187"/>
      <c r="P1285" s="187"/>
      <c r="Q1285" s="187"/>
      <c r="R1285" s="187"/>
      <c r="S1285" s="187"/>
      <c r="T1285" s="188"/>
      <c r="AT1285" s="182" t="s">
        <v>284</v>
      </c>
      <c r="AU1285" s="182" t="s">
        <v>89</v>
      </c>
      <c r="AV1285" s="14" t="s">
        <v>89</v>
      </c>
      <c r="AW1285" s="14" t="s">
        <v>30</v>
      </c>
      <c r="AX1285" s="14" t="s">
        <v>76</v>
      </c>
      <c r="AY1285" s="182" t="s">
        <v>276</v>
      </c>
    </row>
    <row r="1286" spans="2:51" s="14" customFormat="1" ht="11.25">
      <c r="B1286" s="181"/>
      <c r="D1286" s="174" t="s">
        <v>284</v>
      </c>
      <c r="E1286" s="182" t="s">
        <v>1</v>
      </c>
      <c r="F1286" s="183" t="s">
        <v>1977</v>
      </c>
      <c r="H1286" s="184">
        <v>1.306</v>
      </c>
      <c r="I1286" s="185"/>
      <c r="L1286" s="181"/>
      <c r="M1286" s="186"/>
      <c r="N1286" s="187"/>
      <c r="O1286" s="187"/>
      <c r="P1286" s="187"/>
      <c r="Q1286" s="187"/>
      <c r="R1286" s="187"/>
      <c r="S1286" s="187"/>
      <c r="T1286" s="188"/>
      <c r="AT1286" s="182" t="s">
        <v>284</v>
      </c>
      <c r="AU1286" s="182" t="s">
        <v>89</v>
      </c>
      <c r="AV1286" s="14" t="s">
        <v>89</v>
      </c>
      <c r="AW1286" s="14" t="s">
        <v>30</v>
      </c>
      <c r="AX1286" s="14" t="s">
        <v>76</v>
      </c>
      <c r="AY1286" s="182" t="s">
        <v>276</v>
      </c>
    </row>
    <row r="1287" spans="2:51" s="14" customFormat="1" ht="11.25">
      <c r="B1287" s="181"/>
      <c r="D1287" s="174" t="s">
        <v>284</v>
      </c>
      <c r="E1287" s="182" t="s">
        <v>1</v>
      </c>
      <c r="F1287" s="183" t="s">
        <v>612</v>
      </c>
      <c r="H1287" s="184">
        <v>1.615</v>
      </c>
      <c r="I1287" s="185"/>
      <c r="L1287" s="181"/>
      <c r="M1287" s="186"/>
      <c r="N1287" s="187"/>
      <c r="O1287" s="187"/>
      <c r="P1287" s="187"/>
      <c r="Q1287" s="187"/>
      <c r="R1287" s="187"/>
      <c r="S1287" s="187"/>
      <c r="T1287" s="188"/>
      <c r="AT1287" s="182" t="s">
        <v>284</v>
      </c>
      <c r="AU1287" s="182" t="s">
        <v>89</v>
      </c>
      <c r="AV1287" s="14" t="s">
        <v>89</v>
      </c>
      <c r="AW1287" s="14" t="s">
        <v>30</v>
      </c>
      <c r="AX1287" s="14" t="s">
        <v>76</v>
      </c>
      <c r="AY1287" s="182" t="s">
        <v>276</v>
      </c>
    </row>
    <row r="1288" spans="2:51" s="14" customFormat="1" ht="11.25">
      <c r="B1288" s="181"/>
      <c r="D1288" s="174" t="s">
        <v>284</v>
      </c>
      <c r="E1288" s="182" t="s">
        <v>1</v>
      </c>
      <c r="F1288" s="183" t="s">
        <v>1978</v>
      </c>
      <c r="H1288" s="184">
        <v>27.116</v>
      </c>
      <c r="I1288" s="185"/>
      <c r="L1288" s="181"/>
      <c r="M1288" s="186"/>
      <c r="N1288" s="187"/>
      <c r="O1288" s="187"/>
      <c r="P1288" s="187"/>
      <c r="Q1288" s="187"/>
      <c r="R1288" s="187"/>
      <c r="S1288" s="187"/>
      <c r="T1288" s="188"/>
      <c r="AT1288" s="182" t="s">
        <v>284</v>
      </c>
      <c r="AU1288" s="182" t="s">
        <v>89</v>
      </c>
      <c r="AV1288" s="14" t="s">
        <v>89</v>
      </c>
      <c r="AW1288" s="14" t="s">
        <v>30</v>
      </c>
      <c r="AX1288" s="14" t="s">
        <v>76</v>
      </c>
      <c r="AY1288" s="182" t="s">
        <v>276</v>
      </c>
    </row>
    <row r="1289" spans="2:51" s="14" customFormat="1" ht="11.25">
      <c r="B1289" s="181"/>
      <c r="D1289" s="174" t="s">
        <v>284</v>
      </c>
      <c r="E1289" s="182" t="s">
        <v>1</v>
      </c>
      <c r="F1289" s="183" t="s">
        <v>613</v>
      </c>
      <c r="H1289" s="184">
        <v>0.52400000000000002</v>
      </c>
      <c r="I1289" s="185"/>
      <c r="L1289" s="181"/>
      <c r="M1289" s="186"/>
      <c r="N1289" s="187"/>
      <c r="O1289" s="187"/>
      <c r="P1289" s="187"/>
      <c r="Q1289" s="187"/>
      <c r="R1289" s="187"/>
      <c r="S1289" s="187"/>
      <c r="T1289" s="188"/>
      <c r="AT1289" s="182" t="s">
        <v>284</v>
      </c>
      <c r="AU1289" s="182" t="s">
        <v>89</v>
      </c>
      <c r="AV1289" s="14" t="s">
        <v>89</v>
      </c>
      <c r="AW1289" s="14" t="s">
        <v>30</v>
      </c>
      <c r="AX1289" s="14" t="s">
        <v>76</v>
      </c>
      <c r="AY1289" s="182" t="s">
        <v>276</v>
      </c>
    </row>
    <row r="1290" spans="2:51" s="14" customFormat="1" ht="11.25">
      <c r="B1290" s="181"/>
      <c r="D1290" s="174" t="s">
        <v>284</v>
      </c>
      <c r="E1290" s="182" t="s">
        <v>1</v>
      </c>
      <c r="F1290" s="183" t="s">
        <v>1979</v>
      </c>
      <c r="H1290" s="184">
        <v>5.63</v>
      </c>
      <c r="I1290" s="185"/>
      <c r="L1290" s="181"/>
      <c r="M1290" s="186"/>
      <c r="N1290" s="187"/>
      <c r="O1290" s="187"/>
      <c r="P1290" s="187"/>
      <c r="Q1290" s="187"/>
      <c r="R1290" s="187"/>
      <c r="S1290" s="187"/>
      <c r="T1290" s="188"/>
      <c r="AT1290" s="182" t="s">
        <v>284</v>
      </c>
      <c r="AU1290" s="182" t="s">
        <v>89</v>
      </c>
      <c r="AV1290" s="14" t="s">
        <v>89</v>
      </c>
      <c r="AW1290" s="14" t="s">
        <v>30</v>
      </c>
      <c r="AX1290" s="14" t="s">
        <v>76</v>
      </c>
      <c r="AY1290" s="182" t="s">
        <v>276</v>
      </c>
    </row>
    <row r="1291" spans="2:51" s="14" customFormat="1" ht="11.25">
      <c r="B1291" s="181"/>
      <c r="D1291" s="174" t="s">
        <v>284</v>
      </c>
      <c r="E1291" s="182" t="s">
        <v>1</v>
      </c>
      <c r="F1291" s="183" t="s">
        <v>1980</v>
      </c>
      <c r="H1291" s="184">
        <v>5.63</v>
      </c>
      <c r="I1291" s="185"/>
      <c r="L1291" s="181"/>
      <c r="M1291" s="186"/>
      <c r="N1291" s="187"/>
      <c r="O1291" s="187"/>
      <c r="P1291" s="187"/>
      <c r="Q1291" s="187"/>
      <c r="R1291" s="187"/>
      <c r="S1291" s="187"/>
      <c r="T1291" s="188"/>
      <c r="AT1291" s="182" t="s">
        <v>284</v>
      </c>
      <c r="AU1291" s="182" t="s">
        <v>89</v>
      </c>
      <c r="AV1291" s="14" t="s">
        <v>89</v>
      </c>
      <c r="AW1291" s="14" t="s">
        <v>30</v>
      </c>
      <c r="AX1291" s="14" t="s">
        <v>76</v>
      </c>
      <c r="AY1291" s="182" t="s">
        <v>276</v>
      </c>
    </row>
    <row r="1292" spans="2:51" s="14" customFormat="1" ht="22.5">
      <c r="B1292" s="181"/>
      <c r="D1292" s="174" t="s">
        <v>284</v>
      </c>
      <c r="E1292" s="182" t="s">
        <v>1</v>
      </c>
      <c r="F1292" s="183" t="s">
        <v>1981</v>
      </c>
      <c r="H1292" s="184">
        <v>26.95</v>
      </c>
      <c r="I1292" s="185"/>
      <c r="L1292" s="181"/>
      <c r="M1292" s="186"/>
      <c r="N1292" s="187"/>
      <c r="O1292" s="187"/>
      <c r="P1292" s="187"/>
      <c r="Q1292" s="187"/>
      <c r="R1292" s="187"/>
      <c r="S1292" s="187"/>
      <c r="T1292" s="188"/>
      <c r="AT1292" s="182" t="s">
        <v>284</v>
      </c>
      <c r="AU1292" s="182" t="s">
        <v>89</v>
      </c>
      <c r="AV1292" s="14" t="s">
        <v>89</v>
      </c>
      <c r="AW1292" s="14" t="s">
        <v>30</v>
      </c>
      <c r="AX1292" s="14" t="s">
        <v>76</v>
      </c>
      <c r="AY1292" s="182" t="s">
        <v>276</v>
      </c>
    </row>
    <row r="1293" spans="2:51" s="14" customFormat="1" ht="11.25">
      <c r="B1293" s="181"/>
      <c r="D1293" s="174" t="s">
        <v>284</v>
      </c>
      <c r="E1293" s="182" t="s">
        <v>1</v>
      </c>
      <c r="F1293" s="183" t="s">
        <v>1977</v>
      </c>
      <c r="H1293" s="184">
        <v>1.306</v>
      </c>
      <c r="I1293" s="185"/>
      <c r="L1293" s="181"/>
      <c r="M1293" s="186"/>
      <c r="N1293" s="187"/>
      <c r="O1293" s="187"/>
      <c r="P1293" s="187"/>
      <c r="Q1293" s="187"/>
      <c r="R1293" s="187"/>
      <c r="S1293" s="187"/>
      <c r="T1293" s="188"/>
      <c r="AT1293" s="182" t="s">
        <v>284</v>
      </c>
      <c r="AU1293" s="182" t="s">
        <v>89</v>
      </c>
      <c r="AV1293" s="14" t="s">
        <v>89</v>
      </c>
      <c r="AW1293" s="14" t="s">
        <v>30</v>
      </c>
      <c r="AX1293" s="14" t="s">
        <v>76</v>
      </c>
      <c r="AY1293" s="182" t="s">
        <v>276</v>
      </c>
    </row>
    <row r="1294" spans="2:51" s="14" customFormat="1" ht="11.25">
      <c r="B1294" s="181"/>
      <c r="D1294" s="174" t="s">
        <v>284</v>
      </c>
      <c r="E1294" s="182" t="s">
        <v>1</v>
      </c>
      <c r="F1294" s="183" t="s">
        <v>1982</v>
      </c>
      <c r="H1294" s="184">
        <v>1.28</v>
      </c>
      <c r="I1294" s="185"/>
      <c r="L1294" s="181"/>
      <c r="M1294" s="186"/>
      <c r="N1294" s="187"/>
      <c r="O1294" s="187"/>
      <c r="P1294" s="187"/>
      <c r="Q1294" s="187"/>
      <c r="R1294" s="187"/>
      <c r="S1294" s="187"/>
      <c r="T1294" s="188"/>
      <c r="AT1294" s="182" t="s">
        <v>284</v>
      </c>
      <c r="AU1294" s="182" t="s">
        <v>89</v>
      </c>
      <c r="AV1294" s="14" t="s">
        <v>89</v>
      </c>
      <c r="AW1294" s="14" t="s">
        <v>30</v>
      </c>
      <c r="AX1294" s="14" t="s">
        <v>76</v>
      </c>
      <c r="AY1294" s="182" t="s">
        <v>276</v>
      </c>
    </row>
    <row r="1295" spans="2:51" s="14" customFormat="1" ht="11.25">
      <c r="B1295" s="181"/>
      <c r="D1295" s="174" t="s">
        <v>284</v>
      </c>
      <c r="E1295" s="182" t="s">
        <v>1</v>
      </c>
      <c r="F1295" s="183" t="s">
        <v>1983</v>
      </c>
      <c r="H1295" s="184">
        <v>29.501000000000001</v>
      </c>
      <c r="I1295" s="185"/>
      <c r="L1295" s="181"/>
      <c r="M1295" s="186"/>
      <c r="N1295" s="187"/>
      <c r="O1295" s="187"/>
      <c r="P1295" s="187"/>
      <c r="Q1295" s="187"/>
      <c r="R1295" s="187"/>
      <c r="S1295" s="187"/>
      <c r="T1295" s="188"/>
      <c r="AT1295" s="182" t="s">
        <v>284</v>
      </c>
      <c r="AU1295" s="182" t="s">
        <v>89</v>
      </c>
      <c r="AV1295" s="14" t="s">
        <v>89</v>
      </c>
      <c r="AW1295" s="14" t="s">
        <v>30</v>
      </c>
      <c r="AX1295" s="14" t="s">
        <v>76</v>
      </c>
      <c r="AY1295" s="182" t="s">
        <v>276</v>
      </c>
    </row>
    <row r="1296" spans="2:51" s="14" customFormat="1" ht="11.25">
      <c r="B1296" s="181"/>
      <c r="D1296" s="174" t="s">
        <v>284</v>
      </c>
      <c r="E1296" s="182" t="s">
        <v>1</v>
      </c>
      <c r="F1296" s="183" t="s">
        <v>1984</v>
      </c>
      <c r="H1296" s="184">
        <v>1.03</v>
      </c>
      <c r="I1296" s="185"/>
      <c r="L1296" s="181"/>
      <c r="M1296" s="186"/>
      <c r="N1296" s="187"/>
      <c r="O1296" s="187"/>
      <c r="P1296" s="187"/>
      <c r="Q1296" s="187"/>
      <c r="R1296" s="187"/>
      <c r="S1296" s="187"/>
      <c r="T1296" s="188"/>
      <c r="AT1296" s="182" t="s">
        <v>284</v>
      </c>
      <c r="AU1296" s="182" t="s">
        <v>89</v>
      </c>
      <c r="AV1296" s="14" t="s">
        <v>89</v>
      </c>
      <c r="AW1296" s="14" t="s">
        <v>30</v>
      </c>
      <c r="AX1296" s="14" t="s">
        <v>76</v>
      </c>
      <c r="AY1296" s="182" t="s">
        <v>276</v>
      </c>
    </row>
    <row r="1297" spans="2:51" s="14" customFormat="1" ht="11.25">
      <c r="B1297" s="181"/>
      <c r="D1297" s="174" t="s">
        <v>284</v>
      </c>
      <c r="E1297" s="182" t="s">
        <v>1</v>
      </c>
      <c r="F1297" s="183" t="s">
        <v>1977</v>
      </c>
      <c r="H1297" s="184">
        <v>1.306</v>
      </c>
      <c r="I1297" s="185"/>
      <c r="L1297" s="181"/>
      <c r="M1297" s="186"/>
      <c r="N1297" s="187"/>
      <c r="O1297" s="187"/>
      <c r="P1297" s="187"/>
      <c r="Q1297" s="187"/>
      <c r="R1297" s="187"/>
      <c r="S1297" s="187"/>
      <c r="T1297" s="188"/>
      <c r="AT1297" s="182" t="s">
        <v>284</v>
      </c>
      <c r="AU1297" s="182" t="s">
        <v>89</v>
      </c>
      <c r="AV1297" s="14" t="s">
        <v>89</v>
      </c>
      <c r="AW1297" s="14" t="s">
        <v>30</v>
      </c>
      <c r="AX1297" s="14" t="s">
        <v>76</v>
      </c>
      <c r="AY1297" s="182" t="s">
        <v>276</v>
      </c>
    </row>
    <row r="1298" spans="2:51" s="14" customFormat="1" ht="11.25">
      <c r="B1298" s="181"/>
      <c r="D1298" s="174" t="s">
        <v>284</v>
      </c>
      <c r="E1298" s="182" t="s">
        <v>1</v>
      </c>
      <c r="F1298" s="183" t="s">
        <v>1985</v>
      </c>
      <c r="H1298" s="184">
        <v>11.319000000000001</v>
      </c>
      <c r="I1298" s="185"/>
      <c r="L1298" s="181"/>
      <c r="M1298" s="186"/>
      <c r="N1298" s="187"/>
      <c r="O1298" s="187"/>
      <c r="P1298" s="187"/>
      <c r="Q1298" s="187"/>
      <c r="R1298" s="187"/>
      <c r="S1298" s="187"/>
      <c r="T1298" s="188"/>
      <c r="AT1298" s="182" t="s">
        <v>284</v>
      </c>
      <c r="AU1298" s="182" t="s">
        <v>89</v>
      </c>
      <c r="AV1298" s="14" t="s">
        <v>89</v>
      </c>
      <c r="AW1298" s="14" t="s">
        <v>30</v>
      </c>
      <c r="AX1298" s="14" t="s">
        <v>76</v>
      </c>
      <c r="AY1298" s="182" t="s">
        <v>276</v>
      </c>
    </row>
    <row r="1299" spans="2:51" s="14" customFormat="1" ht="11.25">
      <c r="B1299" s="181"/>
      <c r="D1299" s="174" t="s">
        <v>284</v>
      </c>
      <c r="E1299" s="182" t="s">
        <v>1</v>
      </c>
      <c r="F1299" s="183" t="s">
        <v>1977</v>
      </c>
      <c r="H1299" s="184">
        <v>1.306</v>
      </c>
      <c r="I1299" s="185"/>
      <c r="L1299" s="181"/>
      <c r="M1299" s="186"/>
      <c r="N1299" s="187"/>
      <c r="O1299" s="187"/>
      <c r="P1299" s="187"/>
      <c r="Q1299" s="187"/>
      <c r="R1299" s="187"/>
      <c r="S1299" s="187"/>
      <c r="T1299" s="188"/>
      <c r="AT1299" s="182" t="s">
        <v>284</v>
      </c>
      <c r="AU1299" s="182" t="s">
        <v>89</v>
      </c>
      <c r="AV1299" s="14" t="s">
        <v>89</v>
      </c>
      <c r="AW1299" s="14" t="s">
        <v>30</v>
      </c>
      <c r="AX1299" s="14" t="s">
        <v>76</v>
      </c>
      <c r="AY1299" s="182" t="s">
        <v>276</v>
      </c>
    </row>
    <row r="1300" spans="2:51" s="14" customFormat="1" ht="22.5">
      <c r="B1300" s="181"/>
      <c r="D1300" s="174" t="s">
        <v>284</v>
      </c>
      <c r="E1300" s="182" t="s">
        <v>1</v>
      </c>
      <c r="F1300" s="183" t="s">
        <v>1986</v>
      </c>
      <c r="H1300" s="184">
        <v>70.924000000000007</v>
      </c>
      <c r="I1300" s="185"/>
      <c r="L1300" s="181"/>
      <c r="M1300" s="186"/>
      <c r="N1300" s="187"/>
      <c r="O1300" s="187"/>
      <c r="P1300" s="187"/>
      <c r="Q1300" s="187"/>
      <c r="R1300" s="187"/>
      <c r="S1300" s="187"/>
      <c r="T1300" s="188"/>
      <c r="AT1300" s="182" t="s">
        <v>284</v>
      </c>
      <c r="AU1300" s="182" t="s">
        <v>89</v>
      </c>
      <c r="AV1300" s="14" t="s">
        <v>89</v>
      </c>
      <c r="AW1300" s="14" t="s">
        <v>30</v>
      </c>
      <c r="AX1300" s="14" t="s">
        <v>76</v>
      </c>
      <c r="AY1300" s="182" t="s">
        <v>276</v>
      </c>
    </row>
    <row r="1301" spans="2:51" s="14" customFormat="1" ht="11.25">
      <c r="B1301" s="181"/>
      <c r="D1301" s="174" t="s">
        <v>284</v>
      </c>
      <c r="E1301" s="182" t="s">
        <v>1</v>
      </c>
      <c r="F1301" s="183" t="s">
        <v>1987</v>
      </c>
      <c r="H1301" s="184">
        <v>-9.8770000000000007</v>
      </c>
      <c r="I1301" s="185"/>
      <c r="L1301" s="181"/>
      <c r="M1301" s="186"/>
      <c r="N1301" s="187"/>
      <c r="O1301" s="187"/>
      <c r="P1301" s="187"/>
      <c r="Q1301" s="187"/>
      <c r="R1301" s="187"/>
      <c r="S1301" s="187"/>
      <c r="T1301" s="188"/>
      <c r="AT1301" s="182" t="s">
        <v>284</v>
      </c>
      <c r="AU1301" s="182" t="s">
        <v>89</v>
      </c>
      <c r="AV1301" s="14" t="s">
        <v>89</v>
      </c>
      <c r="AW1301" s="14" t="s">
        <v>30</v>
      </c>
      <c r="AX1301" s="14" t="s">
        <v>76</v>
      </c>
      <c r="AY1301" s="182" t="s">
        <v>276</v>
      </c>
    </row>
    <row r="1302" spans="2:51" s="14" customFormat="1" ht="11.25">
      <c r="B1302" s="181"/>
      <c r="D1302" s="174" t="s">
        <v>284</v>
      </c>
      <c r="E1302" s="182" t="s">
        <v>1</v>
      </c>
      <c r="F1302" s="183" t="s">
        <v>1988</v>
      </c>
      <c r="H1302" s="184">
        <v>2.6120000000000001</v>
      </c>
      <c r="I1302" s="185"/>
      <c r="L1302" s="181"/>
      <c r="M1302" s="186"/>
      <c r="N1302" s="187"/>
      <c r="O1302" s="187"/>
      <c r="P1302" s="187"/>
      <c r="Q1302" s="187"/>
      <c r="R1302" s="187"/>
      <c r="S1302" s="187"/>
      <c r="T1302" s="188"/>
      <c r="AT1302" s="182" t="s">
        <v>284</v>
      </c>
      <c r="AU1302" s="182" t="s">
        <v>89</v>
      </c>
      <c r="AV1302" s="14" t="s">
        <v>89</v>
      </c>
      <c r="AW1302" s="14" t="s">
        <v>30</v>
      </c>
      <c r="AX1302" s="14" t="s">
        <v>76</v>
      </c>
      <c r="AY1302" s="182" t="s">
        <v>276</v>
      </c>
    </row>
    <row r="1303" spans="2:51" s="14" customFormat="1" ht="11.25">
      <c r="B1303" s="181"/>
      <c r="D1303" s="174" t="s">
        <v>284</v>
      </c>
      <c r="E1303" s="182" t="s">
        <v>1</v>
      </c>
      <c r="F1303" s="183" t="s">
        <v>1989</v>
      </c>
      <c r="H1303" s="184">
        <v>69.471000000000004</v>
      </c>
      <c r="I1303" s="185"/>
      <c r="L1303" s="181"/>
      <c r="M1303" s="186"/>
      <c r="N1303" s="187"/>
      <c r="O1303" s="187"/>
      <c r="P1303" s="187"/>
      <c r="Q1303" s="187"/>
      <c r="R1303" s="187"/>
      <c r="S1303" s="187"/>
      <c r="T1303" s="188"/>
      <c r="AT1303" s="182" t="s">
        <v>284</v>
      </c>
      <c r="AU1303" s="182" t="s">
        <v>89</v>
      </c>
      <c r="AV1303" s="14" t="s">
        <v>89</v>
      </c>
      <c r="AW1303" s="14" t="s">
        <v>30</v>
      </c>
      <c r="AX1303" s="14" t="s">
        <v>76</v>
      </c>
      <c r="AY1303" s="182" t="s">
        <v>276</v>
      </c>
    </row>
    <row r="1304" spans="2:51" s="14" customFormat="1" ht="11.25">
      <c r="B1304" s="181"/>
      <c r="D1304" s="174" t="s">
        <v>284</v>
      </c>
      <c r="E1304" s="182" t="s">
        <v>1</v>
      </c>
      <c r="F1304" s="183" t="s">
        <v>1990</v>
      </c>
      <c r="H1304" s="184">
        <v>1.1759999999999999</v>
      </c>
      <c r="I1304" s="185"/>
      <c r="L1304" s="181"/>
      <c r="M1304" s="186"/>
      <c r="N1304" s="187"/>
      <c r="O1304" s="187"/>
      <c r="P1304" s="187"/>
      <c r="Q1304" s="187"/>
      <c r="R1304" s="187"/>
      <c r="S1304" s="187"/>
      <c r="T1304" s="188"/>
      <c r="AT1304" s="182" t="s">
        <v>284</v>
      </c>
      <c r="AU1304" s="182" t="s">
        <v>89</v>
      </c>
      <c r="AV1304" s="14" t="s">
        <v>89</v>
      </c>
      <c r="AW1304" s="14" t="s">
        <v>30</v>
      </c>
      <c r="AX1304" s="14" t="s">
        <v>76</v>
      </c>
      <c r="AY1304" s="182" t="s">
        <v>276</v>
      </c>
    </row>
    <row r="1305" spans="2:51" s="14" customFormat="1" ht="22.5">
      <c r="B1305" s="181"/>
      <c r="D1305" s="174" t="s">
        <v>284</v>
      </c>
      <c r="E1305" s="182" t="s">
        <v>1</v>
      </c>
      <c r="F1305" s="183" t="s">
        <v>1991</v>
      </c>
      <c r="H1305" s="184">
        <v>41.984999999999999</v>
      </c>
      <c r="I1305" s="185"/>
      <c r="L1305" s="181"/>
      <c r="M1305" s="186"/>
      <c r="N1305" s="187"/>
      <c r="O1305" s="187"/>
      <c r="P1305" s="187"/>
      <c r="Q1305" s="187"/>
      <c r="R1305" s="187"/>
      <c r="S1305" s="187"/>
      <c r="T1305" s="188"/>
      <c r="AT1305" s="182" t="s">
        <v>284</v>
      </c>
      <c r="AU1305" s="182" t="s">
        <v>89</v>
      </c>
      <c r="AV1305" s="14" t="s">
        <v>89</v>
      </c>
      <c r="AW1305" s="14" t="s">
        <v>30</v>
      </c>
      <c r="AX1305" s="14" t="s">
        <v>76</v>
      </c>
      <c r="AY1305" s="182" t="s">
        <v>276</v>
      </c>
    </row>
    <row r="1306" spans="2:51" s="14" customFormat="1" ht="11.25">
      <c r="B1306" s="181"/>
      <c r="D1306" s="174" t="s">
        <v>284</v>
      </c>
      <c r="E1306" s="182" t="s">
        <v>1</v>
      </c>
      <c r="F1306" s="183" t="s">
        <v>1992</v>
      </c>
      <c r="H1306" s="184">
        <v>0.94</v>
      </c>
      <c r="I1306" s="185"/>
      <c r="L1306" s="181"/>
      <c r="M1306" s="186"/>
      <c r="N1306" s="187"/>
      <c r="O1306" s="187"/>
      <c r="P1306" s="187"/>
      <c r="Q1306" s="187"/>
      <c r="R1306" s="187"/>
      <c r="S1306" s="187"/>
      <c r="T1306" s="188"/>
      <c r="AT1306" s="182" t="s">
        <v>284</v>
      </c>
      <c r="AU1306" s="182" t="s">
        <v>89</v>
      </c>
      <c r="AV1306" s="14" t="s">
        <v>89</v>
      </c>
      <c r="AW1306" s="14" t="s">
        <v>30</v>
      </c>
      <c r="AX1306" s="14" t="s">
        <v>76</v>
      </c>
      <c r="AY1306" s="182" t="s">
        <v>276</v>
      </c>
    </row>
    <row r="1307" spans="2:51" s="14" customFormat="1" ht="22.5">
      <c r="B1307" s="181"/>
      <c r="D1307" s="174" t="s">
        <v>284</v>
      </c>
      <c r="E1307" s="182" t="s">
        <v>1</v>
      </c>
      <c r="F1307" s="183" t="s">
        <v>1993</v>
      </c>
      <c r="H1307" s="184">
        <v>49.19</v>
      </c>
      <c r="I1307" s="185"/>
      <c r="L1307" s="181"/>
      <c r="M1307" s="186"/>
      <c r="N1307" s="187"/>
      <c r="O1307" s="187"/>
      <c r="P1307" s="187"/>
      <c r="Q1307" s="187"/>
      <c r="R1307" s="187"/>
      <c r="S1307" s="187"/>
      <c r="T1307" s="188"/>
      <c r="AT1307" s="182" t="s">
        <v>284</v>
      </c>
      <c r="AU1307" s="182" t="s">
        <v>89</v>
      </c>
      <c r="AV1307" s="14" t="s">
        <v>89</v>
      </c>
      <c r="AW1307" s="14" t="s">
        <v>30</v>
      </c>
      <c r="AX1307" s="14" t="s">
        <v>76</v>
      </c>
      <c r="AY1307" s="182" t="s">
        <v>276</v>
      </c>
    </row>
    <row r="1308" spans="2:51" s="14" customFormat="1" ht="11.25">
      <c r="B1308" s="181"/>
      <c r="D1308" s="174" t="s">
        <v>284</v>
      </c>
      <c r="E1308" s="182" t="s">
        <v>1</v>
      </c>
      <c r="F1308" s="183" t="s">
        <v>1994</v>
      </c>
      <c r="H1308" s="184">
        <v>0.96</v>
      </c>
      <c r="I1308" s="185"/>
      <c r="L1308" s="181"/>
      <c r="M1308" s="186"/>
      <c r="N1308" s="187"/>
      <c r="O1308" s="187"/>
      <c r="P1308" s="187"/>
      <c r="Q1308" s="187"/>
      <c r="R1308" s="187"/>
      <c r="S1308" s="187"/>
      <c r="T1308" s="188"/>
      <c r="AT1308" s="182" t="s">
        <v>284</v>
      </c>
      <c r="AU1308" s="182" t="s">
        <v>89</v>
      </c>
      <c r="AV1308" s="14" t="s">
        <v>89</v>
      </c>
      <c r="AW1308" s="14" t="s">
        <v>30</v>
      </c>
      <c r="AX1308" s="14" t="s">
        <v>76</v>
      </c>
      <c r="AY1308" s="182" t="s">
        <v>276</v>
      </c>
    </row>
    <row r="1309" spans="2:51" s="14" customFormat="1" ht="11.25">
      <c r="B1309" s="181"/>
      <c r="D1309" s="174" t="s">
        <v>284</v>
      </c>
      <c r="E1309" s="182" t="s">
        <v>1</v>
      </c>
      <c r="F1309" s="183" t="s">
        <v>1995</v>
      </c>
      <c r="H1309" s="184">
        <v>51.112000000000002</v>
      </c>
      <c r="I1309" s="185"/>
      <c r="L1309" s="181"/>
      <c r="M1309" s="186"/>
      <c r="N1309" s="187"/>
      <c r="O1309" s="187"/>
      <c r="P1309" s="187"/>
      <c r="Q1309" s="187"/>
      <c r="R1309" s="187"/>
      <c r="S1309" s="187"/>
      <c r="T1309" s="188"/>
      <c r="AT1309" s="182" t="s">
        <v>284</v>
      </c>
      <c r="AU1309" s="182" t="s">
        <v>89</v>
      </c>
      <c r="AV1309" s="14" t="s">
        <v>89</v>
      </c>
      <c r="AW1309" s="14" t="s">
        <v>30</v>
      </c>
      <c r="AX1309" s="14" t="s">
        <v>76</v>
      </c>
      <c r="AY1309" s="182" t="s">
        <v>276</v>
      </c>
    </row>
    <row r="1310" spans="2:51" s="14" customFormat="1" ht="11.25">
      <c r="B1310" s="181"/>
      <c r="D1310" s="174" t="s">
        <v>284</v>
      </c>
      <c r="E1310" s="182" t="s">
        <v>1</v>
      </c>
      <c r="F1310" s="183" t="s">
        <v>1996</v>
      </c>
      <c r="H1310" s="184">
        <v>1.68</v>
      </c>
      <c r="I1310" s="185"/>
      <c r="L1310" s="181"/>
      <c r="M1310" s="186"/>
      <c r="N1310" s="187"/>
      <c r="O1310" s="187"/>
      <c r="P1310" s="187"/>
      <c r="Q1310" s="187"/>
      <c r="R1310" s="187"/>
      <c r="S1310" s="187"/>
      <c r="T1310" s="188"/>
      <c r="AT1310" s="182" t="s">
        <v>284</v>
      </c>
      <c r="AU1310" s="182" t="s">
        <v>89</v>
      </c>
      <c r="AV1310" s="14" t="s">
        <v>89</v>
      </c>
      <c r="AW1310" s="14" t="s">
        <v>30</v>
      </c>
      <c r="AX1310" s="14" t="s">
        <v>76</v>
      </c>
      <c r="AY1310" s="182" t="s">
        <v>276</v>
      </c>
    </row>
    <row r="1311" spans="2:51" s="14" customFormat="1" ht="22.5">
      <c r="B1311" s="181"/>
      <c r="D1311" s="174" t="s">
        <v>284</v>
      </c>
      <c r="E1311" s="182" t="s">
        <v>1</v>
      </c>
      <c r="F1311" s="183" t="s">
        <v>1997</v>
      </c>
      <c r="H1311" s="184">
        <v>15.853</v>
      </c>
      <c r="I1311" s="185"/>
      <c r="L1311" s="181"/>
      <c r="M1311" s="186"/>
      <c r="N1311" s="187"/>
      <c r="O1311" s="187"/>
      <c r="P1311" s="187"/>
      <c r="Q1311" s="187"/>
      <c r="R1311" s="187"/>
      <c r="S1311" s="187"/>
      <c r="T1311" s="188"/>
      <c r="AT1311" s="182" t="s">
        <v>284</v>
      </c>
      <c r="AU1311" s="182" t="s">
        <v>89</v>
      </c>
      <c r="AV1311" s="14" t="s">
        <v>89</v>
      </c>
      <c r="AW1311" s="14" t="s">
        <v>30</v>
      </c>
      <c r="AX1311" s="14" t="s">
        <v>76</v>
      </c>
      <c r="AY1311" s="182" t="s">
        <v>276</v>
      </c>
    </row>
    <row r="1312" spans="2:51" s="14" customFormat="1" ht="11.25">
      <c r="B1312" s="181"/>
      <c r="D1312" s="174" t="s">
        <v>284</v>
      </c>
      <c r="E1312" s="182" t="s">
        <v>1</v>
      </c>
      <c r="F1312" s="183" t="s">
        <v>1998</v>
      </c>
      <c r="H1312" s="184">
        <v>1.365</v>
      </c>
      <c r="I1312" s="185"/>
      <c r="L1312" s="181"/>
      <c r="M1312" s="186"/>
      <c r="N1312" s="187"/>
      <c r="O1312" s="187"/>
      <c r="P1312" s="187"/>
      <c r="Q1312" s="187"/>
      <c r="R1312" s="187"/>
      <c r="S1312" s="187"/>
      <c r="T1312" s="188"/>
      <c r="AT1312" s="182" t="s">
        <v>284</v>
      </c>
      <c r="AU1312" s="182" t="s">
        <v>89</v>
      </c>
      <c r="AV1312" s="14" t="s">
        <v>89</v>
      </c>
      <c r="AW1312" s="14" t="s">
        <v>30</v>
      </c>
      <c r="AX1312" s="14" t="s">
        <v>76</v>
      </c>
      <c r="AY1312" s="182" t="s">
        <v>276</v>
      </c>
    </row>
    <row r="1313" spans="2:51" s="14" customFormat="1" ht="11.25">
      <c r="B1313" s="181"/>
      <c r="D1313" s="174" t="s">
        <v>284</v>
      </c>
      <c r="E1313" s="182" t="s">
        <v>1</v>
      </c>
      <c r="F1313" s="183" t="s">
        <v>1999</v>
      </c>
      <c r="H1313" s="184">
        <v>1.19</v>
      </c>
      <c r="I1313" s="185"/>
      <c r="L1313" s="181"/>
      <c r="M1313" s="186"/>
      <c r="N1313" s="187"/>
      <c r="O1313" s="187"/>
      <c r="P1313" s="187"/>
      <c r="Q1313" s="187"/>
      <c r="R1313" s="187"/>
      <c r="S1313" s="187"/>
      <c r="T1313" s="188"/>
      <c r="AT1313" s="182" t="s">
        <v>284</v>
      </c>
      <c r="AU1313" s="182" t="s">
        <v>89</v>
      </c>
      <c r="AV1313" s="14" t="s">
        <v>89</v>
      </c>
      <c r="AW1313" s="14" t="s">
        <v>30</v>
      </c>
      <c r="AX1313" s="14" t="s">
        <v>76</v>
      </c>
      <c r="AY1313" s="182" t="s">
        <v>276</v>
      </c>
    </row>
    <row r="1314" spans="2:51" s="14" customFormat="1" ht="22.5">
      <c r="B1314" s="181"/>
      <c r="D1314" s="174" t="s">
        <v>284</v>
      </c>
      <c r="E1314" s="182" t="s">
        <v>1</v>
      </c>
      <c r="F1314" s="183" t="s">
        <v>2000</v>
      </c>
      <c r="H1314" s="184">
        <v>52.783000000000001</v>
      </c>
      <c r="I1314" s="185"/>
      <c r="L1314" s="181"/>
      <c r="M1314" s="186"/>
      <c r="N1314" s="187"/>
      <c r="O1314" s="187"/>
      <c r="P1314" s="187"/>
      <c r="Q1314" s="187"/>
      <c r="R1314" s="187"/>
      <c r="S1314" s="187"/>
      <c r="T1314" s="188"/>
      <c r="AT1314" s="182" t="s">
        <v>284</v>
      </c>
      <c r="AU1314" s="182" t="s">
        <v>89</v>
      </c>
      <c r="AV1314" s="14" t="s">
        <v>89</v>
      </c>
      <c r="AW1314" s="14" t="s">
        <v>30</v>
      </c>
      <c r="AX1314" s="14" t="s">
        <v>76</v>
      </c>
      <c r="AY1314" s="182" t="s">
        <v>276</v>
      </c>
    </row>
    <row r="1315" spans="2:51" s="14" customFormat="1" ht="11.25">
      <c r="B1315" s="181"/>
      <c r="D1315" s="174" t="s">
        <v>284</v>
      </c>
      <c r="E1315" s="182" t="s">
        <v>1</v>
      </c>
      <c r="F1315" s="183" t="s">
        <v>1994</v>
      </c>
      <c r="H1315" s="184">
        <v>0.96</v>
      </c>
      <c r="I1315" s="185"/>
      <c r="L1315" s="181"/>
      <c r="M1315" s="186"/>
      <c r="N1315" s="187"/>
      <c r="O1315" s="187"/>
      <c r="P1315" s="187"/>
      <c r="Q1315" s="187"/>
      <c r="R1315" s="187"/>
      <c r="S1315" s="187"/>
      <c r="T1315" s="188"/>
      <c r="AT1315" s="182" t="s">
        <v>284</v>
      </c>
      <c r="AU1315" s="182" t="s">
        <v>89</v>
      </c>
      <c r="AV1315" s="14" t="s">
        <v>89</v>
      </c>
      <c r="AW1315" s="14" t="s">
        <v>30</v>
      </c>
      <c r="AX1315" s="14" t="s">
        <v>76</v>
      </c>
      <c r="AY1315" s="182" t="s">
        <v>276</v>
      </c>
    </row>
    <row r="1316" spans="2:51" s="14" customFormat="1" ht="11.25">
      <c r="B1316" s="181"/>
      <c r="D1316" s="174" t="s">
        <v>284</v>
      </c>
      <c r="E1316" s="182" t="s">
        <v>1</v>
      </c>
      <c r="F1316" s="183" t="s">
        <v>2001</v>
      </c>
      <c r="H1316" s="184">
        <v>1.5720000000000001</v>
      </c>
      <c r="I1316" s="185"/>
      <c r="L1316" s="181"/>
      <c r="M1316" s="186"/>
      <c r="N1316" s="187"/>
      <c r="O1316" s="187"/>
      <c r="P1316" s="187"/>
      <c r="Q1316" s="187"/>
      <c r="R1316" s="187"/>
      <c r="S1316" s="187"/>
      <c r="T1316" s="188"/>
      <c r="AT1316" s="182" t="s">
        <v>284</v>
      </c>
      <c r="AU1316" s="182" t="s">
        <v>89</v>
      </c>
      <c r="AV1316" s="14" t="s">
        <v>89</v>
      </c>
      <c r="AW1316" s="14" t="s">
        <v>30</v>
      </c>
      <c r="AX1316" s="14" t="s">
        <v>76</v>
      </c>
      <c r="AY1316" s="182" t="s">
        <v>276</v>
      </c>
    </row>
    <row r="1317" spans="2:51" s="14" customFormat="1" ht="11.25">
      <c r="B1317" s="181"/>
      <c r="D1317" s="174" t="s">
        <v>284</v>
      </c>
      <c r="E1317" s="182" t="s">
        <v>1</v>
      </c>
      <c r="F1317" s="183" t="s">
        <v>2002</v>
      </c>
      <c r="H1317" s="184">
        <v>5.7140000000000004</v>
      </c>
      <c r="I1317" s="185"/>
      <c r="L1317" s="181"/>
      <c r="M1317" s="186"/>
      <c r="N1317" s="187"/>
      <c r="O1317" s="187"/>
      <c r="P1317" s="187"/>
      <c r="Q1317" s="187"/>
      <c r="R1317" s="187"/>
      <c r="S1317" s="187"/>
      <c r="T1317" s="188"/>
      <c r="AT1317" s="182" t="s">
        <v>284</v>
      </c>
      <c r="AU1317" s="182" t="s">
        <v>89</v>
      </c>
      <c r="AV1317" s="14" t="s">
        <v>89</v>
      </c>
      <c r="AW1317" s="14" t="s">
        <v>30</v>
      </c>
      <c r="AX1317" s="14" t="s">
        <v>76</v>
      </c>
      <c r="AY1317" s="182" t="s">
        <v>276</v>
      </c>
    </row>
    <row r="1318" spans="2:51" s="14" customFormat="1" ht="11.25">
      <c r="B1318" s="181"/>
      <c r="D1318" s="174" t="s">
        <v>284</v>
      </c>
      <c r="E1318" s="182" t="s">
        <v>1</v>
      </c>
      <c r="F1318" s="183" t="s">
        <v>2003</v>
      </c>
      <c r="H1318" s="184">
        <v>4.1929999999999996</v>
      </c>
      <c r="I1318" s="185"/>
      <c r="L1318" s="181"/>
      <c r="M1318" s="186"/>
      <c r="N1318" s="187"/>
      <c r="O1318" s="187"/>
      <c r="P1318" s="187"/>
      <c r="Q1318" s="187"/>
      <c r="R1318" s="187"/>
      <c r="S1318" s="187"/>
      <c r="T1318" s="188"/>
      <c r="AT1318" s="182" t="s">
        <v>284</v>
      </c>
      <c r="AU1318" s="182" t="s">
        <v>89</v>
      </c>
      <c r="AV1318" s="14" t="s">
        <v>89</v>
      </c>
      <c r="AW1318" s="14" t="s">
        <v>30</v>
      </c>
      <c r="AX1318" s="14" t="s">
        <v>76</v>
      </c>
      <c r="AY1318" s="182" t="s">
        <v>276</v>
      </c>
    </row>
    <row r="1319" spans="2:51" s="14" customFormat="1" ht="11.25">
      <c r="B1319" s="181"/>
      <c r="D1319" s="174" t="s">
        <v>284</v>
      </c>
      <c r="E1319" s="182" t="s">
        <v>1</v>
      </c>
      <c r="F1319" s="183" t="s">
        <v>2004</v>
      </c>
      <c r="H1319" s="184">
        <v>16.449000000000002</v>
      </c>
      <c r="I1319" s="185"/>
      <c r="L1319" s="181"/>
      <c r="M1319" s="186"/>
      <c r="N1319" s="187"/>
      <c r="O1319" s="187"/>
      <c r="P1319" s="187"/>
      <c r="Q1319" s="187"/>
      <c r="R1319" s="187"/>
      <c r="S1319" s="187"/>
      <c r="T1319" s="188"/>
      <c r="AT1319" s="182" t="s">
        <v>284</v>
      </c>
      <c r="AU1319" s="182" t="s">
        <v>89</v>
      </c>
      <c r="AV1319" s="14" t="s">
        <v>89</v>
      </c>
      <c r="AW1319" s="14" t="s">
        <v>30</v>
      </c>
      <c r="AX1319" s="14" t="s">
        <v>76</v>
      </c>
      <c r="AY1319" s="182" t="s">
        <v>276</v>
      </c>
    </row>
    <row r="1320" spans="2:51" s="14" customFormat="1" ht="11.25">
      <c r="B1320" s="181"/>
      <c r="D1320" s="174" t="s">
        <v>284</v>
      </c>
      <c r="E1320" s="182" t="s">
        <v>1</v>
      </c>
      <c r="F1320" s="183" t="s">
        <v>2005</v>
      </c>
      <c r="H1320" s="184">
        <v>5.4119999999999999</v>
      </c>
      <c r="I1320" s="185"/>
      <c r="L1320" s="181"/>
      <c r="M1320" s="186"/>
      <c r="N1320" s="187"/>
      <c r="O1320" s="187"/>
      <c r="P1320" s="187"/>
      <c r="Q1320" s="187"/>
      <c r="R1320" s="187"/>
      <c r="S1320" s="187"/>
      <c r="T1320" s="188"/>
      <c r="AT1320" s="182" t="s">
        <v>284</v>
      </c>
      <c r="AU1320" s="182" t="s">
        <v>89</v>
      </c>
      <c r="AV1320" s="14" t="s">
        <v>89</v>
      </c>
      <c r="AW1320" s="14" t="s">
        <v>30</v>
      </c>
      <c r="AX1320" s="14" t="s">
        <v>76</v>
      </c>
      <c r="AY1320" s="182" t="s">
        <v>276</v>
      </c>
    </row>
    <row r="1321" spans="2:51" s="14" customFormat="1" ht="11.25">
      <c r="B1321" s="181"/>
      <c r="D1321" s="174" t="s">
        <v>284</v>
      </c>
      <c r="E1321" s="182" t="s">
        <v>1</v>
      </c>
      <c r="F1321" s="183" t="s">
        <v>2006</v>
      </c>
      <c r="H1321" s="184">
        <v>7.79</v>
      </c>
      <c r="I1321" s="185"/>
      <c r="L1321" s="181"/>
      <c r="M1321" s="186"/>
      <c r="N1321" s="187"/>
      <c r="O1321" s="187"/>
      <c r="P1321" s="187"/>
      <c r="Q1321" s="187"/>
      <c r="R1321" s="187"/>
      <c r="S1321" s="187"/>
      <c r="T1321" s="188"/>
      <c r="AT1321" s="182" t="s">
        <v>284</v>
      </c>
      <c r="AU1321" s="182" t="s">
        <v>89</v>
      </c>
      <c r="AV1321" s="14" t="s">
        <v>89</v>
      </c>
      <c r="AW1321" s="14" t="s">
        <v>30</v>
      </c>
      <c r="AX1321" s="14" t="s">
        <v>76</v>
      </c>
      <c r="AY1321" s="182" t="s">
        <v>276</v>
      </c>
    </row>
    <row r="1322" spans="2:51" s="14" customFormat="1" ht="11.25">
      <c r="B1322" s="181"/>
      <c r="D1322" s="174" t="s">
        <v>284</v>
      </c>
      <c r="E1322" s="182" t="s">
        <v>1</v>
      </c>
      <c r="F1322" s="183" t="s">
        <v>2007</v>
      </c>
      <c r="H1322" s="184">
        <v>32.097000000000001</v>
      </c>
      <c r="I1322" s="185"/>
      <c r="L1322" s="181"/>
      <c r="M1322" s="186"/>
      <c r="N1322" s="187"/>
      <c r="O1322" s="187"/>
      <c r="P1322" s="187"/>
      <c r="Q1322" s="187"/>
      <c r="R1322" s="187"/>
      <c r="S1322" s="187"/>
      <c r="T1322" s="188"/>
      <c r="AT1322" s="182" t="s">
        <v>284</v>
      </c>
      <c r="AU1322" s="182" t="s">
        <v>89</v>
      </c>
      <c r="AV1322" s="14" t="s">
        <v>89</v>
      </c>
      <c r="AW1322" s="14" t="s">
        <v>30</v>
      </c>
      <c r="AX1322" s="14" t="s">
        <v>76</v>
      </c>
      <c r="AY1322" s="182" t="s">
        <v>276</v>
      </c>
    </row>
    <row r="1323" spans="2:51" s="14" customFormat="1" ht="11.25">
      <c r="B1323" s="181"/>
      <c r="D1323" s="174" t="s">
        <v>284</v>
      </c>
      <c r="E1323" s="182" t="s">
        <v>1</v>
      </c>
      <c r="F1323" s="183" t="s">
        <v>1977</v>
      </c>
      <c r="H1323" s="184">
        <v>1.306</v>
      </c>
      <c r="I1323" s="185"/>
      <c r="L1323" s="181"/>
      <c r="M1323" s="186"/>
      <c r="N1323" s="187"/>
      <c r="O1323" s="187"/>
      <c r="P1323" s="187"/>
      <c r="Q1323" s="187"/>
      <c r="R1323" s="187"/>
      <c r="S1323" s="187"/>
      <c r="T1323" s="188"/>
      <c r="AT1323" s="182" t="s">
        <v>284</v>
      </c>
      <c r="AU1323" s="182" t="s">
        <v>89</v>
      </c>
      <c r="AV1323" s="14" t="s">
        <v>89</v>
      </c>
      <c r="AW1323" s="14" t="s">
        <v>30</v>
      </c>
      <c r="AX1323" s="14" t="s">
        <v>76</v>
      </c>
      <c r="AY1323" s="182" t="s">
        <v>276</v>
      </c>
    </row>
    <row r="1324" spans="2:51" s="14" customFormat="1" ht="11.25">
      <c r="B1324" s="181"/>
      <c r="D1324" s="174" t="s">
        <v>284</v>
      </c>
      <c r="E1324" s="182" t="s">
        <v>1</v>
      </c>
      <c r="F1324" s="183" t="s">
        <v>2008</v>
      </c>
      <c r="H1324" s="184">
        <v>48.725000000000001</v>
      </c>
      <c r="I1324" s="185"/>
      <c r="L1324" s="181"/>
      <c r="M1324" s="186"/>
      <c r="N1324" s="187"/>
      <c r="O1324" s="187"/>
      <c r="P1324" s="187"/>
      <c r="Q1324" s="187"/>
      <c r="R1324" s="187"/>
      <c r="S1324" s="187"/>
      <c r="T1324" s="188"/>
      <c r="AT1324" s="182" t="s">
        <v>284</v>
      </c>
      <c r="AU1324" s="182" t="s">
        <v>89</v>
      </c>
      <c r="AV1324" s="14" t="s">
        <v>89</v>
      </c>
      <c r="AW1324" s="14" t="s">
        <v>30</v>
      </c>
      <c r="AX1324" s="14" t="s">
        <v>76</v>
      </c>
      <c r="AY1324" s="182" t="s">
        <v>276</v>
      </c>
    </row>
    <row r="1325" spans="2:51" s="14" customFormat="1" ht="11.25">
      <c r="B1325" s="181"/>
      <c r="D1325" s="174" t="s">
        <v>284</v>
      </c>
      <c r="E1325" s="182" t="s">
        <v>1</v>
      </c>
      <c r="F1325" s="183" t="s">
        <v>1988</v>
      </c>
      <c r="H1325" s="184">
        <v>2.6120000000000001</v>
      </c>
      <c r="I1325" s="185"/>
      <c r="L1325" s="181"/>
      <c r="M1325" s="186"/>
      <c r="N1325" s="187"/>
      <c r="O1325" s="187"/>
      <c r="P1325" s="187"/>
      <c r="Q1325" s="187"/>
      <c r="R1325" s="187"/>
      <c r="S1325" s="187"/>
      <c r="T1325" s="188"/>
      <c r="AT1325" s="182" t="s">
        <v>284</v>
      </c>
      <c r="AU1325" s="182" t="s">
        <v>89</v>
      </c>
      <c r="AV1325" s="14" t="s">
        <v>89</v>
      </c>
      <c r="AW1325" s="14" t="s">
        <v>30</v>
      </c>
      <c r="AX1325" s="14" t="s">
        <v>76</v>
      </c>
      <c r="AY1325" s="182" t="s">
        <v>276</v>
      </c>
    </row>
    <row r="1326" spans="2:51" s="14" customFormat="1" ht="11.25">
      <c r="B1326" s="181"/>
      <c r="D1326" s="174" t="s">
        <v>284</v>
      </c>
      <c r="E1326" s="182" t="s">
        <v>1</v>
      </c>
      <c r="F1326" s="183" t="s">
        <v>2009</v>
      </c>
      <c r="H1326" s="184">
        <v>0.97</v>
      </c>
      <c r="I1326" s="185"/>
      <c r="L1326" s="181"/>
      <c r="M1326" s="186"/>
      <c r="N1326" s="187"/>
      <c r="O1326" s="187"/>
      <c r="P1326" s="187"/>
      <c r="Q1326" s="187"/>
      <c r="R1326" s="187"/>
      <c r="S1326" s="187"/>
      <c r="T1326" s="188"/>
      <c r="AT1326" s="182" t="s">
        <v>284</v>
      </c>
      <c r="AU1326" s="182" t="s">
        <v>89</v>
      </c>
      <c r="AV1326" s="14" t="s">
        <v>89</v>
      </c>
      <c r="AW1326" s="14" t="s">
        <v>30</v>
      </c>
      <c r="AX1326" s="14" t="s">
        <v>76</v>
      </c>
      <c r="AY1326" s="182" t="s">
        <v>276</v>
      </c>
    </row>
    <row r="1327" spans="2:51" s="14" customFormat="1" ht="11.25">
      <c r="B1327" s="181"/>
      <c r="D1327" s="174" t="s">
        <v>284</v>
      </c>
      <c r="E1327" s="182" t="s">
        <v>1</v>
      </c>
      <c r="F1327" s="183" t="s">
        <v>2010</v>
      </c>
      <c r="H1327" s="184">
        <v>34.728000000000002</v>
      </c>
      <c r="I1327" s="185"/>
      <c r="L1327" s="181"/>
      <c r="M1327" s="186"/>
      <c r="N1327" s="187"/>
      <c r="O1327" s="187"/>
      <c r="P1327" s="187"/>
      <c r="Q1327" s="187"/>
      <c r="R1327" s="187"/>
      <c r="S1327" s="187"/>
      <c r="T1327" s="188"/>
      <c r="AT1327" s="182" t="s">
        <v>284</v>
      </c>
      <c r="AU1327" s="182" t="s">
        <v>89</v>
      </c>
      <c r="AV1327" s="14" t="s">
        <v>89</v>
      </c>
      <c r="AW1327" s="14" t="s">
        <v>30</v>
      </c>
      <c r="AX1327" s="14" t="s">
        <v>76</v>
      </c>
      <c r="AY1327" s="182" t="s">
        <v>276</v>
      </c>
    </row>
    <row r="1328" spans="2:51" s="14" customFormat="1" ht="11.25">
      <c r="B1328" s="181"/>
      <c r="D1328" s="174" t="s">
        <v>284</v>
      </c>
      <c r="E1328" s="182" t="s">
        <v>1</v>
      </c>
      <c r="F1328" s="183" t="s">
        <v>1977</v>
      </c>
      <c r="H1328" s="184">
        <v>1.306</v>
      </c>
      <c r="I1328" s="185"/>
      <c r="L1328" s="181"/>
      <c r="M1328" s="186"/>
      <c r="N1328" s="187"/>
      <c r="O1328" s="187"/>
      <c r="P1328" s="187"/>
      <c r="Q1328" s="187"/>
      <c r="R1328" s="187"/>
      <c r="S1328" s="187"/>
      <c r="T1328" s="188"/>
      <c r="AT1328" s="182" t="s">
        <v>284</v>
      </c>
      <c r="AU1328" s="182" t="s">
        <v>89</v>
      </c>
      <c r="AV1328" s="14" t="s">
        <v>89</v>
      </c>
      <c r="AW1328" s="14" t="s">
        <v>30</v>
      </c>
      <c r="AX1328" s="14" t="s">
        <v>76</v>
      </c>
      <c r="AY1328" s="182" t="s">
        <v>276</v>
      </c>
    </row>
    <row r="1329" spans="2:51" s="14" customFormat="1" ht="11.25">
      <c r="B1329" s="181"/>
      <c r="D1329" s="174" t="s">
        <v>284</v>
      </c>
      <c r="E1329" s="182" t="s">
        <v>1</v>
      </c>
      <c r="F1329" s="183" t="s">
        <v>2011</v>
      </c>
      <c r="H1329" s="184">
        <v>38.036000000000001</v>
      </c>
      <c r="I1329" s="185"/>
      <c r="L1329" s="181"/>
      <c r="M1329" s="186"/>
      <c r="N1329" s="187"/>
      <c r="O1329" s="187"/>
      <c r="P1329" s="187"/>
      <c r="Q1329" s="187"/>
      <c r="R1329" s="187"/>
      <c r="S1329" s="187"/>
      <c r="T1329" s="188"/>
      <c r="AT1329" s="182" t="s">
        <v>284</v>
      </c>
      <c r="AU1329" s="182" t="s">
        <v>89</v>
      </c>
      <c r="AV1329" s="14" t="s">
        <v>89</v>
      </c>
      <c r="AW1329" s="14" t="s">
        <v>30</v>
      </c>
      <c r="AX1329" s="14" t="s">
        <v>76</v>
      </c>
      <c r="AY1329" s="182" t="s">
        <v>276</v>
      </c>
    </row>
    <row r="1330" spans="2:51" s="14" customFormat="1" ht="11.25">
      <c r="B1330" s="181"/>
      <c r="D1330" s="174" t="s">
        <v>284</v>
      </c>
      <c r="E1330" s="182" t="s">
        <v>1</v>
      </c>
      <c r="F1330" s="183" t="s">
        <v>2012</v>
      </c>
      <c r="H1330" s="184">
        <v>1.2450000000000001</v>
      </c>
      <c r="I1330" s="185"/>
      <c r="L1330" s="181"/>
      <c r="M1330" s="186"/>
      <c r="N1330" s="187"/>
      <c r="O1330" s="187"/>
      <c r="P1330" s="187"/>
      <c r="Q1330" s="187"/>
      <c r="R1330" s="187"/>
      <c r="S1330" s="187"/>
      <c r="T1330" s="188"/>
      <c r="AT1330" s="182" t="s">
        <v>284</v>
      </c>
      <c r="AU1330" s="182" t="s">
        <v>89</v>
      </c>
      <c r="AV1330" s="14" t="s">
        <v>89</v>
      </c>
      <c r="AW1330" s="14" t="s">
        <v>30</v>
      </c>
      <c r="AX1330" s="14" t="s">
        <v>76</v>
      </c>
      <c r="AY1330" s="182" t="s">
        <v>276</v>
      </c>
    </row>
    <row r="1331" spans="2:51" s="14" customFormat="1" ht="11.25">
      <c r="B1331" s="181"/>
      <c r="D1331" s="174" t="s">
        <v>284</v>
      </c>
      <c r="E1331" s="182" t="s">
        <v>1</v>
      </c>
      <c r="F1331" s="183" t="s">
        <v>2013</v>
      </c>
      <c r="H1331" s="184">
        <v>34.186999999999998</v>
      </c>
      <c r="I1331" s="185"/>
      <c r="L1331" s="181"/>
      <c r="M1331" s="186"/>
      <c r="N1331" s="187"/>
      <c r="O1331" s="187"/>
      <c r="P1331" s="187"/>
      <c r="Q1331" s="187"/>
      <c r="R1331" s="187"/>
      <c r="S1331" s="187"/>
      <c r="T1331" s="188"/>
      <c r="AT1331" s="182" t="s">
        <v>284</v>
      </c>
      <c r="AU1331" s="182" t="s">
        <v>89</v>
      </c>
      <c r="AV1331" s="14" t="s">
        <v>89</v>
      </c>
      <c r="AW1331" s="14" t="s">
        <v>30</v>
      </c>
      <c r="AX1331" s="14" t="s">
        <v>76</v>
      </c>
      <c r="AY1331" s="182" t="s">
        <v>276</v>
      </c>
    </row>
    <row r="1332" spans="2:51" s="14" customFormat="1" ht="11.25">
      <c r="B1332" s="181"/>
      <c r="D1332" s="174" t="s">
        <v>284</v>
      </c>
      <c r="E1332" s="182" t="s">
        <v>1</v>
      </c>
      <c r="F1332" s="183" t="s">
        <v>1977</v>
      </c>
      <c r="H1332" s="184">
        <v>1.306</v>
      </c>
      <c r="I1332" s="185"/>
      <c r="L1332" s="181"/>
      <c r="M1332" s="186"/>
      <c r="N1332" s="187"/>
      <c r="O1332" s="187"/>
      <c r="P1332" s="187"/>
      <c r="Q1332" s="187"/>
      <c r="R1332" s="187"/>
      <c r="S1332" s="187"/>
      <c r="T1332" s="188"/>
      <c r="AT1332" s="182" t="s">
        <v>284</v>
      </c>
      <c r="AU1332" s="182" t="s">
        <v>89</v>
      </c>
      <c r="AV1332" s="14" t="s">
        <v>89</v>
      </c>
      <c r="AW1332" s="14" t="s">
        <v>30</v>
      </c>
      <c r="AX1332" s="14" t="s">
        <v>76</v>
      </c>
      <c r="AY1332" s="182" t="s">
        <v>276</v>
      </c>
    </row>
    <row r="1333" spans="2:51" s="14" customFormat="1" ht="11.25">
      <c r="B1333" s="181"/>
      <c r="D1333" s="174" t="s">
        <v>284</v>
      </c>
      <c r="E1333" s="182" t="s">
        <v>1</v>
      </c>
      <c r="F1333" s="183" t="s">
        <v>2014</v>
      </c>
      <c r="H1333" s="184">
        <v>54.466999999999999</v>
      </c>
      <c r="I1333" s="185"/>
      <c r="L1333" s="181"/>
      <c r="M1333" s="186"/>
      <c r="N1333" s="187"/>
      <c r="O1333" s="187"/>
      <c r="P1333" s="187"/>
      <c r="Q1333" s="187"/>
      <c r="R1333" s="187"/>
      <c r="S1333" s="187"/>
      <c r="T1333" s="188"/>
      <c r="AT1333" s="182" t="s">
        <v>284</v>
      </c>
      <c r="AU1333" s="182" t="s">
        <v>89</v>
      </c>
      <c r="AV1333" s="14" t="s">
        <v>89</v>
      </c>
      <c r="AW1333" s="14" t="s">
        <v>30</v>
      </c>
      <c r="AX1333" s="14" t="s">
        <v>76</v>
      </c>
      <c r="AY1333" s="182" t="s">
        <v>276</v>
      </c>
    </row>
    <row r="1334" spans="2:51" s="14" customFormat="1" ht="11.25">
      <c r="B1334" s="181"/>
      <c r="D1334" s="174" t="s">
        <v>284</v>
      </c>
      <c r="E1334" s="182" t="s">
        <v>1</v>
      </c>
      <c r="F1334" s="183" t="s">
        <v>1977</v>
      </c>
      <c r="H1334" s="184">
        <v>1.306</v>
      </c>
      <c r="I1334" s="185"/>
      <c r="L1334" s="181"/>
      <c r="M1334" s="186"/>
      <c r="N1334" s="187"/>
      <c r="O1334" s="187"/>
      <c r="P1334" s="187"/>
      <c r="Q1334" s="187"/>
      <c r="R1334" s="187"/>
      <c r="S1334" s="187"/>
      <c r="T1334" s="188"/>
      <c r="AT1334" s="182" t="s">
        <v>284</v>
      </c>
      <c r="AU1334" s="182" t="s">
        <v>89</v>
      </c>
      <c r="AV1334" s="14" t="s">
        <v>89</v>
      </c>
      <c r="AW1334" s="14" t="s">
        <v>30</v>
      </c>
      <c r="AX1334" s="14" t="s">
        <v>76</v>
      </c>
      <c r="AY1334" s="182" t="s">
        <v>276</v>
      </c>
    </row>
    <row r="1335" spans="2:51" s="14" customFormat="1" ht="11.25">
      <c r="B1335" s="181"/>
      <c r="D1335" s="174" t="s">
        <v>284</v>
      </c>
      <c r="E1335" s="182" t="s">
        <v>1</v>
      </c>
      <c r="F1335" s="183" t="s">
        <v>2015</v>
      </c>
      <c r="H1335" s="184">
        <v>83.177999999999997</v>
      </c>
      <c r="I1335" s="185"/>
      <c r="L1335" s="181"/>
      <c r="M1335" s="186"/>
      <c r="N1335" s="187"/>
      <c r="O1335" s="187"/>
      <c r="P1335" s="187"/>
      <c r="Q1335" s="187"/>
      <c r="R1335" s="187"/>
      <c r="S1335" s="187"/>
      <c r="T1335" s="188"/>
      <c r="AT1335" s="182" t="s">
        <v>284</v>
      </c>
      <c r="AU1335" s="182" t="s">
        <v>89</v>
      </c>
      <c r="AV1335" s="14" t="s">
        <v>89</v>
      </c>
      <c r="AW1335" s="14" t="s">
        <v>30</v>
      </c>
      <c r="AX1335" s="14" t="s">
        <v>76</v>
      </c>
      <c r="AY1335" s="182" t="s">
        <v>276</v>
      </c>
    </row>
    <row r="1336" spans="2:51" s="14" customFormat="1" ht="11.25">
      <c r="B1336" s="181"/>
      <c r="D1336" s="174" t="s">
        <v>284</v>
      </c>
      <c r="E1336" s="182" t="s">
        <v>1</v>
      </c>
      <c r="F1336" s="183" t="s">
        <v>2016</v>
      </c>
      <c r="H1336" s="184">
        <v>3.9180000000000001</v>
      </c>
      <c r="I1336" s="185"/>
      <c r="L1336" s="181"/>
      <c r="M1336" s="186"/>
      <c r="N1336" s="187"/>
      <c r="O1336" s="187"/>
      <c r="P1336" s="187"/>
      <c r="Q1336" s="187"/>
      <c r="R1336" s="187"/>
      <c r="S1336" s="187"/>
      <c r="T1336" s="188"/>
      <c r="AT1336" s="182" t="s">
        <v>284</v>
      </c>
      <c r="AU1336" s="182" t="s">
        <v>89</v>
      </c>
      <c r="AV1336" s="14" t="s">
        <v>89</v>
      </c>
      <c r="AW1336" s="14" t="s">
        <v>30</v>
      </c>
      <c r="AX1336" s="14" t="s">
        <v>76</v>
      </c>
      <c r="AY1336" s="182" t="s">
        <v>276</v>
      </c>
    </row>
    <row r="1337" spans="2:51" s="14" customFormat="1" ht="22.5">
      <c r="B1337" s="181"/>
      <c r="D1337" s="174" t="s">
        <v>284</v>
      </c>
      <c r="E1337" s="182" t="s">
        <v>1</v>
      </c>
      <c r="F1337" s="183" t="s">
        <v>2017</v>
      </c>
      <c r="H1337" s="184">
        <v>81.738</v>
      </c>
      <c r="I1337" s="185"/>
      <c r="L1337" s="181"/>
      <c r="M1337" s="186"/>
      <c r="N1337" s="187"/>
      <c r="O1337" s="187"/>
      <c r="P1337" s="187"/>
      <c r="Q1337" s="187"/>
      <c r="R1337" s="187"/>
      <c r="S1337" s="187"/>
      <c r="T1337" s="188"/>
      <c r="AT1337" s="182" t="s">
        <v>284</v>
      </c>
      <c r="AU1337" s="182" t="s">
        <v>89</v>
      </c>
      <c r="AV1337" s="14" t="s">
        <v>89</v>
      </c>
      <c r="AW1337" s="14" t="s">
        <v>30</v>
      </c>
      <c r="AX1337" s="14" t="s">
        <v>76</v>
      </c>
      <c r="AY1337" s="182" t="s">
        <v>276</v>
      </c>
    </row>
    <row r="1338" spans="2:51" s="14" customFormat="1" ht="11.25">
      <c r="B1338" s="181"/>
      <c r="D1338" s="174" t="s">
        <v>284</v>
      </c>
      <c r="E1338" s="182" t="s">
        <v>1</v>
      </c>
      <c r="F1338" s="183" t="s">
        <v>2018</v>
      </c>
      <c r="H1338" s="184">
        <v>-1.593</v>
      </c>
      <c r="I1338" s="185"/>
      <c r="L1338" s="181"/>
      <c r="M1338" s="186"/>
      <c r="N1338" s="187"/>
      <c r="O1338" s="187"/>
      <c r="P1338" s="187"/>
      <c r="Q1338" s="187"/>
      <c r="R1338" s="187"/>
      <c r="S1338" s="187"/>
      <c r="T1338" s="188"/>
      <c r="AT1338" s="182" t="s">
        <v>284</v>
      </c>
      <c r="AU1338" s="182" t="s">
        <v>89</v>
      </c>
      <c r="AV1338" s="14" t="s">
        <v>89</v>
      </c>
      <c r="AW1338" s="14" t="s">
        <v>30</v>
      </c>
      <c r="AX1338" s="14" t="s">
        <v>76</v>
      </c>
      <c r="AY1338" s="182" t="s">
        <v>276</v>
      </c>
    </row>
    <row r="1339" spans="2:51" s="14" customFormat="1" ht="11.25">
      <c r="B1339" s="181"/>
      <c r="D1339" s="174" t="s">
        <v>284</v>
      </c>
      <c r="E1339" s="182" t="s">
        <v>1</v>
      </c>
      <c r="F1339" s="183" t="s">
        <v>2019</v>
      </c>
      <c r="H1339" s="184">
        <v>72.953999999999994</v>
      </c>
      <c r="I1339" s="185"/>
      <c r="L1339" s="181"/>
      <c r="M1339" s="186"/>
      <c r="N1339" s="187"/>
      <c r="O1339" s="187"/>
      <c r="P1339" s="187"/>
      <c r="Q1339" s="187"/>
      <c r="R1339" s="187"/>
      <c r="S1339" s="187"/>
      <c r="T1339" s="188"/>
      <c r="AT1339" s="182" t="s">
        <v>284</v>
      </c>
      <c r="AU1339" s="182" t="s">
        <v>89</v>
      </c>
      <c r="AV1339" s="14" t="s">
        <v>89</v>
      </c>
      <c r="AW1339" s="14" t="s">
        <v>30</v>
      </c>
      <c r="AX1339" s="14" t="s">
        <v>76</v>
      </c>
      <c r="AY1339" s="182" t="s">
        <v>276</v>
      </c>
    </row>
    <row r="1340" spans="2:51" s="14" customFormat="1" ht="11.25">
      <c r="B1340" s="181"/>
      <c r="D1340" s="174" t="s">
        <v>284</v>
      </c>
      <c r="E1340" s="182" t="s">
        <v>1</v>
      </c>
      <c r="F1340" s="183" t="s">
        <v>2020</v>
      </c>
      <c r="H1340" s="184">
        <v>1.0660000000000001</v>
      </c>
      <c r="I1340" s="185"/>
      <c r="L1340" s="181"/>
      <c r="M1340" s="186"/>
      <c r="N1340" s="187"/>
      <c r="O1340" s="187"/>
      <c r="P1340" s="187"/>
      <c r="Q1340" s="187"/>
      <c r="R1340" s="187"/>
      <c r="S1340" s="187"/>
      <c r="T1340" s="188"/>
      <c r="AT1340" s="182" t="s">
        <v>284</v>
      </c>
      <c r="AU1340" s="182" t="s">
        <v>89</v>
      </c>
      <c r="AV1340" s="14" t="s">
        <v>89</v>
      </c>
      <c r="AW1340" s="14" t="s">
        <v>30</v>
      </c>
      <c r="AX1340" s="14" t="s">
        <v>76</v>
      </c>
      <c r="AY1340" s="182" t="s">
        <v>276</v>
      </c>
    </row>
    <row r="1341" spans="2:51" s="14" customFormat="1" ht="11.25">
      <c r="B1341" s="181"/>
      <c r="D1341" s="174" t="s">
        <v>284</v>
      </c>
      <c r="E1341" s="182" t="s">
        <v>1</v>
      </c>
      <c r="F1341" s="183" t="s">
        <v>2021</v>
      </c>
      <c r="H1341" s="184">
        <v>17.465</v>
      </c>
      <c r="I1341" s="185"/>
      <c r="L1341" s="181"/>
      <c r="M1341" s="186"/>
      <c r="N1341" s="187"/>
      <c r="O1341" s="187"/>
      <c r="P1341" s="187"/>
      <c r="Q1341" s="187"/>
      <c r="R1341" s="187"/>
      <c r="S1341" s="187"/>
      <c r="T1341" s="188"/>
      <c r="AT1341" s="182" t="s">
        <v>284</v>
      </c>
      <c r="AU1341" s="182" t="s">
        <v>89</v>
      </c>
      <c r="AV1341" s="14" t="s">
        <v>89</v>
      </c>
      <c r="AW1341" s="14" t="s">
        <v>30</v>
      </c>
      <c r="AX1341" s="14" t="s">
        <v>76</v>
      </c>
      <c r="AY1341" s="182" t="s">
        <v>276</v>
      </c>
    </row>
    <row r="1342" spans="2:51" s="14" customFormat="1" ht="11.25">
      <c r="B1342" s="181"/>
      <c r="D1342" s="174" t="s">
        <v>284</v>
      </c>
      <c r="E1342" s="182" t="s">
        <v>1</v>
      </c>
      <c r="F1342" s="183" t="s">
        <v>2022</v>
      </c>
      <c r="H1342" s="184">
        <v>1.7330000000000001</v>
      </c>
      <c r="I1342" s="185"/>
      <c r="L1342" s="181"/>
      <c r="M1342" s="186"/>
      <c r="N1342" s="187"/>
      <c r="O1342" s="187"/>
      <c r="P1342" s="187"/>
      <c r="Q1342" s="187"/>
      <c r="R1342" s="187"/>
      <c r="S1342" s="187"/>
      <c r="T1342" s="188"/>
      <c r="AT1342" s="182" t="s">
        <v>284</v>
      </c>
      <c r="AU1342" s="182" t="s">
        <v>89</v>
      </c>
      <c r="AV1342" s="14" t="s">
        <v>89</v>
      </c>
      <c r="AW1342" s="14" t="s">
        <v>30</v>
      </c>
      <c r="AX1342" s="14" t="s">
        <v>76</v>
      </c>
      <c r="AY1342" s="182" t="s">
        <v>276</v>
      </c>
    </row>
    <row r="1343" spans="2:51" s="14" customFormat="1" ht="11.25">
      <c r="B1343" s="181"/>
      <c r="D1343" s="174" t="s">
        <v>284</v>
      </c>
      <c r="E1343" s="182" t="s">
        <v>1</v>
      </c>
      <c r="F1343" s="183" t="s">
        <v>2023</v>
      </c>
      <c r="H1343" s="184">
        <v>23.13</v>
      </c>
      <c r="I1343" s="185"/>
      <c r="L1343" s="181"/>
      <c r="M1343" s="186"/>
      <c r="N1343" s="187"/>
      <c r="O1343" s="187"/>
      <c r="P1343" s="187"/>
      <c r="Q1343" s="187"/>
      <c r="R1343" s="187"/>
      <c r="S1343" s="187"/>
      <c r="T1343" s="188"/>
      <c r="AT1343" s="182" t="s">
        <v>284</v>
      </c>
      <c r="AU1343" s="182" t="s">
        <v>89</v>
      </c>
      <c r="AV1343" s="14" t="s">
        <v>89</v>
      </c>
      <c r="AW1343" s="14" t="s">
        <v>30</v>
      </c>
      <c r="AX1343" s="14" t="s">
        <v>76</v>
      </c>
      <c r="AY1343" s="182" t="s">
        <v>276</v>
      </c>
    </row>
    <row r="1344" spans="2:51" s="14" customFormat="1" ht="11.25">
      <c r="B1344" s="181"/>
      <c r="D1344" s="174" t="s">
        <v>284</v>
      </c>
      <c r="E1344" s="182" t="s">
        <v>1</v>
      </c>
      <c r="F1344" s="183" t="s">
        <v>2024</v>
      </c>
      <c r="H1344" s="184">
        <v>-75.843999999999994</v>
      </c>
      <c r="I1344" s="185"/>
      <c r="L1344" s="181"/>
      <c r="M1344" s="186"/>
      <c r="N1344" s="187"/>
      <c r="O1344" s="187"/>
      <c r="P1344" s="187"/>
      <c r="Q1344" s="187"/>
      <c r="R1344" s="187"/>
      <c r="S1344" s="187"/>
      <c r="T1344" s="188"/>
      <c r="AT1344" s="182" t="s">
        <v>284</v>
      </c>
      <c r="AU1344" s="182" t="s">
        <v>89</v>
      </c>
      <c r="AV1344" s="14" t="s">
        <v>89</v>
      </c>
      <c r="AW1344" s="14" t="s">
        <v>30</v>
      </c>
      <c r="AX1344" s="14" t="s">
        <v>76</v>
      </c>
      <c r="AY1344" s="182" t="s">
        <v>276</v>
      </c>
    </row>
    <row r="1345" spans="1:65" s="16" customFormat="1" ht="11.25">
      <c r="B1345" s="207"/>
      <c r="D1345" s="174" t="s">
        <v>284</v>
      </c>
      <c r="E1345" s="208" t="s">
        <v>187</v>
      </c>
      <c r="F1345" s="209" t="s">
        <v>548</v>
      </c>
      <c r="H1345" s="210">
        <v>1037.049</v>
      </c>
      <c r="I1345" s="211"/>
      <c r="L1345" s="207"/>
      <c r="M1345" s="212"/>
      <c r="N1345" s="213"/>
      <c r="O1345" s="213"/>
      <c r="P1345" s="213"/>
      <c r="Q1345" s="213"/>
      <c r="R1345" s="213"/>
      <c r="S1345" s="213"/>
      <c r="T1345" s="214"/>
      <c r="AT1345" s="208" t="s">
        <v>284</v>
      </c>
      <c r="AU1345" s="208" t="s">
        <v>89</v>
      </c>
      <c r="AV1345" s="16" t="s">
        <v>295</v>
      </c>
      <c r="AW1345" s="16" t="s">
        <v>30</v>
      </c>
      <c r="AX1345" s="16" t="s">
        <v>76</v>
      </c>
      <c r="AY1345" s="208" t="s">
        <v>276</v>
      </c>
    </row>
    <row r="1346" spans="1:65" s="15" customFormat="1" ht="11.25">
      <c r="B1346" s="189"/>
      <c r="D1346" s="174" t="s">
        <v>284</v>
      </c>
      <c r="E1346" s="190" t="s">
        <v>1</v>
      </c>
      <c r="F1346" s="191" t="s">
        <v>289</v>
      </c>
      <c r="H1346" s="192">
        <v>1596.1489999999999</v>
      </c>
      <c r="I1346" s="193"/>
      <c r="L1346" s="189"/>
      <c r="M1346" s="194"/>
      <c r="N1346" s="195"/>
      <c r="O1346" s="195"/>
      <c r="P1346" s="195"/>
      <c r="Q1346" s="195"/>
      <c r="R1346" s="195"/>
      <c r="S1346" s="195"/>
      <c r="T1346" s="196"/>
      <c r="AT1346" s="190" t="s">
        <v>284</v>
      </c>
      <c r="AU1346" s="190" t="s">
        <v>89</v>
      </c>
      <c r="AV1346" s="15" t="s">
        <v>282</v>
      </c>
      <c r="AW1346" s="15" t="s">
        <v>30</v>
      </c>
      <c r="AX1346" s="15" t="s">
        <v>83</v>
      </c>
      <c r="AY1346" s="190" t="s">
        <v>276</v>
      </c>
    </row>
    <row r="1347" spans="1:65" s="2" customFormat="1" ht="24.2" customHeight="1">
      <c r="A1347" s="33"/>
      <c r="B1347" s="158"/>
      <c r="C1347" s="159" t="s">
        <v>2025</v>
      </c>
      <c r="D1347" s="159" t="s">
        <v>278</v>
      </c>
      <c r="E1347" s="160" t="s">
        <v>2026</v>
      </c>
      <c r="F1347" s="161" t="s">
        <v>2027</v>
      </c>
      <c r="G1347" s="162" t="s">
        <v>281</v>
      </c>
      <c r="H1347" s="163">
        <v>1807.8420000000001</v>
      </c>
      <c r="I1347" s="164"/>
      <c r="J1347" s="163">
        <f>ROUND(I1347*H1347,3)</f>
        <v>0</v>
      </c>
      <c r="K1347" s="165"/>
      <c r="L1347" s="34"/>
      <c r="M1347" s="166" t="s">
        <v>1</v>
      </c>
      <c r="N1347" s="167" t="s">
        <v>42</v>
      </c>
      <c r="O1347" s="62"/>
      <c r="P1347" s="168">
        <f>O1347*H1347</f>
        <v>0</v>
      </c>
      <c r="Q1347" s="168">
        <v>1E-4</v>
      </c>
      <c r="R1347" s="168">
        <f>Q1347*H1347</f>
        <v>0.18078420000000001</v>
      </c>
      <c r="S1347" s="168">
        <v>0</v>
      </c>
      <c r="T1347" s="169">
        <f>S1347*H1347</f>
        <v>0</v>
      </c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R1347" s="170" t="s">
        <v>368</v>
      </c>
      <c r="AT1347" s="170" t="s">
        <v>278</v>
      </c>
      <c r="AU1347" s="170" t="s">
        <v>89</v>
      </c>
      <c r="AY1347" s="18" t="s">
        <v>276</v>
      </c>
      <c r="BE1347" s="171">
        <f>IF(N1347="základná",J1347,0)</f>
        <v>0</v>
      </c>
      <c r="BF1347" s="171">
        <f>IF(N1347="znížená",J1347,0)</f>
        <v>0</v>
      </c>
      <c r="BG1347" s="171">
        <f>IF(N1347="zákl. prenesená",J1347,0)</f>
        <v>0</v>
      </c>
      <c r="BH1347" s="171">
        <f>IF(N1347="zníž. prenesená",J1347,0)</f>
        <v>0</v>
      </c>
      <c r="BI1347" s="171">
        <f>IF(N1347="nulová",J1347,0)</f>
        <v>0</v>
      </c>
      <c r="BJ1347" s="18" t="s">
        <v>89</v>
      </c>
      <c r="BK1347" s="172">
        <f>ROUND(I1347*H1347,3)</f>
        <v>0</v>
      </c>
      <c r="BL1347" s="18" t="s">
        <v>368</v>
      </c>
      <c r="BM1347" s="170" t="s">
        <v>2028</v>
      </c>
    </row>
    <row r="1348" spans="1:65" s="13" customFormat="1" ht="11.25">
      <c r="B1348" s="173"/>
      <c r="D1348" s="174" t="s">
        <v>284</v>
      </c>
      <c r="E1348" s="175" t="s">
        <v>1</v>
      </c>
      <c r="F1348" s="176" t="s">
        <v>2029</v>
      </c>
      <c r="H1348" s="175" t="s">
        <v>1</v>
      </c>
      <c r="I1348" s="177"/>
      <c r="L1348" s="173"/>
      <c r="M1348" s="178"/>
      <c r="N1348" s="179"/>
      <c r="O1348" s="179"/>
      <c r="P1348" s="179"/>
      <c r="Q1348" s="179"/>
      <c r="R1348" s="179"/>
      <c r="S1348" s="179"/>
      <c r="T1348" s="180"/>
      <c r="AT1348" s="175" t="s">
        <v>284</v>
      </c>
      <c r="AU1348" s="175" t="s">
        <v>89</v>
      </c>
      <c r="AV1348" s="13" t="s">
        <v>83</v>
      </c>
      <c r="AW1348" s="13" t="s">
        <v>30</v>
      </c>
      <c r="AX1348" s="13" t="s">
        <v>76</v>
      </c>
      <c r="AY1348" s="175" t="s">
        <v>276</v>
      </c>
    </row>
    <row r="1349" spans="1:65" s="14" customFormat="1" ht="11.25">
      <c r="B1349" s="181"/>
      <c r="D1349" s="174" t="s">
        <v>284</v>
      </c>
      <c r="E1349" s="182" t="s">
        <v>1</v>
      </c>
      <c r="F1349" s="183" t="s">
        <v>185</v>
      </c>
      <c r="H1349" s="184">
        <v>559.1</v>
      </c>
      <c r="I1349" s="185"/>
      <c r="L1349" s="181"/>
      <c r="M1349" s="186"/>
      <c r="N1349" s="187"/>
      <c r="O1349" s="187"/>
      <c r="P1349" s="187"/>
      <c r="Q1349" s="187"/>
      <c r="R1349" s="187"/>
      <c r="S1349" s="187"/>
      <c r="T1349" s="188"/>
      <c r="AT1349" s="182" t="s">
        <v>284</v>
      </c>
      <c r="AU1349" s="182" t="s">
        <v>89</v>
      </c>
      <c r="AV1349" s="14" t="s">
        <v>89</v>
      </c>
      <c r="AW1349" s="14" t="s">
        <v>30</v>
      </c>
      <c r="AX1349" s="14" t="s">
        <v>76</v>
      </c>
      <c r="AY1349" s="182" t="s">
        <v>276</v>
      </c>
    </row>
    <row r="1350" spans="1:65" s="13" customFormat="1" ht="11.25">
      <c r="B1350" s="173"/>
      <c r="D1350" s="174" t="s">
        <v>284</v>
      </c>
      <c r="E1350" s="175" t="s">
        <v>1</v>
      </c>
      <c r="F1350" s="176" t="s">
        <v>2030</v>
      </c>
      <c r="H1350" s="175" t="s">
        <v>1</v>
      </c>
      <c r="I1350" s="177"/>
      <c r="L1350" s="173"/>
      <c r="M1350" s="178"/>
      <c r="N1350" s="179"/>
      <c r="O1350" s="179"/>
      <c r="P1350" s="179"/>
      <c r="Q1350" s="179"/>
      <c r="R1350" s="179"/>
      <c r="S1350" s="179"/>
      <c r="T1350" s="180"/>
      <c r="AT1350" s="175" t="s">
        <v>284</v>
      </c>
      <c r="AU1350" s="175" t="s">
        <v>89</v>
      </c>
      <c r="AV1350" s="13" t="s">
        <v>83</v>
      </c>
      <c r="AW1350" s="13" t="s">
        <v>30</v>
      </c>
      <c r="AX1350" s="13" t="s">
        <v>76</v>
      </c>
      <c r="AY1350" s="175" t="s">
        <v>276</v>
      </c>
    </row>
    <row r="1351" spans="1:65" s="14" customFormat="1" ht="11.25">
      <c r="B1351" s="181"/>
      <c r="D1351" s="174" t="s">
        <v>284</v>
      </c>
      <c r="E1351" s="182" t="s">
        <v>1</v>
      </c>
      <c r="F1351" s="183" t="s">
        <v>187</v>
      </c>
      <c r="H1351" s="184">
        <v>1037.049</v>
      </c>
      <c r="I1351" s="185"/>
      <c r="L1351" s="181"/>
      <c r="M1351" s="186"/>
      <c r="N1351" s="187"/>
      <c r="O1351" s="187"/>
      <c r="P1351" s="187"/>
      <c r="Q1351" s="187"/>
      <c r="R1351" s="187"/>
      <c r="S1351" s="187"/>
      <c r="T1351" s="188"/>
      <c r="AT1351" s="182" t="s">
        <v>284</v>
      </c>
      <c r="AU1351" s="182" t="s">
        <v>89</v>
      </c>
      <c r="AV1351" s="14" t="s">
        <v>89</v>
      </c>
      <c r="AW1351" s="14" t="s">
        <v>30</v>
      </c>
      <c r="AX1351" s="14" t="s">
        <v>76</v>
      </c>
      <c r="AY1351" s="182" t="s">
        <v>276</v>
      </c>
    </row>
    <row r="1352" spans="1:65" s="14" customFormat="1" ht="11.25">
      <c r="B1352" s="181"/>
      <c r="D1352" s="174" t="s">
        <v>284</v>
      </c>
      <c r="E1352" s="182" t="s">
        <v>1</v>
      </c>
      <c r="F1352" s="183" t="s">
        <v>189</v>
      </c>
      <c r="H1352" s="184">
        <v>35.619999999999997</v>
      </c>
      <c r="I1352" s="185"/>
      <c r="L1352" s="181"/>
      <c r="M1352" s="186"/>
      <c r="N1352" s="187"/>
      <c r="O1352" s="187"/>
      <c r="P1352" s="187"/>
      <c r="Q1352" s="187"/>
      <c r="R1352" s="187"/>
      <c r="S1352" s="187"/>
      <c r="T1352" s="188"/>
      <c r="AT1352" s="182" t="s">
        <v>284</v>
      </c>
      <c r="AU1352" s="182" t="s">
        <v>89</v>
      </c>
      <c r="AV1352" s="14" t="s">
        <v>89</v>
      </c>
      <c r="AW1352" s="14" t="s">
        <v>30</v>
      </c>
      <c r="AX1352" s="14" t="s">
        <v>76</v>
      </c>
      <c r="AY1352" s="182" t="s">
        <v>276</v>
      </c>
    </row>
    <row r="1353" spans="1:65" s="14" customFormat="1" ht="11.25">
      <c r="B1353" s="181"/>
      <c r="D1353" s="174" t="s">
        <v>284</v>
      </c>
      <c r="E1353" s="182" t="s">
        <v>1</v>
      </c>
      <c r="F1353" s="183" t="s">
        <v>191</v>
      </c>
      <c r="H1353" s="184">
        <v>16.789000000000001</v>
      </c>
      <c r="I1353" s="185"/>
      <c r="L1353" s="181"/>
      <c r="M1353" s="186"/>
      <c r="N1353" s="187"/>
      <c r="O1353" s="187"/>
      <c r="P1353" s="187"/>
      <c r="Q1353" s="187"/>
      <c r="R1353" s="187"/>
      <c r="S1353" s="187"/>
      <c r="T1353" s="188"/>
      <c r="AT1353" s="182" t="s">
        <v>284</v>
      </c>
      <c r="AU1353" s="182" t="s">
        <v>89</v>
      </c>
      <c r="AV1353" s="14" t="s">
        <v>89</v>
      </c>
      <c r="AW1353" s="14" t="s">
        <v>30</v>
      </c>
      <c r="AX1353" s="14" t="s">
        <v>76</v>
      </c>
      <c r="AY1353" s="182" t="s">
        <v>276</v>
      </c>
    </row>
    <row r="1354" spans="1:65" s="14" customFormat="1" ht="11.25">
      <c r="B1354" s="181"/>
      <c r="D1354" s="174" t="s">
        <v>284</v>
      </c>
      <c r="E1354" s="182" t="s">
        <v>1</v>
      </c>
      <c r="F1354" s="183" t="s">
        <v>201</v>
      </c>
      <c r="H1354" s="184">
        <v>303.08699999999999</v>
      </c>
      <c r="I1354" s="185"/>
      <c r="L1354" s="181"/>
      <c r="M1354" s="186"/>
      <c r="N1354" s="187"/>
      <c r="O1354" s="187"/>
      <c r="P1354" s="187"/>
      <c r="Q1354" s="187"/>
      <c r="R1354" s="187"/>
      <c r="S1354" s="187"/>
      <c r="T1354" s="188"/>
      <c r="AT1354" s="182" t="s">
        <v>284</v>
      </c>
      <c r="AU1354" s="182" t="s">
        <v>89</v>
      </c>
      <c r="AV1354" s="14" t="s">
        <v>89</v>
      </c>
      <c r="AW1354" s="14" t="s">
        <v>30</v>
      </c>
      <c r="AX1354" s="14" t="s">
        <v>76</v>
      </c>
      <c r="AY1354" s="182" t="s">
        <v>276</v>
      </c>
    </row>
    <row r="1355" spans="1:65" s="14" customFormat="1" ht="11.25">
      <c r="B1355" s="181"/>
      <c r="D1355" s="174" t="s">
        <v>284</v>
      </c>
      <c r="E1355" s="182" t="s">
        <v>1</v>
      </c>
      <c r="F1355" s="183" t="s">
        <v>2031</v>
      </c>
      <c r="H1355" s="184">
        <v>-143.803</v>
      </c>
      <c r="I1355" s="185"/>
      <c r="L1355" s="181"/>
      <c r="M1355" s="186"/>
      <c r="N1355" s="187"/>
      <c r="O1355" s="187"/>
      <c r="P1355" s="187"/>
      <c r="Q1355" s="187"/>
      <c r="R1355" s="187"/>
      <c r="S1355" s="187"/>
      <c r="T1355" s="188"/>
      <c r="AT1355" s="182" t="s">
        <v>284</v>
      </c>
      <c r="AU1355" s="182" t="s">
        <v>89</v>
      </c>
      <c r="AV1355" s="14" t="s">
        <v>89</v>
      </c>
      <c r="AW1355" s="14" t="s">
        <v>30</v>
      </c>
      <c r="AX1355" s="14" t="s">
        <v>76</v>
      </c>
      <c r="AY1355" s="182" t="s">
        <v>276</v>
      </c>
    </row>
    <row r="1356" spans="1:65" s="15" customFormat="1" ht="11.25">
      <c r="B1356" s="189"/>
      <c r="D1356" s="174" t="s">
        <v>284</v>
      </c>
      <c r="E1356" s="190" t="s">
        <v>203</v>
      </c>
      <c r="F1356" s="191" t="s">
        <v>289</v>
      </c>
      <c r="H1356" s="192">
        <v>1807.8420000000001</v>
      </c>
      <c r="I1356" s="193"/>
      <c r="L1356" s="189"/>
      <c r="M1356" s="194"/>
      <c r="N1356" s="195"/>
      <c r="O1356" s="195"/>
      <c r="P1356" s="195"/>
      <c r="Q1356" s="195"/>
      <c r="R1356" s="195"/>
      <c r="S1356" s="195"/>
      <c r="T1356" s="196"/>
      <c r="AT1356" s="190" t="s">
        <v>284</v>
      </c>
      <c r="AU1356" s="190" t="s">
        <v>89</v>
      </c>
      <c r="AV1356" s="15" t="s">
        <v>282</v>
      </c>
      <c r="AW1356" s="15" t="s">
        <v>30</v>
      </c>
      <c r="AX1356" s="15" t="s">
        <v>83</v>
      </c>
      <c r="AY1356" s="190" t="s">
        <v>276</v>
      </c>
    </row>
    <row r="1357" spans="1:65" s="2" customFormat="1" ht="33" customHeight="1">
      <c r="A1357" s="33"/>
      <c r="B1357" s="158"/>
      <c r="C1357" s="159" t="s">
        <v>2032</v>
      </c>
      <c r="D1357" s="159" t="s">
        <v>278</v>
      </c>
      <c r="E1357" s="160" t="s">
        <v>2033</v>
      </c>
      <c r="F1357" s="161" t="s">
        <v>2034</v>
      </c>
      <c r="G1357" s="162" t="s">
        <v>281</v>
      </c>
      <c r="H1357" s="163">
        <v>281.137</v>
      </c>
      <c r="I1357" s="164"/>
      <c r="J1357" s="163">
        <f>ROUND(I1357*H1357,3)</f>
        <v>0</v>
      </c>
      <c r="K1357" s="165"/>
      <c r="L1357" s="34"/>
      <c r="M1357" s="166" t="s">
        <v>1</v>
      </c>
      <c r="N1357" s="167" t="s">
        <v>42</v>
      </c>
      <c r="O1357" s="62"/>
      <c r="P1357" s="168">
        <f>O1357*H1357</f>
        <v>0</v>
      </c>
      <c r="Q1357" s="168">
        <v>2.7999999999999998E-4</v>
      </c>
      <c r="R1357" s="168">
        <f>Q1357*H1357</f>
        <v>7.8718359999999987E-2</v>
      </c>
      <c r="S1357" s="168">
        <v>0</v>
      </c>
      <c r="T1357" s="169">
        <f>S1357*H1357</f>
        <v>0</v>
      </c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R1357" s="170" t="s">
        <v>368</v>
      </c>
      <c r="AT1357" s="170" t="s">
        <v>278</v>
      </c>
      <c r="AU1357" s="170" t="s">
        <v>89</v>
      </c>
      <c r="AY1357" s="18" t="s">
        <v>276</v>
      </c>
      <c r="BE1357" s="171">
        <f>IF(N1357="základná",J1357,0)</f>
        <v>0</v>
      </c>
      <c r="BF1357" s="171">
        <f>IF(N1357="znížená",J1357,0)</f>
        <v>0</v>
      </c>
      <c r="BG1357" s="171">
        <f>IF(N1357="zákl. prenesená",J1357,0)</f>
        <v>0</v>
      </c>
      <c r="BH1357" s="171">
        <f>IF(N1357="zníž. prenesená",J1357,0)</f>
        <v>0</v>
      </c>
      <c r="BI1357" s="171">
        <f>IF(N1357="nulová",J1357,0)</f>
        <v>0</v>
      </c>
      <c r="BJ1357" s="18" t="s">
        <v>89</v>
      </c>
      <c r="BK1357" s="172">
        <f>ROUND(I1357*H1357,3)</f>
        <v>0</v>
      </c>
      <c r="BL1357" s="18" t="s">
        <v>368</v>
      </c>
      <c r="BM1357" s="170" t="s">
        <v>2035</v>
      </c>
    </row>
    <row r="1358" spans="1:65" s="13" customFormat="1" ht="11.25">
      <c r="B1358" s="173"/>
      <c r="D1358" s="174" t="s">
        <v>284</v>
      </c>
      <c r="E1358" s="175" t="s">
        <v>1</v>
      </c>
      <c r="F1358" s="176" t="s">
        <v>2036</v>
      </c>
      <c r="H1358" s="175" t="s">
        <v>1</v>
      </c>
      <c r="I1358" s="177"/>
      <c r="L1358" s="173"/>
      <c r="M1358" s="178"/>
      <c r="N1358" s="179"/>
      <c r="O1358" s="179"/>
      <c r="P1358" s="179"/>
      <c r="Q1358" s="179"/>
      <c r="R1358" s="179"/>
      <c r="S1358" s="179"/>
      <c r="T1358" s="180"/>
      <c r="AT1358" s="175" t="s">
        <v>284</v>
      </c>
      <c r="AU1358" s="175" t="s">
        <v>89</v>
      </c>
      <c r="AV1358" s="13" t="s">
        <v>83</v>
      </c>
      <c r="AW1358" s="13" t="s">
        <v>30</v>
      </c>
      <c r="AX1358" s="13" t="s">
        <v>76</v>
      </c>
      <c r="AY1358" s="175" t="s">
        <v>276</v>
      </c>
    </row>
    <row r="1359" spans="1:65" s="14" customFormat="1" ht="22.5">
      <c r="B1359" s="181"/>
      <c r="D1359" s="174" t="s">
        <v>284</v>
      </c>
      <c r="E1359" s="182" t="s">
        <v>1</v>
      </c>
      <c r="F1359" s="183" t="s">
        <v>2037</v>
      </c>
      <c r="H1359" s="184">
        <v>47.122999999999998</v>
      </c>
      <c r="I1359" s="185"/>
      <c r="L1359" s="181"/>
      <c r="M1359" s="186"/>
      <c r="N1359" s="187"/>
      <c r="O1359" s="187"/>
      <c r="P1359" s="187"/>
      <c r="Q1359" s="187"/>
      <c r="R1359" s="187"/>
      <c r="S1359" s="187"/>
      <c r="T1359" s="188"/>
      <c r="AT1359" s="182" t="s">
        <v>284</v>
      </c>
      <c r="AU1359" s="182" t="s">
        <v>89</v>
      </c>
      <c r="AV1359" s="14" t="s">
        <v>89</v>
      </c>
      <c r="AW1359" s="14" t="s">
        <v>30</v>
      </c>
      <c r="AX1359" s="14" t="s">
        <v>76</v>
      </c>
      <c r="AY1359" s="182" t="s">
        <v>276</v>
      </c>
    </row>
    <row r="1360" spans="1:65" s="14" customFormat="1" ht="11.25">
      <c r="B1360" s="181"/>
      <c r="D1360" s="174" t="s">
        <v>284</v>
      </c>
      <c r="E1360" s="182" t="s">
        <v>1</v>
      </c>
      <c r="F1360" s="183" t="s">
        <v>2038</v>
      </c>
      <c r="H1360" s="184">
        <v>50.009</v>
      </c>
      <c r="I1360" s="185"/>
      <c r="L1360" s="181"/>
      <c r="M1360" s="186"/>
      <c r="N1360" s="187"/>
      <c r="O1360" s="187"/>
      <c r="P1360" s="187"/>
      <c r="Q1360" s="187"/>
      <c r="R1360" s="187"/>
      <c r="S1360" s="187"/>
      <c r="T1360" s="188"/>
      <c r="AT1360" s="182" t="s">
        <v>284</v>
      </c>
      <c r="AU1360" s="182" t="s">
        <v>89</v>
      </c>
      <c r="AV1360" s="14" t="s">
        <v>89</v>
      </c>
      <c r="AW1360" s="14" t="s">
        <v>30</v>
      </c>
      <c r="AX1360" s="14" t="s">
        <v>76</v>
      </c>
      <c r="AY1360" s="182" t="s">
        <v>276</v>
      </c>
    </row>
    <row r="1361" spans="1:65" s="14" customFormat="1" ht="11.25">
      <c r="B1361" s="181"/>
      <c r="D1361" s="174" t="s">
        <v>284</v>
      </c>
      <c r="E1361" s="182" t="s">
        <v>1</v>
      </c>
      <c r="F1361" s="183" t="s">
        <v>1977</v>
      </c>
      <c r="H1361" s="184">
        <v>1.306</v>
      </c>
      <c r="I1361" s="185"/>
      <c r="L1361" s="181"/>
      <c r="M1361" s="186"/>
      <c r="N1361" s="187"/>
      <c r="O1361" s="187"/>
      <c r="P1361" s="187"/>
      <c r="Q1361" s="187"/>
      <c r="R1361" s="187"/>
      <c r="S1361" s="187"/>
      <c r="T1361" s="188"/>
      <c r="AT1361" s="182" t="s">
        <v>284</v>
      </c>
      <c r="AU1361" s="182" t="s">
        <v>89</v>
      </c>
      <c r="AV1361" s="14" t="s">
        <v>89</v>
      </c>
      <c r="AW1361" s="14" t="s">
        <v>30</v>
      </c>
      <c r="AX1361" s="14" t="s">
        <v>76</v>
      </c>
      <c r="AY1361" s="182" t="s">
        <v>276</v>
      </c>
    </row>
    <row r="1362" spans="1:65" s="14" customFormat="1" ht="11.25">
      <c r="B1362" s="181"/>
      <c r="D1362" s="174" t="s">
        <v>284</v>
      </c>
      <c r="E1362" s="182" t="s">
        <v>1</v>
      </c>
      <c r="F1362" s="183" t="s">
        <v>1984</v>
      </c>
      <c r="H1362" s="184">
        <v>1.03</v>
      </c>
      <c r="I1362" s="185"/>
      <c r="L1362" s="181"/>
      <c r="M1362" s="186"/>
      <c r="N1362" s="187"/>
      <c r="O1362" s="187"/>
      <c r="P1362" s="187"/>
      <c r="Q1362" s="187"/>
      <c r="R1362" s="187"/>
      <c r="S1362" s="187"/>
      <c r="T1362" s="188"/>
      <c r="AT1362" s="182" t="s">
        <v>284</v>
      </c>
      <c r="AU1362" s="182" t="s">
        <v>89</v>
      </c>
      <c r="AV1362" s="14" t="s">
        <v>89</v>
      </c>
      <c r="AW1362" s="14" t="s">
        <v>30</v>
      </c>
      <c r="AX1362" s="14" t="s">
        <v>76</v>
      </c>
      <c r="AY1362" s="182" t="s">
        <v>276</v>
      </c>
    </row>
    <row r="1363" spans="1:65" s="14" customFormat="1" ht="11.25">
      <c r="B1363" s="181"/>
      <c r="D1363" s="174" t="s">
        <v>284</v>
      </c>
      <c r="E1363" s="182" t="s">
        <v>1</v>
      </c>
      <c r="F1363" s="183" t="s">
        <v>2039</v>
      </c>
      <c r="H1363" s="184">
        <v>1.363</v>
      </c>
      <c r="I1363" s="185"/>
      <c r="L1363" s="181"/>
      <c r="M1363" s="186"/>
      <c r="N1363" s="187"/>
      <c r="O1363" s="187"/>
      <c r="P1363" s="187"/>
      <c r="Q1363" s="187"/>
      <c r="R1363" s="187"/>
      <c r="S1363" s="187"/>
      <c r="T1363" s="188"/>
      <c r="AT1363" s="182" t="s">
        <v>284</v>
      </c>
      <c r="AU1363" s="182" t="s">
        <v>89</v>
      </c>
      <c r="AV1363" s="14" t="s">
        <v>89</v>
      </c>
      <c r="AW1363" s="14" t="s">
        <v>30</v>
      </c>
      <c r="AX1363" s="14" t="s">
        <v>76</v>
      </c>
      <c r="AY1363" s="182" t="s">
        <v>276</v>
      </c>
    </row>
    <row r="1364" spans="1:65" s="14" customFormat="1" ht="11.25">
      <c r="B1364" s="181"/>
      <c r="D1364" s="174" t="s">
        <v>284</v>
      </c>
      <c r="E1364" s="182" t="s">
        <v>1</v>
      </c>
      <c r="F1364" s="183" t="s">
        <v>2040</v>
      </c>
      <c r="H1364" s="184">
        <v>30.202000000000002</v>
      </c>
      <c r="I1364" s="185"/>
      <c r="L1364" s="181"/>
      <c r="M1364" s="186"/>
      <c r="N1364" s="187"/>
      <c r="O1364" s="187"/>
      <c r="P1364" s="187"/>
      <c r="Q1364" s="187"/>
      <c r="R1364" s="187"/>
      <c r="S1364" s="187"/>
      <c r="T1364" s="188"/>
      <c r="AT1364" s="182" t="s">
        <v>284</v>
      </c>
      <c r="AU1364" s="182" t="s">
        <v>89</v>
      </c>
      <c r="AV1364" s="14" t="s">
        <v>89</v>
      </c>
      <c r="AW1364" s="14" t="s">
        <v>30</v>
      </c>
      <c r="AX1364" s="14" t="s">
        <v>76</v>
      </c>
      <c r="AY1364" s="182" t="s">
        <v>276</v>
      </c>
    </row>
    <row r="1365" spans="1:65" s="14" customFormat="1" ht="11.25">
      <c r="B1365" s="181"/>
      <c r="D1365" s="174" t="s">
        <v>284</v>
      </c>
      <c r="E1365" s="182" t="s">
        <v>1</v>
      </c>
      <c r="F1365" s="183" t="s">
        <v>1977</v>
      </c>
      <c r="H1365" s="184">
        <v>1.306</v>
      </c>
      <c r="I1365" s="185"/>
      <c r="L1365" s="181"/>
      <c r="M1365" s="186"/>
      <c r="N1365" s="187"/>
      <c r="O1365" s="187"/>
      <c r="P1365" s="187"/>
      <c r="Q1365" s="187"/>
      <c r="R1365" s="187"/>
      <c r="S1365" s="187"/>
      <c r="T1365" s="188"/>
      <c r="AT1365" s="182" t="s">
        <v>284</v>
      </c>
      <c r="AU1365" s="182" t="s">
        <v>89</v>
      </c>
      <c r="AV1365" s="14" t="s">
        <v>89</v>
      </c>
      <c r="AW1365" s="14" t="s">
        <v>30</v>
      </c>
      <c r="AX1365" s="14" t="s">
        <v>76</v>
      </c>
      <c r="AY1365" s="182" t="s">
        <v>276</v>
      </c>
    </row>
    <row r="1366" spans="1:65" s="14" customFormat="1" ht="11.25">
      <c r="B1366" s="181"/>
      <c r="D1366" s="174" t="s">
        <v>284</v>
      </c>
      <c r="E1366" s="182" t="s">
        <v>1</v>
      </c>
      <c r="F1366" s="183" t="s">
        <v>2041</v>
      </c>
      <c r="H1366" s="184">
        <v>84.076999999999998</v>
      </c>
      <c r="I1366" s="185"/>
      <c r="L1366" s="181"/>
      <c r="M1366" s="186"/>
      <c r="N1366" s="187"/>
      <c r="O1366" s="187"/>
      <c r="P1366" s="187"/>
      <c r="Q1366" s="187"/>
      <c r="R1366" s="187"/>
      <c r="S1366" s="187"/>
      <c r="T1366" s="188"/>
      <c r="AT1366" s="182" t="s">
        <v>284</v>
      </c>
      <c r="AU1366" s="182" t="s">
        <v>89</v>
      </c>
      <c r="AV1366" s="14" t="s">
        <v>89</v>
      </c>
      <c r="AW1366" s="14" t="s">
        <v>30</v>
      </c>
      <c r="AX1366" s="14" t="s">
        <v>76</v>
      </c>
      <c r="AY1366" s="182" t="s">
        <v>276</v>
      </c>
    </row>
    <row r="1367" spans="1:65" s="14" customFormat="1" ht="11.25">
      <c r="B1367" s="181"/>
      <c r="D1367" s="174" t="s">
        <v>284</v>
      </c>
      <c r="E1367" s="182" t="s">
        <v>1</v>
      </c>
      <c r="F1367" s="183" t="s">
        <v>2042</v>
      </c>
      <c r="H1367" s="184">
        <v>1.036</v>
      </c>
      <c r="I1367" s="185"/>
      <c r="L1367" s="181"/>
      <c r="M1367" s="186"/>
      <c r="N1367" s="187"/>
      <c r="O1367" s="187"/>
      <c r="P1367" s="187"/>
      <c r="Q1367" s="187"/>
      <c r="R1367" s="187"/>
      <c r="S1367" s="187"/>
      <c r="T1367" s="188"/>
      <c r="AT1367" s="182" t="s">
        <v>284</v>
      </c>
      <c r="AU1367" s="182" t="s">
        <v>89</v>
      </c>
      <c r="AV1367" s="14" t="s">
        <v>89</v>
      </c>
      <c r="AW1367" s="14" t="s">
        <v>30</v>
      </c>
      <c r="AX1367" s="14" t="s">
        <v>76</v>
      </c>
      <c r="AY1367" s="182" t="s">
        <v>276</v>
      </c>
    </row>
    <row r="1368" spans="1:65" s="14" customFormat="1" ht="11.25">
      <c r="B1368" s="181"/>
      <c r="D1368" s="174" t="s">
        <v>284</v>
      </c>
      <c r="E1368" s="182" t="s">
        <v>1</v>
      </c>
      <c r="F1368" s="183" t="s">
        <v>1988</v>
      </c>
      <c r="H1368" s="184">
        <v>2.6120000000000001</v>
      </c>
      <c r="I1368" s="185"/>
      <c r="L1368" s="181"/>
      <c r="M1368" s="186"/>
      <c r="N1368" s="187"/>
      <c r="O1368" s="187"/>
      <c r="P1368" s="187"/>
      <c r="Q1368" s="187"/>
      <c r="R1368" s="187"/>
      <c r="S1368" s="187"/>
      <c r="T1368" s="188"/>
      <c r="AT1368" s="182" t="s">
        <v>284</v>
      </c>
      <c r="AU1368" s="182" t="s">
        <v>89</v>
      </c>
      <c r="AV1368" s="14" t="s">
        <v>89</v>
      </c>
      <c r="AW1368" s="14" t="s">
        <v>30</v>
      </c>
      <c r="AX1368" s="14" t="s">
        <v>76</v>
      </c>
      <c r="AY1368" s="182" t="s">
        <v>276</v>
      </c>
    </row>
    <row r="1369" spans="1:65" s="14" customFormat="1" ht="11.25">
      <c r="B1369" s="181"/>
      <c r="D1369" s="174" t="s">
        <v>284</v>
      </c>
      <c r="E1369" s="182" t="s">
        <v>1</v>
      </c>
      <c r="F1369" s="183" t="s">
        <v>2043</v>
      </c>
      <c r="H1369" s="184">
        <v>13.125</v>
      </c>
      <c r="I1369" s="185"/>
      <c r="L1369" s="181"/>
      <c r="M1369" s="186"/>
      <c r="N1369" s="187"/>
      <c r="O1369" s="187"/>
      <c r="P1369" s="187"/>
      <c r="Q1369" s="187"/>
      <c r="R1369" s="187"/>
      <c r="S1369" s="187"/>
      <c r="T1369" s="188"/>
      <c r="AT1369" s="182" t="s">
        <v>284</v>
      </c>
      <c r="AU1369" s="182" t="s">
        <v>89</v>
      </c>
      <c r="AV1369" s="14" t="s">
        <v>89</v>
      </c>
      <c r="AW1369" s="14" t="s">
        <v>30</v>
      </c>
      <c r="AX1369" s="14" t="s">
        <v>76</v>
      </c>
      <c r="AY1369" s="182" t="s">
        <v>276</v>
      </c>
    </row>
    <row r="1370" spans="1:65" s="14" customFormat="1" ht="11.25">
      <c r="B1370" s="181"/>
      <c r="D1370" s="174" t="s">
        <v>284</v>
      </c>
      <c r="E1370" s="182" t="s">
        <v>1</v>
      </c>
      <c r="F1370" s="183" t="s">
        <v>2044</v>
      </c>
      <c r="H1370" s="184">
        <v>30.84</v>
      </c>
      <c r="I1370" s="185"/>
      <c r="L1370" s="181"/>
      <c r="M1370" s="186"/>
      <c r="N1370" s="187"/>
      <c r="O1370" s="187"/>
      <c r="P1370" s="187"/>
      <c r="Q1370" s="187"/>
      <c r="R1370" s="187"/>
      <c r="S1370" s="187"/>
      <c r="T1370" s="188"/>
      <c r="AT1370" s="182" t="s">
        <v>284</v>
      </c>
      <c r="AU1370" s="182" t="s">
        <v>89</v>
      </c>
      <c r="AV1370" s="14" t="s">
        <v>89</v>
      </c>
      <c r="AW1370" s="14" t="s">
        <v>30</v>
      </c>
      <c r="AX1370" s="14" t="s">
        <v>76</v>
      </c>
      <c r="AY1370" s="182" t="s">
        <v>276</v>
      </c>
    </row>
    <row r="1371" spans="1:65" s="14" customFormat="1" ht="11.25">
      <c r="B1371" s="181"/>
      <c r="D1371" s="174" t="s">
        <v>284</v>
      </c>
      <c r="E1371" s="182" t="s">
        <v>1</v>
      </c>
      <c r="F1371" s="183" t="s">
        <v>2045</v>
      </c>
      <c r="H1371" s="184">
        <v>2.1080000000000001</v>
      </c>
      <c r="I1371" s="185"/>
      <c r="L1371" s="181"/>
      <c r="M1371" s="186"/>
      <c r="N1371" s="187"/>
      <c r="O1371" s="187"/>
      <c r="P1371" s="187"/>
      <c r="Q1371" s="187"/>
      <c r="R1371" s="187"/>
      <c r="S1371" s="187"/>
      <c r="T1371" s="188"/>
      <c r="AT1371" s="182" t="s">
        <v>284</v>
      </c>
      <c r="AU1371" s="182" t="s">
        <v>89</v>
      </c>
      <c r="AV1371" s="14" t="s">
        <v>89</v>
      </c>
      <c r="AW1371" s="14" t="s">
        <v>30</v>
      </c>
      <c r="AX1371" s="14" t="s">
        <v>76</v>
      </c>
      <c r="AY1371" s="182" t="s">
        <v>276</v>
      </c>
    </row>
    <row r="1372" spans="1:65" s="14" customFormat="1" ht="11.25">
      <c r="B1372" s="181"/>
      <c r="D1372" s="174" t="s">
        <v>284</v>
      </c>
      <c r="E1372" s="182" t="s">
        <v>1</v>
      </c>
      <c r="F1372" s="183" t="s">
        <v>2046</v>
      </c>
      <c r="H1372" s="184">
        <v>15</v>
      </c>
      <c r="I1372" s="185"/>
      <c r="L1372" s="181"/>
      <c r="M1372" s="186"/>
      <c r="N1372" s="187"/>
      <c r="O1372" s="187"/>
      <c r="P1372" s="187"/>
      <c r="Q1372" s="187"/>
      <c r="R1372" s="187"/>
      <c r="S1372" s="187"/>
      <c r="T1372" s="188"/>
      <c r="AT1372" s="182" t="s">
        <v>284</v>
      </c>
      <c r="AU1372" s="182" t="s">
        <v>89</v>
      </c>
      <c r="AV1372" s="14" t="s">
        <v>89</v>
      </c>
      <c r="AW1372" s="14" t="s">
        <v>30</v>
      </c>
      <c r="AX1372" s="14" t="s">
        <v>76</v>
      </c>
      <c r="AY1372" s="182" t="s">
        <v>276</v>
      </c>
    </row>
    <row r="1373" spans="1:65" s="15" customFormat="1" ht="11.25">
      <c r="B1373" s="189"/>
      <c r="D1373" s="174" t="s">
        <v>284</v>
      </c>
      <c r="E1373" s="190" t="s">
        <v>199</v>
      </c>
      <c r="F1373" s="191" t="s">
        <v>289</v>
      </c>
      <c r="H1373" s="192">
        <v>281.137</v>
      </c>
      <c r="I1373" s="193"/>
      <c r="L1373" s="189"/>
      <c r="M1373" s="194"/>
      <c r="N1373" s="195"/>
      <c r="O1373" s="195"/>
      <c r="P1373" s="195"/>
      <c r="Q1373" s="195"/>
      <c r="R1373" s="195"/>
      <c r="S1373" s="195"/>
      <c r="T1373" s="196"/>
      <c r="AT1373" s="190" t="s">
        <v>284</v>
      </c>
      <c r="AU1373" s="190" t="s">
        <v>89</v>
      </c>
      <c r="AV1373" s="15" t="s">
        <v>282</v>
      </c>
      <c r="AW1373" s="15" t="s">
        <v>30</v>
      </c>
      <c r="AX1373" s="15" t="s">
        <v>83</v>
      </c>
      <c r="AY1373" s="190" t="s">
        <v>276</v>
      </c>
    </row>
    <row r="1374" spans="1:65" s="2" customFormat="1" ht="37.9" customHeight="1">
      <c r="A1374" s="33"/>
      <c r="B1374" s="158"/>
      <c r="C1374" s="159" t="s">
        <v>2047</v>
      </c>
      <c r="D1374" s="159" t="s">
        <v>278</v>
      </c>
      <c r="E1374" s="160" t="s">
        <v>2048</v>
      </c>
      <c r="F1374" s="161" t="s">
        <v>2049</v>
      </c>
      <c r="G1374" s="162" t="s">
        <v>281</v>
      </c>
      <c r="H1374" s="163">
        <v>1526.7049999999999</v>
      </c>
      <c r="I1374" s="164"/>
      <c r="J1374" s="163">
        <f>ROUND(I1374*H1374,3)</f>
        <v>0</v>
      </c>
      <c r="K1374" s="165"/>
      <c r="L1374" s="34"/>
      <c r="M1374" s="166" t="s">
        <v>1</v>
      </c>
      <c r="N1374" s="167" t="s">
        <v>42</v>
      </c>
      <c r="O1374" s="62"/>
      <c r="P1374" s="168">
        <f>O1374*H1374</f>
        <v>0</v>
      </c>
      <c r="Q1374" s="168">
        <v>3.4000000000000002E-4</v>
      </c>
      <c r="R1374" s="168">
        <f>Q1374*H1374</f>
        <v>0.51907970000000003</v>
      </c>
      <c r="S1374" s="168">
        <v>0</v>
      </c>
      <c r="T1374" s="169">
        <f>S1374*H1374</f>
        <v>0</v>
      </c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R1374" s="170" t="s">
        <v>368</v>
      </c>
      <c r="AT1374" s="170" t="s">
        <v>278</v>
      </c>
      <c r="AU1374" s="170" t="s">
        <v>89</v>
      </c>
      <c r="AY1374" s="18" t="s">
        <v>276</v>
      </c>
      <c r="BE1374" s="171">
        <f>IF(N1374="základná",J1374,0)</f>
        <v>0</v>
      </c>
      <c r="BF1374" s="171">
        <f>IF(N1374="znížená",J1374,0)</f>
        <v>0</v>
      </c>
      <c r="BG1374" s="171">
        <f>IF(N1374="zákl. prenesená",J1374,0)</f>
        <v>0</v>
      </c>
      <c r="BH1374" s="171">
        <f>IF(N1374="zníž. prenesená",J1374,0)</f>
        <v>0</v>
      </c>
      <c r="BI1374" s="171">
        <f>IF(N1374="nulová",J1374,0)</f>
        <v>0</v>
      </c>
      <c r="BJ1374" s="18" t="s">
        <v>89</v>
      </c>
      <c r="BK1374" s="172">
        <f>ROUND(I1374*H1374,3)</f>
        <v>0</v>
      </c>
      <c r="BL1374" s="18" t="s">
        <v>368</v>
      </c>
      <c r="BM1374" s="170" t="s">
        <v>2050</v>
      </c>
    </row>
    <row r="1375" spans="1:65" s="14" customFormat="1" ht="11.25">
      <c r="B1375" s="181"/>
      <c r="D1375" s="174" t="s">
        <v>284</v>
      </c>
      <c r="E1375" s="182" t="s">
        <v>1</v>
      </c>
      <c r="F1375" s="183" t="s">
        <v>203</v>
      </c>
      <c r="H1375" s="184">
        <v>1807.8420000000001</v>
      </c>
      <c r="I1375" s="185"/>
      <c r="L1375" s="181"/>
      <c r="M1375" s="186"/>
      <c r="N1375" s="187"/>
      <c r="O1375" s="187"/>
      <c r="P1375" s="187"/>
      <c r="Q1375" s="187"/>
      <c r="R1375" s="187"/>
      <c r="S1375" s="187"/>
      <c r="T1375" s="188"/>
      <c r="AT1375" s="182" t="s">
        <v>284</v>
      </c>
      <c r="AU1375" s="182" t="s">
        <v>89</v>
      </c>
      <c r="AV1375" s="14" t="s">
        <v>89</v>
      </c>
      <c r="AW1375" s="14" t="s">
        <v>30</v>
      </c>
      <c r="AX1375" s="14" t="s">
        <v>76</v>
      </c>
      <c r="AY1375" s="182" t="s">
        <v>276</v>
      </c>
    </row>
    <row r="1376" spans="1:65" s="14" customFormat="1" ht="11.25">
      <c r="B1376" s="181"/>
      <c r="D1376" s="174" t="s">
        <v>284</v>
      </c>
      <c r="E1376" s="182" t="s">
        <v>1</v>
      </c>
      <c r="F1376" s="183" t="s">
        <v>2051</v>
      </c>
      <c r="H1376" s="184">
        <v>-281.137</v>
      </c>
      <c r="I1376" s="185"/>
      <c r="L1376" s="181"/>
      <c r="M1376" s="186"/>
      <c r="N1376" s="187"/>
      <c r="O1376" s="187"/>
      <c r="P1376" s="187"/>
      <c r="Q1376" s="187"/>
      <c r="R1376" s="187"/>
      <c r="S1376" s="187"/>
      <c r="T1376" s="188"/>
      <c r="AT1376" s="182" t="s">
        <v>284</v>
      </c>
      <c r="AU1376" s="182" t="s">
        <v>89</v>
      </c>
      <c r="AV1376" s="14" t="s">
        <v>89</v>
      </c>
      <c r="AW1376" s="14" t="s">
        <v>30</v>
      </c>
      <c r="AX1376" s="14" t="s">
        <v>76</v>
      </c>
      <c r="AY1376" s="182" t="s">
        <v>276</v>
      </c>
    </row>
    <row r="1377" spans="1:65" s="15" customFormat="1" ht="11.25">
      <c r="B1377" s="189"/>
      <c r="D1377" s="174" t="s">
        <v>284</v>
      </c>
      <c r="E1377" s="190" t="s">
        <v>1</v>
      </c>
      <c r="F1377" s="191" t="s">
        <v>289</v>
      </c>
      <c r="H1377" s="192">
        <v>1526.7049999999999</v>
      </c>
      <c r="I1377" s="193"/>
      <c r="L1377" s="189"/>
      <c r="M1377" s="194"/>
      <c r="N1377" s="195"/>
      <c r="O1377" s="195"/>
      <c r="P1377" s="195"/>
      <c r="Q1377" s="195"/>
      <c r="R1377" s="195"/>
      <c r="S1377" s="195"/>
      <c r="T1377" s="196"/>
      <c r="AT1377" s="190" t="s">
        <v>284</v>
      </c>
      <c r="AU1377" s="190" t="s">
        <v>89</v>
      </c>
      <c r="AV1377" s="15" t="s">
        <v>282</v>
      </c>
      <c r="AW1377" s="15" t="s">
        <v>30</v>
      </c>
      <c r="AX1377" s="15" t="s">
        <v>83</v>
      </c>
      <c r="AY1377" s="190" t="s">
        <v>276</v>
      </c>
    </row>
    <row r="1378" spans="1:65" s="12" customFormat="1" ht="25.9" customHeight="1">
      <c r="B1378" s="145"/>
      <c r="D1378" s="146" t="s">
        <v>75</v>
      </c>
      <c r="E1378" s="147" t="s">
        <v>393</v>
      </c>
      <c r="F1378" s="147" t="s">
        <v>2052</v>
      </c>
      <c r="I1378" s="148"/>
      <c r="J1378" s="149">
        <f>BK1378</f>
        <v>0</v>
      </c>
      <c r="L1378" s="145"/>
      <c r="M1378" s="150"/>
      <c r="N1378" s="151"/>
      <c r="O1378" s="151"/>
      <c r="P1378" s="152">
        <f>P1379</f>
        <v>0</v>
      </c>
      <c r="Q1378" s="151"/>
      <c r="R1378" s="152">
        <f>R1379</f>
        <v>0.93200000000000005</v>
      </c>
      <c r="S1378" s="151"/>
      <c r="T1378" s="153">
        <f>T1379</f>
        <v>0</v>
      </c>
      <c r="AR1378" s="146" t="s">
        <v>295</v>
      </c>
      <c r="AT1378" s="154" t="s">
        <v>75</v>
      </c>
      <c r="AU1378" s="154" t="s">
        <v>76</v>
      </c>
      <c r="AY1378" s="146" t="s">
        <v>276</v>
      </c>
      <c r="BK1378" s="155">
        <f>BK1379</f>
        <v>0</v>
      </c>
    </row>
    <row r="1379" spans="1:65" s="12" customFormat="1" ht="22.9" customHeight="1">
      <c r="B1379" s="145"/>
      <c r="D1379" s="146" t="s">
        <v>75</v>
      </c>
      <c r="E1379" s="156" t="s">
        <v>2053</v>
      </c>
      <c r="F1379" s="156" t="s">
        <v>2054</v>
      </c>
      <c r="I1379" s="148"/>
      <c r="J1379" s="157">
        <f>BK1379</f>
        <v>0</v>
      </c>
      <c r="L1379" s="145"/>
      <c r="M1379" s="150"/>
      <c r="N1379" s="151"/>
      <c r="O1379" s="151"/>
      <c r="P1379" s="152">
        <f>SUM(P1380:P1383)</f>
        <v>0</v>
      </c>
      <c r="Q1379" s="151"/>
      <c r="R1379" s="152">
        <f>SUM(R1380:R1383)</f>
        <v>0.93200000000000005</v>
      </c>
      <c r="S1379" s="151"/>
      <c r="T1379" s="153">
        <f>SUM(T1380:T1383)</f>
        <v>0</v>
      </c>
      <c r="AR1379" s="146" t="s">
        <v>295</v>
      </c>
      <c r="AT1379" s="154" t="s">
        <v>75</v>
      </c>
      <c r="AU1379" s="154" t="s">
        <v>83</v>
      </c>
      <c r="AY1379" s="146" t="s">
        <v>276</v>
      </c>
      <c r="BK1379" s="155">
        <f>SUM(BK1380:BK1383)</f>
        <v>0</v>
      </c>
    </row>
    <row r="1380" spans="1:65" s="2" customFormat="1" ht="24.2" customHeight="1">
      <c r="A1380" s="33"/>
      <c r="B1380" s="158"/>
      <c r="C1380" s="159" t="s">
        <v>2055</v>
      </c>
      <c r="D1380" s="159" t="s">
        <v>278</v>
      </c>
      <c r="E1380" s="160" t="s">
        <v>2056</v>
      </c>
      <c r="F1380" s="161" t="s">
        <v>2057</v>
      </c>
      <c r="G1380" s="162" t="s">
        <v>281</v>
      </c>
      <c r="H1380" s="163">
        <v>6.75</v>
      </c>
      <c r="I1380" s="164"/>
      <c r="J1380" s="163">
        <f>ROUND(I1380*H1380,3)</f>
        <v>0</v>
      </c>
      <c r="K1380" s="165"/>
      <c r="L1380" s="34"/>
      <c r="M1380" s="166" t="s">
        <v>1</v>
      </c>
      <c r="N1380" s="167" t="s">
        <v>42</v>
      </c>
      <c r="O1380" s="62"/>
      <c r="P1380" s="168">
        <f>O1380*H1380</f>
        <v>0</v>
      </c>
      <c r="Q1380" s="168">
        <v>0</v>
      </c>
      <c r="R1380" s="168">
        <f>Q1380*H1380</f>
        <v>0</v>
      </c>
      <c r="S1380" s="168">
        <v>0</v>
      </c>
      <c r="T1380" s="169">
        <f>S1380*H1380</f>
        <v>0</v>
      </c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R1380" s="170" t="s">
        <v>655</v>
      </c>
      <c r="AT1380" s="170" t="s">
        <v>278</v>
      </c>
      <c r="AU1380" s="170" t="s">
        <v>89</v>
      </c>
      <c r="AY1380" s="18" t="s">
        <v>276</v>
      </c>
      <c r="BE1380" s="171">
        <f>IF(N1380="základná",J1380,0)</f>
        <v>0</v>
      </c>
      <c r="BF1380" s="171">
        <f>IF(N1380="znížená",J1380,0)</f>
        <v>0</v>
      </c>
      <c r="BG1380" s="171">
        <f>IF(N1380="zákl. prenesená",J1380,0)</f>
        <v>0</v>
      </c>
      <c r="BH1380" s="171">
        <f>IF(N1380="zníž. prenesená",J1380,0)</f>
        <v>0</v>
      </c>
      <c r="BI1380" s="171">
        <f>IF(N1380="nulová",J1380,0)</f>
        <v>0</v>
      </c>
      <c r="BJ1380" s="18" t="s">
        <v>89</v>
      </c>
      <c r="BK1380" s="172">
        <f>ROUND(I1380*H1380,3)</f>
        <v>0</v>
      </c>
      <c r="BL1380" s="18" t="s">
        <v>655</v>
      </c>
      <c r="BM1380" s="170" t="s">
        <v>2058</v>
      </c>
    </row>
    <row r="1381" spans="1:65" s="14" customFormat="1" ht="11.25">
      <c r="B1381" s="181"/>
      <c r="D1381" s="174" t="s">
        <v>284</v>
      </c>
      <c r="E1381" s="182" t="s">
        <v>1</v>
      </c>
      <c r="F1381" s="183" t="s">
        <v>1921</v>
      </c>
      <c r="H1381" s="184">
        <v>6.75</v>
      </c>
      <c r="I1381" s="185"/>
      <c r="L1381" s="181"/>
      <c r="M1381" s="186"/>
      <c r="N1381" s="187"/>
      <c r="O1381" s="187"/>
      <c r="P1381" s="187"/>
      <c r="Q1381" s="187"/>
      <c r="R1381" s="187"/>
      <c r="S1381" s="187"/>
      <c r="T1381" s="188"/>
      <c r="AT1381" s="182" t="s">
        <v>284</v>
      </c>
      <c r="AU1381" s="182" t="s">
        <v>89</v>
      </c>
      <c r="AV1381" s="14" t="s">
        <v>89</v>
      </c>
      <c r="AW1381" s="14" t="s">
        <v>30</v>
      </c>
      <c r="AX1381" s="14" t="s">
        <v>83</v>
      </c>
      <c r="AY1381" s="182" t="s">
        <v>276</v>
      </c>
    </row>
    <row r="1382" spans="1:65" s="2" customFormat="1" ht="16.5" customHeight="1">
      <c r="A1382" s="33"/>
      <c r="B1382" s="158"/>
      <c r="C1382" s="197" t="s">
        <v>2059</v>
      </c>
      <c r="D1382" s="197" t="s">
        <v>393</v>
      </c>
      <c r="E1382" s="198" t="s">
        <v>2060</v>
      </c>
      <c r="F1382" s="199" t="s">
        <v>2061</v>
      </c>
      <c r="G1382" s="200" t="s">
        <v>355</v>
      </c>
      <c r="H1382" s="201">
        <v>0.93200000000000005</v>
      </c>
      <c r="I1382" s="202"/>
      <c r="J1382" s="201">
        <f>ROUND(I1382*H1382,3)</f>
        <v>0</v>
      </c>
      <c r="K1382" s="203"/>
      <c r="L1382" s="204"/>
      <c r="M1382" s="205" t="s">
        <v>1</v>
      </c>
      <c r="N1382" s="206" t="s">
        <v>42</v>
      </c>
      <c r="O1382" s="62"/>
      <c r="P1382" s="168">
        <f>O1382*H1382</f>
        <v>0</v>
      </c>
      <c r="Q1382" s="168">
        <v>1</v>
      </c>
      <c r="R1382" s="168">
        <f>Q1382*H1382</f>
        <v>0.93200000000000005</v>
      </c>
      <c r="S1382" s="168">
        <v>0</v>
      </c>
      <c r="T1382" s="169">
        <f>S1382*H1382</f>
        <v>0</v>
      </c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R1382" s="170" t="s">
        <v>1060</v>
      </c>
      <c r="AT1382" s="170" t="s">
        <v>393</v>
      </c>
      <c r="AU1382" s="170" t="s">
        <v>89</v>
      </c>
      <c r="AY1382" s="18" t="s">
        <v>276</v>
      </c>
      <c r="BE1382" s="171">
        <f>IF(N1382="základná",J1382,0)</f>
        <v>0</v>
      </c>
      <c r="BF1382" s="171">
        <f>IF(N1382="znížená",J1382,0)</f>
        <v>0</v>
      </c>
      <c r="BG1382" s="171">
        <f>IF(N1382="zákl. prenesená",J1382,0)</f>
        <v>0</v>
      </c>
      <c r="BH1382" s="171">
        <f>IF(N1382="zníž. prenesená",J1382,0)</f>
        <v>0</v>
      </c>
      <c r="BI1382" s="171">
        <f>IF(N1382="nulová",J1382,0)</f>
        <v>0</v>
      </c>
      <c r="BJ1382" s="18" t="s">
        <v>89</v>
      </c>
      <c r="BK1382" s="172">
        <f>ROUND(I1382*H1382,3)</f>
        <v>0</v>
      </c>
      <c r="BL1382" s="18" t="s">
        <v>1060</v>
      </c>
      <c r="BM1382" s="170" t="s">
        <v>2062</v>
      </c>
    </row>
    <row r="1383" spans="1:65" s="14" customFormat="1" ht="11.25">
      <c r="B1383" s="181"/>
      <c r="D1383" s="174" t="s">
        <v>284</v>
      </c>
      <c r="F1383" s="183" t="s">
        <v>2063</v>
      </c>
      <c r="H1383" s="184">
        <v>0.93200000000000005</v>
      </c>
      <c r="I1383" s="185"/>
      <c r="L1383" s="181"/>
      <c r="M1383" s="186"/>
      <c r="N1383" s="187"/>
      <c r="O1383" s="187"/>
      <c r="P1383" s="187"/>
      <c r="Q1383" s="187"/>
      <c r="R1383" s="187"/>
      <c r="S1383" s="187"/>
      <c r="T1383" s="188"/>
      <c r="AT1383" s="182" t="s">
        <v>284</v>
      </c>
      <c r="AU1383" s="182" t="s">
        <v>89</v>
      </c>
      <c r="AV1383" s="14" t="s">
        <v>89</v>
      </c>
      <c r="AW1383" s="14" t="s">
        <v>3</v>
      </c>
      <c r="AX1383" s="14" t="s">
        <v>83</v>
      </c>
      <c r="AY1383" s="182" t="s">
        <v>276</v>
      </c>
    </row>
    <row r="1384" spans="1:65" s="12" customFormat="1" ht="25.9" customHeight="1">
      <c r="B1384" s="145"/>
      <c r="D1384" s="146" t="s">
        <v>75</v>
      </c>
      <c r="E1384" s="147" t="s">
        <v>2064</v>
      </c>
      <c r="F1384" s="147" t="s">
        <v>2065</v>
      </c>
      <c r="I1384" s="148"/>
      <c r="J1384" s="149">
        <f>BK1384</f>
        <v>0</v>
      </c>
      <c r="L1384" s="145"/>
      <c r="M1384" s="150"/>
      <c r="N1384" s="151"/>
      <c r="O1384" s="151"/>
      <c r="P1384" s="152">
        <f>SUM(P1385:P1388)</f>
        <v>0</v>
      </c>
      <c r="Q1384" s="151"/>
      <c r="R1384" s="152">
        <f>SUM(R1385:R1388)</f>
        <v>0</v>
      </c>
      <c r="S1384" s="151"/>
      <c r="T1384" s="153">
        <f>SUM(T1385:T1388)</f>
        <v>0</v>
      </c>
      <c r="AR1384" s="146" t="s">
        <v>282</v>
      </c>
      <c r="AT1384" s="154" t="s">
        <v>75</v>
      </c>
      <c r="AU1384" s="154" t="s">
        <v>76</v>
      </c>
      <c r="AY1384" s="146" t="s">
        <v>276</v>
      </c>
      <c r="BK1384" s="155">
        <f>SUM(BK1385:BK1388)</f>
        <v>0</v>
      </c>
    </row>
    <row r="1385" spans="1:65" s="2" customFormat="1" ht="33" customHeight="1">
      <c r="A1385" s="33"/>
      <c r="B1385" s="158"/>
      <c r="C1385" s="159" t="s">
        <v>2066</v>
      </c>
      <c r="D1385" s="159" t="s">
        <v>278</v>
      </c>
      <c r="E1385" s="160" t="s">
        <v>2067</v>
      </c>
      <c r="F1385" s="161" t="s">
        <v>2068</v>
      </c>
      <c r="G1385" s="162" t="s">
        <v>298</v>
      </c>
      <c r="H1385" s="163">
        <v>64</v>
      </c>
      <c r="I1385" s="164"/>
      <c r="J1385" s="163">
        <f>ROUND(I1385*H1385,3)</f>
        <v>0</v>
      </c>
      <c r="K1385" s="165"/>
      <c r="L1385" s="34"/>
      <c r="M1385" s="166" t="s">
        <v>1</v>
      </c>
      <c r="N1385" s="167" t="s">
        <v>42</v>
      </c>
      <c r="O1385" s="62"/>
      <c r="P1385" s="168">
        <f>O1385*H1385</f>
        <v>0</v>
      </c>
      <c r="Q1385" s="168">
        <v>0</v>
      </c>
      <c r="R1385" s="168">
        <f>Q1385*H1385</f>
        <v>0</v>
      </c>
      <c r="S1385" s="168">
        <v>0</v>
      </c>
      <c r="T1385" s="169">
        <f>S1385*H1385</f>
        <v>0</v>
      </c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R1385" s="170" t="s">
        <v>2069</v>
      </c>
      <c r="AT1385" s="170" t="s">
        <v>278</v>
      </c>
      <c r="AU1385" s="170" t="s">
        <v>83</v>
      </c>
      <c r="AY1385" s="18" t="s">
        <v>276</v>
      </c>
      <c r="BE1385" s="171">
        <f>IF(N1385="základná",J1385,0)</f>
        <v>0</v>
      </c>
      <c r="BF1385" s="171">
        <f>IF(N1385="znížená",J1385,0)</f>
        <v>0</v>
      </c>
      <c r="BG1385" s="171">
        <f>IF(N1385="zákl. prenesená",J1385,0)</f>
        <v>0</v>
      </c>
      <c r="BH1385" s="171">
        <f>IF(N1385="zníž. prenesená",J1385,0)</f>
        <v>0</v>
      </c>
      <c r="BI1385" s="171">
        <f>IF(N1385="nulová",J1385,0)</f>
        <v>0</v>
      </c>
      <c r="BJ1385" s="18" t="s">
        <v>89</v>
      </c>
      <c r="BK1385" s="172">
        <f>ROUND(I1385*H1385,3)</f>
        <v>0</v>
      </c>
      <c r="BL1385" s="18" t="s">
        <v>2069</v>
      </c>
      <c r="BM1385" s="170" t="s">
        <v>2070</v>
      </c>
    </row>
    <row r="1386" spans="1:65" s="13" customFormat="1" ht="11.25">
      <c r="B1386" s="173"/>
      <c r="D1386" s="174" t="s">
        <v>284</v>
      </c>
      <c r="E1386" s="175" t="s">
        <v>1</v>
      </c>
      <c r="F1386" s="176" t="s">
        <v>2071</v>
      </c>
      <c r="H1386" s="175" t="s">
        <v>1</v>
      </c>
      <c r="I1386" s="177"/>
      <c r="L1386" s="173"/>
      <c r="M1386" s="178"/>
      <c r="N1386" s="179"/>
      <c r="O1386" s="179"/>
      <c r="P1386" s="179"/>
      <c r="Q1386" s="179"/>
      <c r="R1386" s="179"/>
      <c r="S1386" s="179"/>
      <c r="T1386" s="180"/>
      <c r="AT1386" s="175" t="s">
        <v>284</v>
      </c>
      <c r="AU1386" s="175" t="s">
        <v>83</v>
      </c>
      <c r="AV1386" s="13" t="s">
        <v>83</v>
      </c>
      <c r="AW1386" s="13" t="s">
        <v>30</v>
      </c>
      <c r="AX1386" s="13" t="s">
        <v>76</v>
      </c>
      <c r="AY1386" s="175" t="s">
        <v>276</v>
      </c>
    </row>
    <row r="1387" spans="1:65" s="13" customFormat="1" ht="22.5">
      <c r="B1387" s="173"/>
      <c r="D1387" s="174" t="s">
        <v>284</v>
      </c>
      <c r="E1387" s="175" t="s">
        <v>1</v>
      </c>
      <c r="F1387" s="176" t="s">
        <v>2072</v>
      </c>
      <c r="H1387" s="175" t="s">
        <v>1</v>
      </c>
      <c r="I1387" s="177"/>
      <c r="L1387" s="173"/>
      <c r="M1387" s="178"/>
      <c r="N1387" s="179"/>
      <c r="O1387" s="179"/>
      <c r="P1387" s="179"/>
      <c r="Q1387" s="179"/>
      <c r="R1387" s="179"/>
      <c r="S1387" s="179"/>
      <c r="T1387" s="180"/>
      <c r="AT1387" s="175" t="s">
        <v>284</v>
      </c>
      <c r="AU1387" s="175" t="s">
        <v>83</v>
      </c>
      <c r="AV1387" s="13" t="s">
        <v>83</v>
      </c>
      <c r="AW1387" s="13" t="s">
        <v>30</v>
      </c>
      <c r="AX1387" s="13" t="s">
        <v>76</v>
      </c>
      <c r="AY1387" s="175" t="s">
        <v>276</v>
      </c>
    </row>
    <row r="1388" spans="1:65" s="14" customFormat="1" ht="11.25">
      <c r="B1388" s="181"/>
      <c r="D1388" s="174" t="s">
        <v>284</v>
      </c>
      <c r="E1388" s="182" t="s">
        <v>1</v>
      </c>
      <c r="F1388" s="183" t="s">
        <v>2073</v>
      </c>
      <c r="H1388" s="184">
        <v>64</v>
      </c>
      <c r="I1388" s="185"/>
      <c r="L1388" s="181"/>
      <c r="M1388" s="186"/>
      <c r="N1388" s="187"/>
      <c r="O1388" s="187"/>
      <c r="P1388" s="187"/>
      <c r="Q1388" s="187"/>
      <c r="R1388" s="187"/>
      <c r="S1388" s="187"/>
      <c r="T1388" s="188"/>
      <c r="AT1388" s="182" t="s">
        <v>284</v>
      </c>
      <c r="AU1388" s="182" t="s">
        <v>83</v>
      </c>
      <c r="AV1388" s="14" t="s">
        <v>89</v>
      </c>
      <c r="AW1388" s="14" t="s">
        <v>30</v>
      </c>
      <c r="AX1388" s="14" t="s">
        <v>83</v>
      </c>
      <c r="AY1388" s="182" t="s">
        <v>276</v>
      </c>
    </row>
    <row r="1389" spans="1:65" s="12" customFormat="1" ht="25.9" customHeight="1">
      <c r="B1389" s="145"/>
      <c r="D1389" s="146" t="s">
        <v>75</v>
      </c>
      <c r="E1389" s="147" t="s">
        <v>2074</v>
      </c>
      <c r="F1389" s="147" t="s">
        <v>2075</v>
      </c>
      <c r="I1389" s="148"/>
      <c r="J1389" s="149">
        <f>BK1389</f>
        <v>0</v>
      </c>
      <c r="L1389" s="145"/>
      <c r="M1389" s="150"/>
      <c r="N1389" s="151"/>
      <c r="O1389" s="151"/>
      <c r="P1389" s="152">
        <f>P1390</f>
        <v>0</v>
      </c>
      <c r="Q1389" s="151"/>
      <c r="R1389" s="152">
        <f>R1390</f>
        <v>0</v>
      </c>
      <c r="S1389" s="151"/>
      <c r="T1389" s="153">
        <f>T1390</f>
        <v>0</v>
      </c>
      <c r="AR1389" s="146" t="s">
        <v>305</v>
      </c>
      <c r="AT1389" s="154" t="s">
        <v>75</v>
      </c>
      <c r="AU1389" s="154" t="s">
        <v>76</v>
      </c>
      <c r="AY1389" s="146" t="s">
        <v>276</v>
      </c>
      <c r="BK1389" s="155">
        <f>BK1390</f>
        <v>0</v>
      </c>
    </row>
    <row r="1390" spans="1:65" s="2" customFormat="1" ht="16.5" customHeight="1">
      <c r="A1390" s="33"/>
      <c r="B1390" s="158"/>
      <c r="C1390" s="159" t="s">
        <v>2076</v>
      </c>
      <c r="D1390" s="159" t="s">
        <v>278</v>
      </c>
      <c r="E1390" s="160" t="s">
        <v>2077</v>
      </c>
      <c r="F1390" s="161" t="s">
        <v>2078</v>
      </c>
      <c r="G1390" s="162" t="s">
        <v>1051</v>
      </c>
      <c r="H1390" s="164"/>
      <c r="I1390" s="164"/>
      <c r="J1390" s="163">
        <f>ROUND(I1390*H1390,3)</f>
        <v>0</v>
      </c>
      <c r="K1390" s="165"/>
      <c r="L1390" s="34"/>
      <c r="M1390" s="215" t="s">
        <v>1</v>
      </c>
      <c r="N1390" s="216" t="s">
        <v>42</v>
      </c>
      <c r="O1390" s="217"/>
      <c r="P1390" s="218">
        <f>O1390*H1390</f>
        <v>0</v>
      </c>
      <c r="Q1390" s="218">
        <v>0</v>
      </c>
      <c r="R1390" s="218">
        <f>Q1390*H1390</f>
        <v>0</v>
      </c>
      <c r="S1390" s="218">
        <v>0</v>
      </c>
      <c r="T1390" s="219">
        <f>S1390*H1390</f>
        <v>0</v>
      </c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R1390" s="170" t="s">
        <v>2079</v>
      </c>
      <c r="AT1390" s="170" t="s">
        <v>278</v>
      </c>
      <c r="AU1390" s="170" t="s">
        <v>83</v>
      </c>
      <c r="AY1390" s="18" t="s">
        <v>276</v>
      </c>
      <c r="BE1390" s="171">
        <f>IF(N1390="základná",J1390,0)</f>
        <v>0</v>
      </c>
      <c r="BF1390" s="171">
        <f>IF(N1390="znížená",J1390,0)</f>
        <v>0</v>
      </c>
      <c r="BG1390" s="171">
        <f>IF(N1390="zákl. prenesená",J1390,0)</f>
        <v>0</v>
      </c>
      <c r="BH1390" s="171">
        <f>IF(N1390="zníž. prenesená",J1390,0)</f>
        <v>0</v>
      </c>
      <c r="BI1390" s="171">
        <f>IF(N1390="nulová",J1390,0)</f>
        <v>0</v>
      </c>
      <c r="BJ1390" s="18" t="s">
        <v>89</v>
      </c>
      <c r="BK1390" s="172">
        <f>ROUND(I1390*H1390,3)</f>
        <v>0</v>
      </c>
      <c r="BL1390" s="18" t="s">
        <v>2079</v>
      </c>
      <c r="BM1390" s="170" t="s">
        <v>2080</v>
      </c>
    </row>
    <row r="1391" spans="1:65" s="2" customFormat="1" ht="6.95" customHeight="1">
      <c r="A1391" s="33"/>
      <c r="B1391" s="51"/>
      <c r="C1391" s="52"/>
      <c r="D1391" s="52"/>
      <c r="E1391" s="52"/>
      <c r="F1391" s="52"/>
      <c r="G1391" s="52"/>
      <c r="H1391" s="52"/>
      <c r="I1391" s="52"/>
      <c r="J1391" s="52"/>
      <c r="K1391" s="52"/>
      <c r="L1391" s="34"/>
      <c r="M1391" s="33"/>
      <c r="O1391" s="33"/>
      <c r="P1391" s="33"/>
      <c r="Q1391" s="33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</row>
  </sheetData>
  <autoFilter ref="C149:K1390"/>
  <mergeCells count="12">
    <mergeCell ref="E142:H142"/>
    <mergeCell ref="L2:V2"/>
    <mergeCell ref="E85:H85"/>
    <mergeCell ref="E87:H87"/>
    <mergeCell ref="E89:H89"/>
    <mergeCell ref="E138:H138"/>
    <mergeCell ref="E140:H14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141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2081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2082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ROUND((SUM(BE127:BE184)),  2)</f>
        <v>0</v>
      </c>
      <c r="G35" s="111"/>
      <c r="H35" s="111"/>
      <c r="I35" s="112">
        <v>0.2</v>
      </c>
      <c r="J35" s="110">
        <f>ROUND(((SUM(BE127:BE184))*I35),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ROUND((SUM(BF127:BF184)),  2)</f>
        <v>0</v>
      </c>
      <c r="G36" s="111"/>
      <c r="H36" s="111"/>
      <c r="I36" s="112">
        <v>0.2</v>
      </c>
      <c r="J36" s="110">
        <f>ROUND(((SUM(BF127:BF184))*I36),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ROUND((SUM(BG127:BG184)),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ROUND((SUM(BH127:BH184)),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ROUND((SUM(BI127:BI184)),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141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A2 - Bleskozvod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Ján Figa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258</v>
      </c>
      <c r="E99" s="128"/>
      <c r="F99" s="128"/>
      <c r="G99" s="128"/>
      <c r="H99" s="128"/>
      <c r="I99" s="128"/>
      <c r="J99" s="129">
        <f>J128</f>
        <v>0</v>
      </c>
      <c r="L99" s="126"/>
    </row>
    <row r="100" spans="1:47" s="10" customFormat="1" ht="19.899999999999999" customHeight="1">
      <c r="B100" s="130"/>
      <c r="D100" s="131" t="s">
        <v>2083</v>
      </c>
      <c r="E100" s="132"/>
      <c r="F100" s="132"/>
      <c r="G100" s="132"/>
      <c r="H100" s="132"/>
      <c r="I100" s="132"/>
      <c r="J100" s="133">
        <f>J129</f>
        <v>0</v>
      </c>
      <c r="L100" s="130"/>
    </row>
    <row r="101" spans="1:47" s="10" customFormat="1" ht="19.899999999999999" customHeight="1">
      <c r="B101" s="130"/>
      <c r="D101" s="131" t="s">
        <v>2084</v>
      </c>
      <c r="E101" s="132"/>
      <c r="F101" s="132"/>
      <c r="G101" s="132"/>
      <c r="H101" s="132"/>
      <c r="I101" s="132"/>
      <c r="J101" s="133">
        <f>J173</f>
        <v>0</v>
      </c>
      <c r="L101" s="130"/>
    </row>
    <row r="102" spans="1:47" s="10" customFormat="1" ht="19.899999999999999" customHeight="1">
      <c r="B102" s="130"/>
      <c r="D102" s="131" t="s">
        <v>2085</v>
      </c>
      <c r="E102" s="132"/>
      <c r="F102" s="132"/>
      <c r="G102" s="132"/>
      <c r="H102" s="132"/>
      <c r="I102" s="132"/>
      <c r="J102" s="133">
        <f>J177</f>
        <v>0</v>
      </c>
      <c r="L102" s="130"/>
    </row>
    <row r="103" spans="1:47" s="9" customFormat="1" ht="24.95" customHeight="1">
      <c r="B103" s="126"/>
      <c r="D103" s="127" t="s">
        <v>232</v>
      </c>
      <c r="E103" s="128"/>
      <c r="F103" s="128"/>
      <c r="G103" s="128"/>
      <c r="H103" s="128"/>
      <c r="I103" s="128"/>
      <c r="J103" s="129">
        <f>J179</f>
        <v>0</v>
      </c>
      <c r="L103" s="126"/>
    </row>
    <row r="104" spans="1:47" s="10" customFormat="1" ht="19.899999999999999" customHeight="1">
      <c r="B104" s="130"/>
      <c r="D104" s="131" t="s">
        <v>236</v>
      </c>
      <c r="E104" s="132"/>
      <c r="F104" s="132"/>
      <c r="G104" s="132"/>
      <c r="H104" s="132"/>
      <c r="I104" s="132"/>
      <c r="J104" s="133">
        <f>J180</f>
        <v>0</v>
      </c>
      <c r="L104" s="130"/>
    </row>
    <row r="105" spans="1:47" s="10" customFormat="1" ht="19.899999999999999" customHeight="1">
      <c r="B105" s="130"/>
      <c r="D105" s="131" t="s">
        <v>239</v>
      </c>
      <c r="E105" s="132"/>
      <c r="F105" s="132"/>
      <c r="G105" s="132"/>
      <c r="H105" s="132"/>
      <c r="I105" s="132"/>
      <c r="J105" s="133">
        <f>J183</f>
        <v>0</v>
      </c>
      <c r="L105" s="130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262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66" t="str">
        <f>E7</f>
        <v>DSS Slatinka- stavebný objekt  Haličská cesta Lučenec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138</v>
      </c>
      <c r="L116" s="21"/>
    </row>
    <row r="117" spans="1:63" s="2" customFormat="1" ht="16.5" customHeight="1">
      <c r="A117" s="33"/>
      <c r="B117" s="34"/>
      <c r="C117" s="33"/>
      <c r="D117" s="33"/>
      <c r="E117" s="266" t="s">
        <v>141</v>
      </c>
      <c r="F117" s="268"/>
      <c r="G117" s="268"/>
      <c r="H117" s="26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144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5" t="str">
        <f>E11</f>
        <v>A2 - Bleskozvod</v>
      </c>
      <c r="F119" s="268"/>
      <c r="G119" s="268"/>
      <c r="H119" s="268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Haličská cesta 2138/9A, Lučenec</v>
      </c>
      <c r="G121" s="33"/>
      <c r="H121" s="33"/>
      <c r="I121" s="28" t="s">
        <v>20</v>
      </c>
      <c r="J121" s="59" t="str">
        <f>IF(J14="","",J14)</f>
        <v>28. 9. 2022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22</v>
      </c>
      <c r="D123" s="33"/>
      <c r="E123" s="33"/>
      <c r="F123" s="26" t="str">
        <f>E17</f>
        <v>DSS Slatinka,Lučenec</v>
      </c>
      <c r="G123" s="33"/>
      <c r="H123" s="33"/>
      <c r="I123" s="28" t="s">
        <v>28</v>
      </c>
      <c r="J123" s="31" t="str">
        <f>E23</f>
        <v>Ing.Attila Farkaš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32</v>
      </c>
      <c r="J124" s="31" t="str">
        <f>E26</f>
        <v>Ing. Ján Figa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4"/>
      <c r="B126" s="135"/>
      <c r="C126" s="136" t="s">
        <v>263</v>
      </c>
      <c r="D126" s="137" t="s">
        <v>61</v>
      </c>
      <c r="E126" s="137" t="s">
        <v>57</v>
      </c>
      <c r="F126" s="137" t="s">
        <v>58</v>
      </c>
      <c r="G126" s="137" t="s">
        <v>264</v>
      </c>
      <c r="H126" s="137" t="s">
        <v>265</v>
      </c>
      <c r="I126" s="137" t="s">
        <v>266</v>
      </c>
      <c r="J126" s="138" t="s">
        <v>229</v>
      </c>
      <c r="K126" s="139" t="s">
        <v>267</v>
      </c>
      <c r="L126" s="140"/>
      <c r="M126" s="66" t="s">
        <v>1</v>
      </c>
      <c r="N126" s="67" t="s">
        <v>40</v>
      </c>
      <c r="O126" s="67" t="s">
        <v>268</v>
      </c>
      <c r="P126" s="67" t="s">
        <v>269</v>
      </c>
      <c r="Q126" s="67" t="s">
        <v>270</v>
      </c>
      <c r="R126" s="67" t="s">
        <v>271</v>
      </c>
      <c r="S126" s="67" t="s">
        <v>272</v>
      </c>
      <c r="T126" s="68" t="s">
        <v>273</v>
      </c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</row>
    <row r="127" spans="1:63" s="2" customFormat="1" ht="22.9" customHeight="1">
      <c r="A127" s="33"/>
      <c r="B127" s="34"/>
      <c r="C127" s="73" t="s">
        <v>230</v>
      </c>
      <c r="D127" s="33"/>
      <c r="E127" s="33"/>
      <c r="F127" s="33"/>
      <c r="G127" s="33"/>
      <c r="H127" s="33"/>
      <c r="I127" s="33"/>
      <c r="J127" s="141">
        <f>BK127</f>
        <v>0</v>
      </c>
      <c r="K127" s="33"/>
      <c r="L127" s="34"/>
      <c r="M127" s="69"/>
      <c r="N127" s="60"/>
      <c r="O127" s="70"/>
      <c r="P127" s="142">
        <f>P128+P179</f>
        <v>0</v>
      </c>
      <c r="Q127" s="70"/>
      <c r="R127" s="142">
        <f>R128+R179</f>
        <v>0.60921571000000008</v>
      </c>
      <c r="S127" s="70"/>
      <c r="T127" s="143">
        <f>T128+T179</f>
        <v>0.13263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231</v>
      </c>
      <c r="BK127" s="144">
        <f>BK128+BK179</f>
        <v>0</v>
      </c>
    </row>
    <row r="128" spans="1:63" s="12" customFormat="1" ht="25.9" customHeight="1">
      <c r="B128" s="145"/>
      <c r="D128" s="146" t="s">
        <v>75</v>
      </c>
      <c r="E128" s="147" t="s">
        <v>393</v>
      </c>
      <c r="F128" s="147" t="s">
        <v>2052</v>
      </c>
      <c r="I128" s="148"/>
      <c r="J128" s="149">
        <f>BK128</f>
        <v>0</v>
      </c>
      <c r="L128" s="145"/>
      <c r="M128" s="150"/>
      <c r="N128" s="151"/>
      <c r="O128" s="151"/>
      <c r="P128" s="152">
        <f>P129+P173+P177</f>
        <v>0</v>
      </c>
      <c r="Q128" s="151"/>
      <c r="R128" s="152">
        <f>R129+R173+R177</f>
        <v>0.49293000000000003</v>
      </c>
      <c r="S128" s="151"/>
      <c r="T128" s="153">
        <f>T129+T173+T177</f>
        <v>6.3000000000000003E-4</v>
      </c>
      <c r="AR128" s="146" t="s">
        <v>83</v>
      </c>
      <c r="AT128" s="154" t="s">
        <v>75</v>
      </c>
      <c r="AU128" s="154" t="s">
        <v>76</v>
      </c>
      <c r="AY128" s="146" t="s">
        <v>276</v>
      </c>
      <c r="BK128" s="155">
        <f>BK129+BK173+BK177</f>
        <v>0</v>
      </c>
    </row>
    <row r="129" spans="1:65" s="12" customFormat="1" ht="22.9" customHeight="1">
      <c r="B129" s="145"/>
      <c r="D129" s="146" t="s">
        <v>75</v>
      </c>
      <c r="E129" s="156" t="s">
        <v>2086</v>
      </c>
      <c r="F129" s="156" t="s">
        <v>2087</v>
      </c>
      <c r="I129" s="148"/>
      <c r="J129" s="157">
        <f>BK129</f>
        <v>0</v>
      </c>
      <c r="L129" s="145"/>
      <c r="M129" s="150"/>
      <c r="N129" s="151"/>
      <c r="O129" s="151"/>
      <c r="P129" s="152">
        <f>SUM(P130:P172)</f>
        <v>0</v>
      </c>
      <c r="Q129" s="151"/>
      <c r="R129" s="152">
        <f>SUM(R130:R172)</f>
        <v>0.49293000000000003</v>
      </c>
      <c r="S129" s="151"/>
      <c r="T129" s="153">
        <f>SUM(T130:T172)</f>
        <v>6.3000000000000003E-4</v>
      </c>
      <c r="AR129" s="146" t="s">
        <v>83</v>
      </c>
      <c r="AT129" s="154" t="s">
        <v>75</v>
      </c>
      <c r="AU129" s="154" t="s">
        <v>83</v>
      </c>
      <c r="AY129" s="146" t="s">
        <v>276</v>
      </c>
      <c r="BK129" s="155">
        <f>SUM(BK130:BK172)</f>
        <v>0</v>
      </c>
    </row>
    <row r="130" spans="1:65" s="2" customFormat="1" ht="21.75" customHeight="1">
      <c r="A130" s="33"/>
      <c r="B130" s="158"/>
      <c r="C130" s="159" t="s">
        <v>83</v>
      </c>
      <c r="D130" s="159" t="s">
        <v>278</v>
      </c>
      <c r="E130" s="160" t="s">
        <v>2088</v>
      </c>
      <c r="F130" s="161" t="s">
        <v>2089</v>
      </c>
      <c r="G130" s="162" t="s">
        <v>371</v>
      </c>
      <c r="H130" s="163">
        <v>4</v>
      </c>
      <c r="I130" s="164"/>
      <c r="J130" s="163">
        <f t="shared" ref="J130:J172" si="0">ROUND(I130*H130,3)</f>
        <v>0</v>
      </c>
      <c r="K130" s="165"/>
      <c r="L130" s="34"/>
      <c r="M130" s="166" t="s">
        <v>1</v>
      </c>
      <c r="N130" s="167" t="s">
        <v>42</v>
      </c>
      <c r="O130" s="62"/>
      <c r="P130" s="168">
        <f t="shared" ref="P130:P172" si="1">O130*H130</f>
        <v>0</v>
      </c>
      <c r="Q130" s="168">
        <v>0</v>
      </c>
      <c r="R130" s="168">
        <f t="shared" ref="R130:R172" si="2">Q130*H130</f>
        <v>0</v>
      </c>
      <c r="S130" s="168">
        <v>0</v>
      </c>
      <c r="T130" s="169">
        <f t="shared" ref="T130:T172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0" t="s">
        <v>282</v>
      </c>
      <c r="AT130" s="170" t="s">
        <v>278</v>
      </c>
      <c r="AU130" s="170" t="s">
        <v>89</v>
      </c>
      <c r="AY130" s="18" t="s">
        <v>276</v>
      </c>
      <c r="BE130" s="171">
        <f t="shared" ref="BE130:BE172" si="4">IF(N130="základná",J130,0)</f>
        <v>0</v>
      </c>
      <c r="BF130" s="171">
        <f t="shared" ref="BF130:BF172" si="5">IF(N130="znížená",J130,0)</f>
        <v>0</v>
      </c>
      <c r="BG130" s="171">
        <f t="shared" ref="BG130:BG172" si="6">IF(N130="zákl. prenesená",J130,0)</f>
        <v>0</v>
      </c>
      <c r="BH130" s="171">
        <f t="shared" ref="BH130:BH172" si="7">IF(N130="zníž. prenesená",J130,0)</f>
        <v>0</v>
      </c>
      <c r="BI130" s="171">
        <f t="shared" ref="BI130:BI172" si="8">IF(N130="nulová",J130,0)</f>
        <v>0</v>
      </c>
      <c r="BJ130" s="18" t="s">
        <v>89</v>
      </c>
      <c r="BK130" s="172">
        <f t="shared" ref="BK130:BK172" si="9">ROUND(I130*H130,3)</f>
        <v>0</v>
      </c>
      <c r="BL130" s="18" t="s">
        <v>282</v>
      </c>
      <c r="BM130" s="170" t="s">
        <v>2090</v>
      </c>
    </row>
    <row r="131" spans="1:65" s="2" customFormat="1" ht="24.2" customHeight="1">
      <c r="A131" s="33"/>
      <c r="B131" s="158"/>
      <c r="C131" s="197" t="s">
        <v>89</v>
      </c>
      <c r="D131" s="197" t="s">
        <v>393</v>
      </c>
      <c r="E131" s="198" t="s">
        <v>2091</v>
      </c>
      <c r="F131" s="199" t="s">
        <v>2092</v>
      </c>
      <c r="G131" s="200" t="s">
        <v>371</v>
      </c>
      <c r="H131" s="201">
        <v>4</v>
      </c>
      <c r="I131" s="202"/>
      <c r="J131" s="201">
        <f t="shared" si="0"/>
        <v>0</v>
      </c>
      <c r="K131" s="203"/>
      <c r="L131" s="204"/>
      <c r="M131" s="205" t="s">
        <v>1</v>
      </c>
      <c r="N131" s="206" t="s">
        <v>42</v>
      </c>
      <c r="O131" s="62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0" t="s">
        <v>325</v>
      </c>
      <c r="AT131" s="170" t="s">
        <v>393</v>
      </c>
      <c r="AU131" s="170" t="s">
        <v>89</v>
      </c>
      <c r="AY131" s="18" t="s">
        <v>276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8" t="s">
        <v>89</v>
      </c>
      <c r="BK131" s="172">
        <f t="shared" si="9"/>
        <v>0</v>
      </c>
      <c r="BL131" s="18" t="s">
        <v>282</v>
      </c>
      <c r="BM131" s="170" t="s">
        <v>2093</v>
      </c>
    </row>
    <row r="132" spans="1:65" s="2" customFormat="1" ht="24.2" customHeight="1">
      <c r="A132" s="33"/>
      <c r="B132" s="158"/>
      <c r="C132" s="159" t="s">
        <v>295</v>
      </c>
      <c r="D132" s="159" t="s">
        <v>278</v>
      </c>
      <c r="E132" s="160" t="s">
        <v>2094</v>
      </c>
      <c r="F132" s="161" t="s">
        <v>2095</v>
      </c>
      <c r="G132" s="162" t="s">
        <v>292</v>
      </c>
      <c r="H132" s="163">
        <v>25</v>
      </c>
      <c r="I132" s="164"/>
      <c r="J132" s="163">
        <f t="shared" si="0"/>
        <v>0</v>
      </c>
      <c r="K132" s="165"/>
      <c r="L132" s="34"/>
      <c r="M132" s="166" t="s">
        <v>1</v>
      </c>
      <c r="N132" s="167" t="s">
        <v>42</v>
      </c>
      <c r="O132" s="62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0" t="s">
        <v>282</v>
      </c>
      <c r="AT132" s="170" t="s">
        <v>278</v>
      </c>
      <c r="AU132" s="170" t="s">
        <v>89</v>
      </c>
      <c r="AY132" s="18" t="s">
        <v>276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8" t="s">
        <v>89</v>
      </c>
      <c r="BK132" s="172">
        <f t="shared" si="9"/>
        <v>0</v>
      </c>
      <c r="BL132" s="18" t="s">
        <v>282</v>
      </c>
      <c r="BM132" s="170" t="s">
        <v>2096</v>
      </c>
    </row>
    <row r="133" spans="1:65" s="2" customFormat="1" ht="16.5" customHeight="1">
      <c r="A133" s="33"/>
      <c r="B133" s="158"/>
      <c r="C133" s="197" t="s">
        <v>282</v>
      </c>
      <c r="D133" s="197" t="s">
        <v>393</v>
      </c>
      <c r="E133" s="198" t="s">
        <v>2097</v>
      </c>
      <c r="F133" s="199" t="s">
        <v>2098</v>
      </c>
      <c r="G133" s="200" t="s">
        <v>407</v>
      </c>
      <c r="H133" s="201">
        <v>15.625</v>
      </c>
      <c r="I133" s="202"/>
      <c r="J133" s="201">
        <f t="shared" si="0"/>
        <v>0</v>
      </c>
      <c r="K133" s="203"/>
      <c r="L133" s="204"/>
      <c r="M133" s="205" t="s">
        <v>1</v>
      </c>
      <c r="N133" s="206" t="s">
        <v>42</v>
      </c>
      <c r="O133" s="62"/>
      <c r="P133" s="168">
        <f t="shared" si="1"/>
        <v>0</v>
      </c>
      <c r="Q133" s="168">
        <v>1E-3</v>
      </c>
      <c r="R133" s="168">
        <f t="shared" si="2"/>
        <v>1.5625E-2</v>
      </c>
      <c r="S133" s="168">
        <v>0</v>
      </c>
      <c r="T133" s="169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0" t="s">
        <v>1060</v>
      </c>
      <c r="AT133" s="170" t="s">
        <v>393</v>
      </c>
      <c r="AU133" s="170" t="s">
        <v>89</v>
      </c>
      <c r="AY133" s="18" t="s">
        <v>276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8" t="s">
        <v>89</v>
      </c>
      <c r="BK133" s="172">
        <f t="shared" si="9"/>
        <v>0</v>
      </c>
      <c r="BL133" s="18" t="s">
        <v>1060</v>
      </c>
      <c r="BM133" s="170" t="s">
        <v>2099</v>
      </c>
    </row>
    <row r="134" spans="1:65" s="2" customFormat="1" ht="16.5" customHeight="1">
      <c r="A134" s="33"/>
      <c r="B134" s="158"/>
      <c r="C134" s="159" t="s">
        <v>305</v>
      </c>
      <c r="D134" s="159" t="s">
        <v>278</v>
      </c>
      <c r="E134" s="160" t="s">
        <v>2100</v>
      </c>
      <c r="F134" s="161" t="s">
        <v>2101</v>
      </c>
      <c r="G134" s="162" t="s">
        <v>371</v>
      </c>
      <c r="H134" s="163">
        <v>4</v>
      </c>
      <c r="I134" s="164"/>
      <c r="J134" s="163">
        <f t="shared" si="0"/>
        <v>0</v>
      </c>
      <c r="K134" s="165"/>
      <c r="L134" s="34"/>
      <c r="M134" s="166" t="s">
        <v>1</v>
      </c>
      <c r="N134" s="167" t="s">
        <v>42</v>
      </c>
      <c r="O134" s="62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0" t="s">
        <v>282</v>
      </c>
      <c r="AT134" s="170" t="s">
        <v>278</v>
      </c>
      <c r="AU134" s="170" t="s">
        <v>89</v>
      </c>
      <c r="AY134" s="18" t="s">
        <v>276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8" t="s">
        <v>89</v>
      </c>
      <c r="BK134" s="172">
        <f t="shared" si="9"/>
        <v>0</v>
      </c>
      <c r="BL134" s="18" t="s">
        <v>282</v>
      </c>
      <c r="BM134" s="170" t="s">
        <v>2102</v>
      </c>
    </row>
    <row r="135" spans="1:65" s="2" customFormat="1" ht="16.5" customHeight="1">
      <c r="A135" s="33"/>
      <c r="B135" s="158"/>
      <c r="C135" s="197" t="s">
        <v>313</v>
      </c>
      <c r="D135" s="197" t="s">
        <v>393</v>
      </c>
      <c r="E135" s="198" t="s">
        <v>2103</v>
      </c>
      <c r="F135" s="199" t="s">
        <v>2104</v>
      </c>
      <c r="G135" s="200" t="s">
        <v>371</v>
      </c>
      <c r="H135" s="201">
        <v>4</v>
      </c>
      <c r="I135" s="202"/>
      <c r="J135" s="201">
        <f t="shared" si="0"/>
        <v>0</v>
      </c>
      <c r="K135" s="203"/>
      <c r="L135" s="204"/>
      <c r="M135" s="205" t="s">
        <v>1</v>
      </c>
      <c r="N135" s="206" t="s">
        <v>42</v>
      </c>
      <c r="O135" s="62"/>
      <c r="P135" s="168">
        <f t="shared" si="1"/>
        <v>0</v>
      </c>
      <c r="Q135" s="168">
        <v>3.0000000000000001E-5</v>
      </c>
      <c r="R135" s="168">
        <f t="shared" si="2"/>
        <v>1.2E-4</v>
      </c>
      <c r="S135" s="168">
        <v>0</v>
      </c>
      <c r="T135" s="16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0" t="s">
        <v>325</v>
      </c>
      <c r="AT135" s="170" t="s">
        <v>393</v>
      </c>
      <c r="AU135" s="170" t="s">
        <v>89</v>
      </c>
      <c r="AY135" s="18" t="s">
        <v>276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8" t="s">
        <v>89</v>
      </c>
      <c r="BK135" s="172">
        <f t="shared" si="9"/>
        <v>0</v>
      </c>
      <c r="BL135" s="18" t="s">
        <v>282</v>
      </c>
      <c r="BM135" s="170" t="s">
        <v>2105</v>
      </c>
    </row>
    <row r="136" spans="1:65" s="2" customFormat="1" ht="16.5" customHeight="1">
      <c r="A136" s="33"/>
      <c r="B136" s="158"/>
      <c r="C136" s="159" t="s">
        <v>319</v>
      </c>
      <c r="D136" s="159" t="s">
        <v>278</v>
      </c>
      <c r="E136" s="160" t="s">
        <v>2106</v>
      </c>
      <c r="F136" s="161" t="s">
        <v>2107</v>
      </c>
      <c r="G136" s="162" t="s">
        <v>407</v>
      </c>
      <c r="H136" s="163">
        <v>10</v>
      </c>
      <c r="I136" s="164"/>
      <c r="J136" s="163">
        <f t="shared" si="0"/>
        <v>0</v>
      </c>
      <c r="K136" s="165"/>
      <c r="L136" s="34"/>
      <c r="M136" s="166" t="s">
        <v>1</v>
      </c>
      <c r="N136" s="167" t="s">
        <v>42</v>
      </c>
      <c r="O136" s="62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0" t="s">
        <v>282</v>
      </c>
      <c r="AT136" s="170" t="s">
        <v>278</v>
      </c>
      <c r="AU136" s="170" t="s">
        <v>89</v>
      </c>
      <c r="AY136" s="18" t="s">
        <v>276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8" t="s">
        <v>89</v>
      </c>
      <c r="BK136" s="172">
        <f t="shared" si="9"/>
        <v>0</v>
      </c>
      <c r="BL136" s="18" t="s">
        <v>282</v>
      </c>
      <c r="BM136" s="170" t="s">
        <v>2108</v>
      </c>
    </row>
    <row r="137" spans="1:65" s="2" customFormat="1" ht="16.5" customHeight="1">
      <c r="A137" s="33"/>
      <c r="B137" s="158"/>
      <c r="C137" s="197" t="s">
        <v>325</v>
      </c>
      <c r="D137" s="197" t="s">
        <v>393</v>
      </c>
      <c r="E137" s="198" t="s">
        <v>2109</v>
      </c>
      <c r="F137" s="199" t="s">
        <v>2110</v>
      </c>
      <c r="G137" s="200" t="s">
        <v>355</v>
      </c>
      <c r="H137" s="201">
        <v>0.01</v>
      </c>
      <c r="I137" s="202"/>
      <c r="J137" s="201">
        <f t="shared" si="0"/>
        <v>0</v>
      </c>
      <c r="K137" s="203"/>
      <c r="L137" s="204"/>
      <c r="M137" s="205" t="s">
        <v>1</v>
      </c>
      <c r="N137" s="206" t="s">
        <v>42</v>
      </c>
      <c r="O137" s="62"/>
      <c r="P137" s="168">
        <f t="shared" si="1"/>
        <v>0</v>
      </c>
      <c r="Q137" s="168">
        <v>1</v>
      </c>
      <c r="R137" s="168">
        <f t="shared" si="2"/>
        <v>0.01</v>
      </c>
      <c r="S137" s="168">
        <v>0</v>
      </c>
      <c r="T137" s="169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0" t="s">
        <v>1060</v>
      </c>
      <c r="AT137" s="170" t="s">
        <v>393</v>
      </c>
      <c r="AU137" s="170" t="s">
        <v>89</v>
      </c>
      <c r="AY137" s="18" t="s">
        <v>276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8" t="s">
        <v>89</v>
      </c>
      <c r="BK137" s="172">
        <f t="shared" si="9"/>
        <v>0</v>
      </c>
      <c r="BL137" s="18" t="s">
        <v>1060</v>
      </c>
      <c r="BM137" s="170" t="s">
        <v>2111</v>
      </c>
    </row>
    <row r="138" spans="1:65" s="2" customFormat="1" ht="16.5" customHeight="1">
      <c r="A138" s="33"/>
      <c r="B138" s="158"/>
      <c r="C138" s="159" t="s">
        <v>329</v>
      </c>
      <c r="D138" s="159" t="s">
        <v>278</v>
      </c>
      <c r="E138" s="160" t="s">
        <v>2112</v>
      </c>
      <c r="F138" s="161" t="s">
        <v>2113</v>
      </c>
      <c r="G138" s="162" t="s">
        <v>292</v>
      </c>
      <c r="H138" s="163">
        <v>5</v>
      </c>
      <c r="I138" s="164"/>
      <c r="J138" s="163">
        <f t="shared" si="0"/>
        <v>0</v>
      </c>
      <c r="K138" s="165"/>
      <c r="L138" s="34"/>
      <c r="M138" s="166" t="s">
        <v>1</v>
      </c>
      <c r="N138" s="167" t="s">
        <v>42</v>
      </c>
      <c r="O138" s="62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0" t="s">
        <v>282</v>
      </c>
      <c r="AT138" s="170" t="s">
        <v>278</v>
      </c>
      <c r="AU138" s="170" t="s">
        <v>89</v>
      </c>
      <c r="AY138" s="18" t="s">
        <v>276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8" t="s">
        <v>89</v>
      </c>
      <c r="BK138" s="172">
        <f t="shared" si="9"/>
        <v>0</v>
      </c>
      <c r="BL138" s="18" t="s">
        <v>282</v>
      </c>
      <c r="BM138" s="170" t="s">
        <v>2114</v>
      </c>
    </row>
    <row r="139" spans="1:65" s="2" customFormat="1" ht="16.5" customHeight="1">
      <c r="A139" s="33"/>
      <c r="B139" s="158"/>
      <c r="C139" s="197" t="s">
        <v>333</v>
      </c>
      <c r="D139" s="197" t="s">
        <v>393</v>
      </c>
      <c r="E139" s="198" t="s">
        <v>2115</v>
      </c>
      <c r="F139" s="199" t="s">
        <v>2116</v>
      </c>
      <c r="G139" s="200" t="s">
        <v>371</v>
      </c>
      <c r="H139" s="201">
        <v>1</v>
      </c>
      <c r="I139" s="202"/>
      <c r="J139" s="201">
        <f t="shared" si="0"/>
        <v>0</v>
      </c>
      <c r="K139" s="203"/>
      <c r="L139" s="204"/>
      <c r="M139" s="205" t="s">
        <v>1</v>
      </c>
      <c r="N139" s="206" t="s">
        <v>42</v>
      </c>
      <c r="O139" s="62"/>
      <c r="P139" s="168">
        <f t="shared" si="1"/>
        <v>0</v>
      </c>
      <c r="Q139" s="168">
        <v>1E-3</v>
      </c>
      <c r="R139" s="168">
        <f t="shared" si="2"/>
        <v>1E-3</v>
      </c>
      <c r="S139" s="168">
        <v>0</v>
      </c>
      <c r="T139" s="169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325</v>
      </c>
      <c r="AT139" s="170" t="s">
        <v>393</v>
      </c>
      <c r="AU139" s="170" t="s">
        <v>89</v>
      </c>
      <c r="AY139" s="18" t="s">
        <v>276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8" t="s">
        <v>89</v>
      </c>
      <c r="BK139" s="172">
        <f t="shared" si="9"/>
        <v>0</v>
      </c>
      <c r="BL139" s="18" t="s">
        <v>282</v>
      </c>
      <c r="BM139" s="170" t="s">
        <v>2117</v>
      </c>
    </row>
    <row r="140" spans="1:65" s="2" customFormat="1" ht="16.5" customHeight="1">
      <c r="A140" s="33"/>
      <c r="B140" s="158"/>
      <c r="C140" s="159" t="s">
        <v>337</v>
      </c>
      <c r="D140" s="159" t="s">
        <v>278</v>
      </c>
      <c r="E140" s="160" t="s">
        <v>2118</v>
      </c>
      <c r="F140" s="161" t="s">
        <v>2119</v>
      </c>
      <c r="G140" s="162" t="s">
        <v>371</v>
      </c>
      <c r="H140" s="163">
        <v>178</v>
      </c>
      <c r="I140" s="164"/>
      <c r="J140" s="163">
        <f t="shared" si="0"/>
        <v>0</v>
      </c>
      <c r="K140" s="165"/>
      <c r="L140" s="34"/>
      <c r="M140" s="166" t="s">
        <v>1</v>
      </c>
      <c r="N140" s="167" t="s">
        <v>42</v>
      </c>
      <c r="O140" s="62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282</v>
      </c>
      <c r="AT140" s="170" t="s">
        <v>278</v>
      </c>
      <c r="AU140" s="170" t="s">
        <v>89</v>
      </c>
      <c r="AY140" s="18" t="s">
        <v>276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8" t="s">
        <v>89</v>
      </c>
      <c r="BK140" s="172">
        <f t="shared" si="9"/>
        <v>0</v>
      </c>
      <c r="BL140" s="18" t="s">
        <v>282</v>
      </c>
      <c r="BM140" s="170" t="s">
        <v>2120</v>
      </c>
    </row>
    <row r="141" spans="1:65" s="2" customFormat="1" ht="24.2" customHeight="1">
      <c r="A141" s="33"/>
      <c r="B141" s="158"/>
      <c r="C141" s="197" t="s">
        <v>342</v>
      </c>
      <c r="D141" s="197" t="s">
        <v>393</v>
      </c>
      <c r="E141" s="198" t="s">
        <v>2121</v>
      </c>
      <c r="F141" s="199" t="s">
        <v>2122</v>
      </c>
      <c r="G141" s="200" t="s">
        <v>371</v>
      </c>
      <c r="H141" s="201">
        <v>178</v>
      </c>
      <c r="I141" s="202"/>
      <c r="J141" s="201">
        <f t="shared" si="0"/>
        <v>0</v>
      </c>
      <c r="K141" s="203"/>
      <c r="L141" s="204"/>
      <c r="M141" s="205" t="s">
        <v>1</v>
      </c>
      <c r="N141" s="206" t="s">
        <v>42</v>
      </c>
      <c r="O141" s="62"/>
      <c r="P141" s="168">
        <f t="shared" si="1"/>
        <v>0</v>
      </c>
      <c r="Q141" s="168">
        <v>1E-4</v>
      </c>
      <c r="R141" s="168">
        <f t="shared" si="2"/>
        <v>1.78E-2</v>
      </c>
      <c r="S141" s="168">
        <v>0</v>
      </c>
      <c r="T141" s="169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325</v>
      </c>
      <c r="AT141" s="170" t="s">
        <v>393</v>
      </c>
      <c r="AU141" s="170" t="s">
        <v>89</v>
      </c>
      <c r="AY141" s="18" t="s">
        <v>276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8" t="s">
        <v>89</v>
      </c>
      <c r="BK141" s="172">
        <f t="shared" si="9"/>
        <v>0</v>
      </c>
      <c r="BL141" s="18" t="s">
        <v>282</v>
      </c>
      <c r="BM141" s="170" t="s">
        <v>2123</v>
      </c>
    </row>
    <row r="142" spans="1:65" s="2" customFormat="1" ht="24.2" customHeight="1">
      <c r="A142" s="33"/>
      <c r="B142" s="158"/>
      <c r="C142" s="197" t="s">
        <v>347</v>
      </c>
      <c r="D142" s="197" t="s">
        <v>393</v>
      </c>
      <c r="E142" s="198" t="s">
        <v>2124</v>
      </c>
      <c r="F142" s="199" t="s">
        <v>2125</v>
      </c>
      <c r="G142" s="200" t="s">
        <v>371</v>
      </c>
      <c r="H142" s="201">
        <v>178</v>
      </c>
      <c r="I142" s="202"/>
      <c r="J142" s="201">
        <f t="shared" si="0"/>
        <v>0</v>
      </c>
      <c r="K142" s="203"/>
      <c r="L142" s="204"/>
      <c r="M142" s="205" t="s">
        <v>1</v>
      </c>
      <c r="N142" s="206" t="s">
        <v>42</v>
      </c>
      <c r="O142" s="62"/>
      <c r="P142" s="168">
        <f t="shared" si="1"/>
        <v>0</v>
      </c>
      <c r="Q142" s="168">
        <v>1.09E-3</v>
      </c>
      <c r="R142" s="168">
        <f t="shared" si="2"/>
        <v>0.19402</v>
      </c>
      <c r="S142" s="168">
        <v>0</v>
      </c>
      <c r="T142" s="169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325</v>
      </c>
      <c r="AT142" s="170" t="s">
        <v>393</v>
      </c>
      <c r="AU142" s="170" t="s">
        <v>89</v>
      </c>
      <c r="AY142" s="18" t="s">
        <v>276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8" t="s">
        <v>89</v>
      </c>
      <c r="BK142" s="172">
        <f t="shared" si="9"/>
        <v>0</v>
      </c>
      <c r="BL142" s="18" t="s">
        <v>282</v>
      </c>
      <c r="BM142" s="170" t="s">
        <v>2126</v>
      </c>
    </row>
    <row r="143" spans="1:65" s="2" customFormat="1" ht="24.2" customHeight="1">
      <c r="A143" s="33"/>
      <c r="B143" s="158"/>
      <c r="C143" s="197" t="s">
        <v>352</v>
      </c>
      <c r="D143" s="197" t="s">
        <v>393</v>
      </c>
      <c r="E143" s="198" t="s">
        <v>2127</v>
      </c>
      <c r="F143" s="199" t="s">
        <v>2128</v>
      </c>
      <c r="G143" s="200" t="s">
        <v>371</v>
      </c>
      <c r="H143" s="201">
        <v>178</v>
      </c>
      <c r="I143" s="202"/>
      <c r="J143" s="201">
        <f t="shared" si="0"/>
        <v>0</v>
      </c>
      <c r="K143" s="203"/>
      <c r="L143" s="204"/>
      <c r="M143" s="205" t="s">
        <v>1</v>
      </c>
      <c r="N143" s="206" t="s">
        <v>42</v>
      </c>
      <c r="O143" s="62"/>
      <c r="P143" s="168">
        <f t="shared" si="1"/>
        <v>0</v>
      </c>
      <c r="Q143" s="168">
        <v>2.0000000000000001E-4</v>
      </c>
      <c r="R143" s="168">
        <f t="shared" si="2"/>
        <v>3.56E-2</v>
      </c>
      <c r="S143" s="168">
        <v>0</v>
      </c>
      <c r="T143" s="16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325</v>
      </c>
      <c r="AT143" s="170" t="s">
        <v>393</v>
      </c>
      <c r="AU143" s="170" t="s">
        <v>89</v>
      </c>
      <c r="AY143" s="18" t="s">
        <v>276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8" t="s">
        <v>89</v>
      </c>
      <c r="BK143" s="172">
        <f t="shared" si="9"/>
        <v>0</v>
      </c>
      <c r="BL143" s="18" t="s">
        <v>282</v>
      </c>
      <c r="BM143" s="170" t="s">
        <v>2129</v>
      </c>
    </row>
    <row r="144" spans="1:65" s="2" customFormat="1" ht="24.2" customHeight="1">
      <c r="A144" s="33"/>
      <c r="B144" s="158"/>
      <c r="C144" s="159" t="s">
        <v>359</v>
      </c>
      <c r="D144" s="159" t="s">
        <v>278</v>
      </c>
      <c r="E144" s="160" t="s">
        <v>2130</v>
      </c>
      <c r="F144" s="161" t="s">
        <v>2131</v>
      </c>
      <c r="G144" s="162" t="s">
        <v>371</v>
      </c>
      <c r="H144" s="163">
        <v>5</v>
      </c>
      <c r="I144" s="164"/>
      <c r="J144" s="163">
        <f t="shared" si="0"/>
        <v>0</v>
      </c>
      <c r="K144" s="165"/>
      <c r="L144" s="34"/>
      <c r="M144" s="166" t="s">
        <v>1</v>
      </c>
      <c r="N144" s="167" t="s">
        <v>42</v>
      </c>
      <c r="O144" s="62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282</v>
      </c>
      <c r="AT144" s="170" t="s">
        <v>278</v>
      </c>
      <c r="AU144" s="170" t="s">
        <v>89</v>
      </c>
      <c r="AY144" s="18" t="s">
        <v>276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8" t="s">
        <v>89</v>
      </c>
      <c r="BK144" s="172">
        <f t="shared" si="9"/>
        <v>0</v>
      </c>
      <c r="BL144" s="18" t="s">
        <v>282</v>
      </c>
      <c r="BM144" s="170" t="s">
        <v>2132</v>
      </c>
    </row>
    <row r="145" spans="1:65" s="2" customFormat="1" ht="24.2" customHeight="1">
      <c r="A145" s="33"/>
      <c r="B145" s="158"/>
      <c r="C145" s="197" t="s">
        <v>368</v>
      </c>
      <c r="D145" s="197" t="s">
        <v>393</v>
      </c>
      <c r="E145" s="198" t="s">
        <v>2133</v>
      </c>
      <c r="F145" s="199" t="s">
        <v>2134</v>
      </c>
      <c r="G145" s="200" t="s">
        <v>371</v>
      </c>
      <c r="H145" s="201">
        <v>5</v>
      </c>
      <c r="I145" s="202"/>
      <c r="J145" s="201">
        <f t="shared" si="0"/>
        <v>0</v>
      </c>
      <c r="K145" s="203"/>
      <c r="L145" s="204"/>
      <c r="M145" s="205" t="s">
        <v>1</v>
      </c>
      <c r="N145" s="206" t="s">
        <v>42</v>
      </c>
      <c r="O145" s="62"/>
      <c r="P145" s="168">
        <f t="shared" si="1"/>
        <v>0</v>
      </c>
      <c r="Q145" s="168">
        <v>4.1999999999999997E-3</v>
      </c>
      <c r="R145" s="168">
        <f t="shared" si="2"/>
        <v>2.0999999999999998E-2</v>
      </c>
      <c r="S145" s="168">
        <v>0</v>
      </c>
      <c r="T145" s="16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325</v>
      </c>
      <c r="AT145" s="170" t="s">
        <v>393</v>
      </c>
      <c r="AU145" s="170" t="s">
        <v>89</v>
      </c>
      <c r="AY145" s="18" t="s">
        <v>276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8" t="s">
        <v>89</v>
      </c>
      <c r="BK145" s="172">
        <f t="shared" si="9"/>
        <v>0</v>
      </c>
      <c r="BL145" s="18" t="s">
        <v>282</v>
      </c>
      <c r="BM145" s="170" t="s">
        <v>2135</v>
      </c>
    </row>
    <row r="146" spans="1:65" s="2" customFormat="1" ht="16.5" customHeight="1">
      <c r="A146" s="33"/>
      <c r="B146" s="158"/>
      <c r="C146" s="159" t="s">
        <v>374</v>
      </c>
      <c r="D146" s="159" t="s">
        <v>278</v>
      </c>
      <c r="E146" s="160" t="s">
        <v>2136</v>
      </c>
      <c r="F146" s="161" t="s">
        <v>2137</v>
      </c>
      <c r="G146" s="162" t="s">
        <v>371</v>
      </c>
      <c r="H146" s="163">
        <v>5</v>
      </c>
      <c r="I146" s="164"/>
      <c r="J146" s="163">
        <f t="shared" si="0"/>
        <v>0</v>
      </c>
      <c r="K146" s="165"/>
      <c r="L146" s="34"/>
      <c r="M146" s="166" t="s">
        <v>1</v>
      </c>
      <c r="N146" s="167" t="s">
        <v>42</v>
      </c>
      <c r="O146" s="62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282</v>
      </c>
      <c r="AT146" s="170" t="s">
        <v>278</v>
      </c>
      <c r="AU146" s="170" t="s">
        <v>89</v>
      </c>
      <c r="AY146" s="18" t="s">
        <v>276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8" t="s">
        <v>89</v>
      </c>
      <c r="BK146" s="172">
        <f t="shared" si="9"/>
        <v>0</v>
      </c>
      <c r="BL146" s="18" t="s">
        <v>282</v>
      </c>
      <c r="BM146" s="170" t="s">
        <v>2138</v>
      </c>
    </row>
    <row r="147" spans="1:65" s="2" customFormat="1" ht="24.2" customHeight="1">
      <c r="A147" s="33"/>
      <c r="B147" s="158"/>
      <c r="C147" s="197" t="s">
        <v>379</v>
      </c>
      <c r="D147" s="197" t="s">
        <v>393</v>
      </c>
      <c r="E147" s="198" t="s">
        <v>2139</v>
      </c>
      <c r="F147" s="199" t="s">
        <v>2140</v>
      </c>
      <c r="G147" s="200" t="s">
        <v>371</v>
      </c>
      <c r="H147" s="201">
        <v>5</v>
      </c>
      <c r="I147" s="202"/>
      <c r="J147" s="201">
        <f t="shared" si="0"/>
        <v>0</v>
      </c>
      <c r="K147" s="203"/>
      <c r="L147" s="204"/>
      <c r="M147" s="205" t="s">
        <v>1</v>
      </c>
      <c r="N147" s="206" t="s">
        <v>42</v>
      </c>
      <c r="O147" s="62"/>
      <c r="P147" s="168">
        <f t="shared" si="1"/>
        <v>0</v>
      </c>
      <c r="Q147" s="168">
        <v>1.4E-2</v>
      </c>
      <c r="R147" s="168">
        <f t="shared" si="2"/>
        <v>7.0000000000000007E-2</v>
      </c>
      <c r="S147" s="168">
        <v>0</v>
      </c>
      <c r="T147" s="16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325</v>
      </c>
      <c r="AT147" s="170" t="s">
        <v>393</v>
      </c>
      <c r="AU147" s="170" t="s">
        <v>89</v>
      </c>
      <c r="AY147" s="18" t="s">
        <v>276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8" t="s">
        <v>89</v>
      </c>
      <c r="BK147" s="172">
        <f t="shared" si="9"/>
        <v>0</v>
      </c>
      <c r="BL147" s="18" t="s">
        <v>282</v>
      </c>
      <c r="BM147" s="170" t="s">
        <v>2141</v>
      </c>
    </row>
    <row r="148" spans="1:65" s="2" customFormat="1" ht="24.2" customHeight="1">
      <c r="A148" s="33"/>
      <c r="B148" s="158"/>
      <c r="C148" s="197" t="s">
        <v>383</v>
      </c>
      <c r="D148" s="197" t="s">
        <v>393</v>
      </c>
      <c r="E148" s="198" t="s">
        <v>2142</v>
      </c>
      <c r="F148" s="199" t="s">
        <v>2143</v>
      </c>
      <c r="G148" s="200" t="s">
        <v>371</v>
      </c>
      <c r="H148" s="201">
        <v>5</v>
      </c>
      <c r="I148" s="202"/>
      <c r="J148" s="201">
        <f t="shared" si="0"/>
        <v>0</v>
      </c>
      <c r="K148" s="203"/>
      <c r="L148" s="204"/>
      <c r="M148" s="205" t="s">
        <v>1</v>
      </c>
      <c r="N148" s="206" t="s">
        <v>42</v>
      </c>
      <c r="O148" s="62"/>
      <c r="P148" s="168">
        <f t="shared" si="1"/>
        <v>0</v>
      </c>
      <c r="Q148" s="168">
        <v>5.0000000000000002E-5</v>
      </c>
      <c r="R148" s="168">
        <f t="shared" si="2"/>
        <v>2.5000000000000001E-4</v>
      </c>
      <c r="S148" s="168">
        <v>0</v>
      </c>
      <c r="T148" s="16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325</v>
      </c>
      <c r="AT148" s="170" t="s">
        <v>393</v>
      </c>
      <c r="AU148" s="170" t="s">
        <v>89</v>
      </c>
      <c r="AY148" s="18" t="s">
        <v>276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8" t="s">
        <v>89</v>
      </c>
      <c r="BK148" s="172">
        <f t="shared" si="9"/>
        <v>0</v>
      </c>
      <c r="BL148" s="18" t="s">
        <v>282</v>
      </c>
      <c r="BM148" s="170" t="s">
        <v>2144</v>
      </c>
    </row>
    <row r="149" spans="1:65" s="2" customFormat="1" ht="16.5" customHeight="1">
      <c r="A149" s="33"/>
      <c r="B149" s="158"/>
      <c r="C149" s="159" t="s">
        <v>7</v>
      </c>
      <c r="D149" s="159" t="s">
        <v>278</v>
      </c>
      <c r="E149" s="160" t="s">
        <v>2145</v>
      </c>
      <c r="F149" s="161" t="s">
        <v>2146</v>
      </c>
      <c r="G149" s="162" t="s">
        <v>371</v>
      </c>
      <c r="H149" s="163">
        <v>5</v>
      </c>
      <c r="I149" s="164"/>
      <c r="J149" s="163">
        <f t="shared" si="0"/>
        <v>0</v>
      </c>
      <c r="K149" s="165"/>
      <c r="L149" s="34"/>
      <c r="M149" s="166" t="s">
        <v>1</v>
      </c>
      <c r="N149" s="167" t="s">
        <v>42</v>
      </c>
      <c r="O149" s="62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282</v>
      </c>
      <c r="AT149" s="170" t="s">
        <v>278</v>
      </c>
      <c r="AU149" s="170" t="s">
        <v>89</v>
      </c>
      <c r="AY149" s="18" t="s">
        <v>276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8" t="s">
        <v>89</v>
      </c>
      <c r="BK149" s="172">
        <f t="shared" si="9"/>
        <v>0</v>
      </c>
      <c r="BL149" s="18" t="s">
        <v>282</v>
      </c>
      <c r="BM149" s="170" t="s">
        <v>2147</v>
      </c>
    </row>
    <row r="150" spans="1:65" s="2" customFormat="1" ht="16.5" customHeight="1">
      <c r="A150" s="33"/>
      <c r="B150" s="158"/>
      <c r="C150" s="197" t="s">
        <v>392</v>
      </c>
      <c r="D150" s="197" t="s">
        <v>393</v>
      </c>
      <c r="E150" s="198" t="s">
        <v>2148</v>
      </c>
      <c r="F150" s="199" t="s">
        <v>2149</v>
      </c>
      <c r="G150" s="200" t="s">
        <v>371</v>
      </c>
      <c r="H150" s="201">
        <v>5</v>
      </c>
      <c r="I150" s="202"/>
      <c r="J150" s="201">
        <f t="shared" si="0"/>
        <v>0</v>
      </c>
      <c r="K150" s="203"/>
      <c r="L150" s="204"/>
      <c r="M150" s="205" t="s">
        <v>1</v>
      </c>
      <c r="N150" s="206" t="s">
        <v>42</v>
      </c>
      <c r="O150" s="62"/>
      <c r="P150" s="168">
        <f t="shared" si="1"/>
        <v>0</v>
      </c>
      <c r="Q150" s="168">
        <v>1.7000000000000001E-4</v>
      </c>
      <c r="R150" s="168">
        <f t="shared" si="2"/>
        <v>8.5000000000000006E-4</v>
      </c>
      <c r="S150" s="168">
        <v>0</v>
      </c>
      <c r="T150" s="16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325</v>
      </c>
      <c r="AT150" s="170" t="s">
        <v>393</v>
      </c>
      <c r="AU150" s="170" t="s">
        <v>89</v>
      </c>
      <c r="AY150" s="18" t="s">
        <v>276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8" t="s">
        <v>89</v>
      </c>
      <c r="BK150" s="172">
        <f t="shared" si="9"/>
        <v>0</v>
      </c>
      <c r="BL150" s="18" t="s">
        <v>282</v>
      </c>
      <c r="BM150" s="170" t="s">
        <v>2150</v>
      </c>
    </row>
    <row r="151" spans="1:65" s="2" customFormat="1" ht="21.75" customHeight="1">
      <c r="A151" s="33"/>
      <c r="B151" s="158"/>
      <c r="C151" s="159" t="s">
        <v>399</v>
      </c>
      <c r="D151" s="159" t="s">
        <v>278</v>
      </c>
      <c r="E151" s="160" t="s">
        <v>2151</v>
      </c>
      <c r="F151" s="161" t="s">
        <v>2152</v>
      </c>
      <c r="G151" s="162" t="s">
        <v>371</v>
      </c>
      <c r="H151" s="163">
        <v>15</v>
      </c>
      <c r="I151" s="164"/>
      <c r="J151" s="163">
        <f t="shared" si="0"/>
        <v>0</v>
      </c>
      <c r="K151" s="165"/>
      <c r="L151" s="34"/>
      <c r="M151" s="166" t="s">
        <v>1</v>
      </c>
      <c r="N151" s="167" t="s">
        <v>42</v>
      </c>
      <c r="O151" s="62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282</v>
      </c>
      <c r="AT151" s="170" t="s">
        <v>278</v>
      </c>
      <c r="AU151" s="170" t="s">
        <v>89</v>
      </c>
      <c r="AY151" s="18" t="s">
        <v>276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8" t="s">
        <v>89</v>
      </c>
      <c r="BK151" s="172">
        <f t="shared" si="9"/>
        <v>0</v>
      </c>
      <c r="BL151" s="18" t="s">
        <v>282</v>
      </c>
      <c r="BM151" s="170" t="s">
        <v>2153</v>
      </c>
    </row>
    <row r="152" spans="1:65" s="2" customFormat="1" ht="21.75" customHeight="1">
      <c r="A152" s="33"/>
      <c r="B152" s="158"/>
      <c r="C152" s="197" t="s">
        <v>404</v>
      </c>
      <c r="D152" s="197" t="s">
        <v>393</v>
      </c>
      <c r="E152" s="198" t="s">
        <v>2154</v>
      </c>
      <c r="F152" s="199" t="s">
        <v>2155</v>
      </c>
      <c r="G152" s="200" t="s">
        <v>371</v>
      </c>
      <c r="H152" s="201">
        <v>5</v>
      </c>
      <c r="I152" s="202"/>
      <c r="J152" s="201">
        <f t="shared" si="0"/>
        <v>0</v>
      </c>
      <c r="K152" s="203"/>
      <c r="L152" s="204"/>
      <c r="M152" s="205" t="s">
        <v>1</v>
      </c>
      <c r="N152" s="206" t="s">
        <v>42</v>
      </c>
      <c r="O152" s="62"/>
      <c r="P152" s="168">
        <f t="shared" si="1"/>
        <v>0</v>
      </c>
      <c r="Q152" s="168">
        <v>4.0000000000000002E-4</v>
      </c>
      <c r="R152" s="168">
        <f t="shared" si="2"/>
        <v>2E-3</v>
      </c>
      <c r="S152" s="168">
        <v>0</v>
      </c>
      <c r="T152" s="16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325</v>
      </c>
      <c r="AT152" s="170" t="s">
        <v>393</v>
      </c>
      <c r="AU152" s="170" t="s">
        <v>89</v>
      </c>
      <c r="AY152" s="18" t="s">
        <v>276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8" t="s">
        <v>89</v>
      </c>
      <c r="BK152" s="172">
        <f t="shared" si="9"/>
        <v>0</v>
      </c>
      <c r="BL152" s="18" t="s">
        <v>282</v>
      </c>
      <c r="BM152" s="170" t="s">
        <v>2156</v>
      </c>
    </row>
    <row r="153" spans="1:65" s="2" customFormat="1" ht="21.75" customHeight="1">
      <c r="A153" s="33"/>
      <c r="B153" s="158"/>
      <c r="C153" s="197" t="s">
        <v>410</v>
      </c>
      <c r="D153" s="197" t="s">
        <v>393</v>
      </c>
      <c r="E153" s="198" t="s">
        <v>2157</v>
      </c>
      <c r="F153" s="199" t="s">
        <v>2158</v>
      </c>
      <c r="G153" s="200" t="s">
        <v>371</v>
      </c>
      <c r="H153" s="201">
        <v>10</v>
      </c>
      <c r="I153" s="202"/>
      <c r="J153" s="201">
        <f t="shared" si="0"/>
        <v>0</v>
      </c>
      <c r="K153" s="203"/>
      <c r="L153" s="204"/>
      <c r="M153" s="205" t="s">
        <v>1</v>
      </c>
      <c r="N153" s="206" t="s">
        <v>42</v>
      </c>
      <c r="O153" s="62"/>
      <c r="P153" s="168">
        <f t="shared" si="1"/>
        <v>0</v>
      </c>
      <c r="Q153" s="168">
        <v>4.0000000000000002E-4</v>
      </c>
      <c r="R153" s="168">
        <f t="shared" si="2"/>
        <v>4.0000000000000001E-3</v>
      </c>
      <c r="S153" s="168">
        <v>0</v>
      </c>
      <c r="T153" s="16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325</v>
      </c>
      <c r="AT153" s="170" t="s">
        <v>393</v>
      </c>
      <c r="AU153" s="170" t="s">
        <v>89</v>
      </c>
      <c r="AY153" s="18" t="s">
        <v>276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8" t="s">
        <v>89</v>
      </c>
      <c r="BK153" s="172">
        <f t="shared" si="9"/>
        <v>0</v>
      </c>
      <c r="BL153" s="18" t="s">
        <v>282</v>
      </c>
      <c r="BM153" s="170" t="s">
        <v>2159</v>
      </c>
    </row>
    <row r="154" spans="1:65" s="2" customFormat="1" ht="21.75" customHeight="1">
      <c r="A154" s="33"/>
      <c r="B154" s="158"/>
      <c r="C154" s="159" t="s">
        <v>415</v>
      </c>
      <c r="D154" s="159" t="s">
        <v>278</v>
      </c>
      <c r="E154" s="160" t="s">
        <v>2160</v>
      </c>
      <c r="F154" s="161" t="s">
        <v>2161</v>
      </c>
      <c r="G154" s="162" t="s">
        <v>371</v>
      </c>
      <c r="H154" s="163">
        <v>9</v>
      </c>
      <c r="I154" s="164"/>
      <c r="J154" s="163">
        <f t="shared" si="0"/>
        <v>0</v>
      </c>
      <c r="K154" s="165"/>
      <c r="L154" s="34"/>
      <c r="M154" s="166" t="s">
        <v>1</v>
      </c>
      <c r="N154" s="167" t="s">
        <v>42</v>
      </c>
      <c r="O154" s="62"/>
      <c r="P154" s="168">
        <f t="shared" si="1"/>
        <v>0</v>
      </c>
      <c r="Q154" s="168">
        <v>0</v>
      </c>
      <c r="R154" s="168">
        <f t="shared" si="2"/>
        <v>0</v>
      </c>
      <c r="S154" s="168">
        <v>0</v>
      </c>
      <c r="T154" s="169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282</v>
      </c>
      <c r="AT154" s="170" t="s">
        <v>278</v>
      </c>
      <c r="AU154" s="170" t="s">
        <v>89</v>
      </c>
      <c r="AY154" s="18" t="s">
        <v>276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8" t="s">
        <v>89</v>
      </c>
      <c r="BK154" s="172">
        <f t="shared" si="9"/>
        <v>0</v>
      </c>
      <c r="BL154" s="18" t="s">
        <v>282</v>
      </c>
      <c r="BM154" s="170" t="s">
        <v>2162</v>
      </c>
    </row>
    <row r="155" spans="1:65" s="2" customFormat="1" ht="16.5" customHeight="1">
      <c r="A155" s="33"/>
      <c r="B155" s="158"/>
      <c r="C155" s="197" t="s">
        <v>420</v>
      </c>
      <c r="D155" s="197" t="s">
        <v>393</v>
      </c>
      <c r="E155" s="198" t="s">
        <v>2163</v>
      </c>
      <c r="F155" s="199" t="s">
        <v>2164</v>
      </c>
      <c r="G155" s="200" t="s">
        <v>371</v>
      </c>
      <c r="H155" s="201">
        <v>9</v>
      </c>
      <c r="I155" s="202"/>
      <c r="J155" s="201">
        <f t="shared" si="0"/>
        <v>0</v>
      </c>
      <c r="K155" s="203"/>
      <c r="L155" s="204"/>
      <c r="M155" s="205" t="s">
        <v>1</v>
      </c>
      <c r="N155" s="206" t="s">
        <v>42</v>
      </c>
      <c r="O155" s="62"/>
      <c r="P155" s="168">
        <f t="shared" si="1"/>
        <v>0</v>
      </c>
      <c r="Q155" s="168">
        <v>2.2000000000000001E-4</v>
      </c>
      <c r="R155" s="168">
        <f t="shared" si="2"/>
        <v>1.98E-3</v>
      </c>
      <c r="S155" s="168">
        <v>0</v>
      </c>
      <c r="T155" s="169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325</v>
      </c>
      <c r="AT155" s="170" t="s">
        <v>393</v>
      </c>
      <c r="AU155" s="170" t="s">
        <v>89</v>
      </c>
      <c r="AY155" s="18" t="s">
        <v>276</v>
      </c>
      <c r="BE155" s="171">
        <f t="shared" si="4"/>
        <v>0</v>
      </c>
      <c r="BF155" s="171">
        <f t="shared" si="5"/>
        <v>0</v>
      </c>
      <c r="BG155" s="171">
        <f t="shared" si="6"/>
        <v>0</v>
      </c>
      <c r="BH155" s="171">
        <f t="shared" si="7"/>
        <v>0</v>
      </c>
      <c r="BI155" s="171">
        <f t="shared" si="8"/>
        <v>0</v>
      </c>
      <c r="BJ155" s="18" t="s">
        <v>89</v>
      </c>
      <c r="BK155" s="172">
        <f t="shared" si="9"/>
        <v>0</v>
      </c>
      <c r="BL155" s="18" t="s">
        <v>282</v>
      </c>
      <c r="BM155" s="170" t="s">
        <v>2165</v>
      </c>
    </row>
    <row r="156" spans="1:65" s="2" customFormat="1" ht="16.5" customHeight="1">
      <c r="A156" s="33"/>
      <c r="B156" s="158"/>
      <c r="C156" s="159" t="s">
        <v>425</v>
      </c>
      <c r="D156" s="159" t="s">
        <v>278</v>
      </c>
      <c r="E156" s="160" t="s">
        <v>2166</v>
      </c>
      <c r="F156" s="161" t="s">
        <v>2167</v>
      </c>
      <c r="G156" s="162" t="s">
        <v>371</v>
      </c>
      <c r="H156" s="163">
        <v>55</v>
      </c>
      <c r="I156" s="164"/>
      <c r="J156" s="163">
        <f t="shared" si="0"/>
        <v>0</v>
      </c>
      <c r="K156" s="165"/>
      <c r="L156" s="34"/>
      <c r="M156" s="166" t="s">
        <v>1</v>
      </c>
      <c r="N156" s="167" t="s">
        <v>42</v>
      </c>
      <c r="O156" s="62"/>
      <c r="P156" s="168">
        <f t="shared" si="1"/>
        <v>0</v>
      </c>
      <c r="Q156" s="168">
        <v>0</v>
      </c>
      <c r="R156" s="168">
        <f t="shared" si="2"/>
        <v>0</v>
      </c>
      <c r="S156" s="168">
        <v>0</v>
      </c>
      <c r="T156" s="169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282</v>
      </c>
      <c r="AT156" s="170" t="s">
        <v>278</v>
      </c>
      <c r="AU156" s="170" t="s">
        <v>89</v>
      </c>
      <c r="AY156" s="18" t="s">
        <v>276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8" t="s">
        <v>89</v>
      </c>
      <c r="BK156" s="172">
        <f t="shared" si="9"/>
        <v>0</v>
      </c>
      <c r="BL156" s="18" t="s">
        <v>282</v>
      </c>
      <c r="BM156" s="170" t="s">
        <v>2168</v>
      </c>
    </row>
    <row r="157" spans="1:65" s="2" customFormat="1" ht="24.2" customHeight="1">
      <c r="A157" s="33"/>
      <c r="B157" s="158"/>
      <c r="C157" s="197" t="s">
        <v>430</v>
      </c>
      <c r="D157" s="197" t="s">
        <v>393</v>
      </c>
      <c r="E157" s="198" t="s">
        <v>2169</v>
      </c>
      <c r="F157" s="199" t="s">
        <v>2170</v>
      </c>
      <c r="G157" s="200" t="s">
        <v>371</v>
      </c>
      <c r="H157" s="201">
        <v>55</v>
      </c>
      <c r="I157" s="202"/>
      <c r="J157" s="201">
        <f t="shared" si="0"/>
        <v>0</v>
      </c>
      <c r="K157" s="203"/>
      <c r="L157" s="204"/>
      <c r="M157" s="205" t="s">
        <v>1</v>
      </c>
      <c r="N157" s="206" t="s">
        <v>42</v>
      </c>
      <c r="O157" s="62"/>
      <c r="P157" s="168">
        <f t="shared" si="1"/>
        <v>0</v>
      </c>
      <c r="Q157" s="168">
        <v>1.6000000000000001E-4</v>
      </c>
      <c r="R157" s="168">
        <f t="shared" si="2"/>
        <v>8.8000000000000005E-3</v>
      </c>
      <c r="S157" s="168">
        <v>0</v>
      </c>
      <c r="T157" s="169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325</v>
      </c>
      <c r="AT157" s="170" t="s">
        <v>393</v>
      </c>
      <c r="AU157" s="170" t="s">
        <v>89</v>
      </c>
      <c r="AY157" s="18" t="s">
        <v>276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8" t="s">
        <v>89</v>
      </c>
      <c r="BK157" s="172">
        <f t="shared" si="9"/>
        <v>0</v>
      </c>
      <c r="BL157" s="18" t="s">
        <v>282</v>
      </c>
      <c r="BM157" s="170" t="s">
        <v>2171</v>
      </c>
    </row>
    <row r="158" spans="1:65" s="2" customFormat="1" ht="16.5" customHeight="1">
      <c r="A158" s="33"/>
      <c r="B158" s="158"/>
      <c r="C158" s="159" t="s">
        <v>435</v>
      </c>
      <c r="D158" s="159" t="s">
        <v>278</v>
      </c>
      <c r="E158" s="160" t="s">
        <v>2172</v>
      </c>
      <c r="F158" s="161" t="s">
        <v>2173</v>
      </c>
      <c r="G158" s="162" t="s">
        <v>371</v>
      </c>
      <c r="H158" s="163">
        <v>5</v>
      </c>
      <c r="I158" s="164"/>
      <c r="J158" s="163">
        <f t="shared" si="0"/>
        <v>0</v>
      </c>
      <c r="K158" s="165"/>
      <c r="L158" s="34"/>
      <c r="M158" s="166" t="s">
        <v>1</v>
      </c>
      <c r="N158" s="167" t="s">
        <v>42</v>
      </c>
      <c r="O158" s="62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282</v>
      </c>
      <c r="AT158" s="170" t="s">
        <v>278</v>
      </c>
      <c r="AU158" s="170" t="s">
        <v>89</v>
      </c>
      <c r="AY158" s="18" t="s">
        <v>276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8" t="s">
        <v>89</v>
      </c>
      <c r="BK158" s="172">
        <f t="shared" si="9"/>
        <v>0</v>
      </c>
      <c r="BL158" s="18" t="s">
        <v>282</v>
      </c>
      <c r="BM158" s="170" t="s">
        <v>2174</v>
      </c>
    </row>
    <row r="159" spans="1:65" s="2" customFormat="1" ht="16.5" customHeight="1">
      <c r="A159" s="33"/>
      <c r="B159" s="158"/>
      <c r="C159" s="197" t="s">
        <v>294</v>
      </c>
      <c r="D159" s="197" t="s">
        <v>393</v>
      </c>
      <c r="E159" s="198" t="s">
        <v>2175</v>
      </c>
      <c r="F159" s="199" t="s">
        <v>2176</v>
      </c>
      <c r="G159" s="200" t="s">
        <v>371</v>
      </c>
      <c r="H159" s="201">
        <v>5</v>
      </c>
      <c r="I159" s="202"/>
      <c r="J159" s="201">
        <f t="shared" si="0"/>
        <v>0</v>
      </c>
      <c r="K159" s="203"/>
      <c r="L159" s="204"/>
      <c r="M159" s="205" t="s">
        <v>1</v>
      </c>
      <c r="N159" s="206" t="s">
        <v>42</v>
      </c>
      <c r="O159" s="62"/>
      <c r="P159" s="168">
        <f t="shared" si="1"/>
        <v>0</v>
      </c>
      <c r="Q159" s="168">
        <v>2.9E-4</v>
      </c>
      <c r="R159" s="168">
        <f t="shared" si="2"/>
        <v>1.4499999999999999E-3</v>
      </c>
      <c r="S159" s="168">
        <v>0</v>
      </c>
      <c r="T159" s="169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1060</v>
      </c>
      <c r="AT159" s="170" t="s">
        <v>393</v>
      </c>
      <c r="AU159" s="170" t="s">
        <v>89</v>
      </c>
      <c r="AY159" s="18" t="s">
        <v>276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8" t="s">
        <v>89</v>
      </c>
      <c r="BK159" s="172">
        <f t="shared" si="9"/>
        <v>0</v>
      </c>
      <c r="BL159" s="18" t="s">
        <v>1060</v>
      </c>
      <c r="BM159" s="170" t="s">
        <v>2177</v>
      </c>
    </row>
    <row r="160" spans="1:65" s="2" customFormat="1" ht="16.5" customHeight="1">
      <c r="A160" s="33"/>
      <c r="B160" s="158"/>
      <c r="C160" s="159" t="s">
        <v>442</v>
      </c>
      <c r="D160" s="159" t="s">
        <v>278</v>
      </c>
      <c r="E160" s="160" t="s">
        <v>2178</v>
      </c>
      <c r="F160" s="161" t="s">
        <v>2179</v>
      </c>
      <c r="G160" s="162" t="s">
        <v>371</v>
      </c>
      <c r="H160" s="163">
        <v>4</v>
      </c>
      <c r="I160" s="164"/>
      <c r="J160" s="163">
        <f t="shared" si="0"/>
        <v>0</v>
      </c>
      <c r="K160" s="165"/>
      <c r="L160" s="34"/>
      <c r="M160" s="166" t="s">
        <v>1</v>
      </c>
      <c r="N160" s="167" t="s">
        <v>42</v>
      </c>
      <c r="O160" s="62"/>
      <c r="P160" s="168">
        <f t="shared" si="1"/>
        <v>0</v>
      </c>
      <c r="Q160" s="168">
        <v>0</v>
      </c>
      <c r="R160" s="168">
        <f t="shared" si="2"/>
        <v>0</v>
      </c>
      <c r="S160" s="168">
        <v>0</v>
      </c>
      <c r="T160" s="169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0" t="s">
        <v>282</v>
      </c>
      <c r="AT160" s="170" t="s">
        <v>278</v>
      </c>
      <c r="AU160" s="170" t="s">
        <v>89</v>
      </c>
      <c r="AY160" s="18" t="s">
        <v>276</v>
      </c>
      <c r="BE160" s="171">
        <f t="shared" si="4"/>
        <v>0</v>
      </c>
      <c r="BF160" s="171">
        <f t="shared" si="5"/>
        <v>0</v>
      </c>
      <c r="BG160" s="171">
        <f t="shared" si="6"/>
        <v>0</v>
      </c>
      <c r="BH160" s="171">
        <f t="shared" si="7"/>
        <v>0</v>
      </c>
      <c r="BI160" s="171">
        <f t="shared" si="8"/>
        <v>0</v>
      </c>
      <c r="BJ160" s="18" t="s">
        <v>89</v>
      </c>
      <c r="BK160" s="172">
        <f t="shared" si="9"/>
        <v>0</v>
      </c>
      <c r="BL160" s="18" t="s">
        <v>282</v>
      </c>
      <c r="BM160" s="170" t="s">
        <v>2180</v>
      </c>
    </row>
    <row r="161" spans="1:65" s="2" customFormat="1" ht="16.5" customHeight="1">
      <c r="A161" s="33"/>
      <c r="B161" s="158"/>
      <c r="C161" s="197" t="s">
        <v>448</v>
      </c>
      <c r="D161" s="197" t="s">
        <v>393</v>
      </c>
      <c r="E161" s="198" t="s">
        <v>2181</v>
      </c>
      <c r="F161" s="199" t="s">
        <v>2182</v>
      </c>
      <c r="G161" s="200" t="s">
        <v>371</v>
      </c>
      <c r="H161" s="201">
        <v>4</v>
      </c>
      <c r="I161" s="202"/>
      <c r="J161" s="201">
        <f t="shared" si="0"/>
        <v>0</v>
      </c>
      <c r="K161" s="203"/>
      <c r="L161" s="204"/>
      <c r="M161" s="205" t="s">
        <v>1</v>
      </c>
      <c r="N161" s="206" t="s">
        <v>42</v>
      </c>
      <c r="O161" s="62"/>
      <c r="P161" s="168">
        <f t="shared" si="1"/>
        <v>0</v>
      </c>
      <c r="Q161" s="168">
        <v>1.7000000000000001E-4</v>
      </c>
      <c r="R161" s="168">
        <f t="shared" si="2"/>
        <v>6.8000000000000005E-4</v>
      </c>
      <c r="S161" s="168">
        <v>0</v>
      </c>
      <c r="T161" s="169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325</v>
      </c>
      <c r="AT161" s="170" t="s">
        <v>393</v>
      </c>
      <c r="AU161" s="170" t="s">
        <v>89</v>
      </c>
      <c r="AY161" s="18" t="s">
        <v>276</v>
      </c>
      <c r="BE161" s="171">
        <f t="shared" si="4"/>
        <v>0</v>
      </c>
      <c r="BF161" s="171">
        <f t="shared" si="5"/>
        <v>0</v>
      </c>
      <c r="BG161" s="171">
        <f t="shared" si="6"/>
        <v>0</v>
      </c>
      <c r="BH161" s="171">
        <f t="shared" si="7"/>
        <v>0</v>
      </c>
      <c r="BI161" s="171">
        <f t="shared" si="8"/>
        <v>0</v>
      </c>
      <c r="BJ161" s="18" t="s">
        <v>89</v>
      </c>
      <c r="BK161" s="172">
        <f t="shared" si="9"/>
        <v>0</v>
      </c>
      <c r="BL161" s="18" t="s">
        <v>282</v>
      </c>
      <c r="BM161" s="170" t="s">
        <v>2183</v>
      </c>
    </row>
    <row r="162" spans="1:65" s="2" customFormat="1" ht="16.5" customHeight="1">
      <c r="A162" s="33"/>
      <c r="B162" s="158"/>
      <c r="C162" s="159" t="s">
        <v>455</v>
      </c>
      <c r="D162" s="159" t="s">
        <v>278</v>
      </c>
      <c r="E162" s="160" t="s">
        <v>2184</v>
      </c>
      <c r="F162" s="161" t="s">
        <v>2185</v>
      </c>
      <c r="G162" s="162" t="s">
        <v>292</v>
      </c>
      <c r="H162" s="163">
        <v>20</v>
      </c>
      <c r="I162" s="164"/>
      <c r="J162" s="163">
        <f t="shared" si="0"/>
        <v>0</v>
      </c>
      <c r="K162" s="165"/>
      <c r="L162" s="34"/>
      <c r="M162" s="166" t="s">
        <v>1</v>
      </c>
      <c r="N162" s="167" t="s">
        <v>42</v>
      </c>
      <c r="O162" s="62"/>
      <c r="P162" s="168">
        <f t="shared" si="1"/>
        <v>0</v>
      </c>
      <c r="Q162" s="168">
        <v>0</v>
      </c>
      <c r="R162" s="168">
        <f t="shared" si="2"/>
        <v>0</v>
      </c>
      <c r="S162" s="168">
        <v>0</v>
      </c>
      <c r="T162" s="169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282</v>
      </c>
      <c r="AT162" s="170" t="s">
        <v>278</v>
      </c>
      <c r="AU162" s="170" t="s">
        <v>89</v>
      </c>
      <c r="AY162" s="18" t="s">
        <v>276</v>
      </c>
      <c r="BE162" s="171">
        <f t="shared" si="4"/>
        <v>0</v>
      </c>
      <c r="BF162" s="171">
        <f t="shared" si="5"/>
        <v>0</v>
      </c>
      <c r="BG162" s="171">
        <f t="shared" si="6"/>
        <v>0</v>
      </c>
      <c r="BH162" s="171">
        <f t="shared" si="7"/>
        <v>0</v>
      </c>
      <c r="BI162" s="171">
        <f t="shared" si="8"/>
        <v>0</v>
      </c>
      <c r="BJ162" s="18" t="s">
        <v>89</v>
      </c>
      <c r="BK162" s="172">
        <f t="shared" si="9"/>
        <v>0</v>
      </c>
      <c r="BL162" s="18" t="s">
        <v>282</v>
      </c>
      <c r="BM162" s="170" t="s">
        <v>2186</v>
      </c>
    </row>
    <row r="163" spans="1:65" s="2" customFormat="1" ht="16.5" customHeight="1">
      <c r="A163" s="33"/>
      <c r="B163" s="158"/>
      <c r="C163" s="197" t="s">
        <v>461</v>
      </c>
      <c r="D163" s="197" t="s">
        <v>393</v>
      </c>
      <c r="E163" s="198" t="s">
        <v>2187</v>
      </c>
      <c r="F163" s="199" t="s">
        <v>2188</v>
      </c>
      <c r="G163" s="200" t="s">
        <v>371</v>
      </c>
      <c r="H163" s="201">
        <v>10</v>
      </c>
      <c r="I163" s="202"/>
      <c r="J163" s="201">
        <f t="shared" si="0"/>
        <v>0</v>
      </c>
      <c r="K163" s="203"/>
      <c r="L163" s="204"/>
      <c r="M163" s="205" t="s">
        <v>1</v>
      </c>
      <c r="N163" s="206" t="s">
        <v>42</v>
      </c>
      <c r="O163" s="62"/>
      <c r="P163" s="168">
        <f t="shared" si="1"/>
        <v>0</v>
      </c>
      <c r="Q163" s="168">
        <v>7.9299999999999995E-3</v>
      </c>
      <c r="R163" s="168">
        <f t="shared" si="2"/>
        <v>7.9299999999999995E-2</v>
      </c>
      <c r="S163" s="168">
        <v>0</v>
      </c>
      <c r="T163" s="169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325</v>
      </c>
      <c r="AT163" s="170" t="s">
        <v>393</v>
      </c>
      <c r="AU163" s="170" t="s">
        <v>89</v>
      </c>
      <c r="AY163" s="18" t="s">
        <v>276</v>
      </c>
      <c r="BE163" s="171">
        <f t="shared" si="4"/>
        <v>0</v>
      </c>
      <c r="BF163" s="171">
        <f t="shared" si="5"/>
        <v>0</v>
      </c>
      <c r="BG163" s="171">
        <f t="shared" si="6"/>
        <v>0</v>
      </c>
      <c r="BH163" s="171">
        <f t="shared" si="7"/>
        <v>0</v>
      </c>
      <c r="BI163" s="171">
        <f t="shared" si="8"/>
        <v>0</v>
      </c>
      <c r="BJ163" s="18" t="s">
        <v>89</v>
      </c>
      <c r="BK163" s="172">
        <f t="shared" si="9"/>
        <v>0</v>
      </c>
      <c r="BL163" s="18" t="s">
        <v>282</v>
      </c>
      <c r="BM163" s="170" t="s">
        <v>2189</v>
      </c>
    </row>
    <row r="164" spans="1:65" s="2" customFormat="1" ht="24.2" customHeight="1">
      <c r="A164" s="33"/>
      <c r="B164" s="158"/>
      <c r="C164" s="159" t="s">
        <v>467</v>
      </c>
      <c r="D164" s="159" t="s">
        <v>278</v>
      </c>
      <c r="E164" s="160" t="s">
        <v>2190</v>
      </c>
      <c r="F164" s="161" t="s">
        <v>2191</v>
      </c>
      <c r="G164" s="162" t="s">
        <v>292</v>
      </c>
      <c r="H164" s="163">
        <v>125</v>
      </c>
      <c r="I164" s="164"/>
      <c r="J164" s="163">
        <f t="shared" si="0"/>
        <v>0</v>
      </c>
      <c r="K164" s="165"/>
      <c r="L164" s="34"/>
      <c r="M164" s="166" t="s">
        <v>1</v>
      </c>
      <c r="N164" s="167" t="s">
        <v>42</v>
      </c>
      <c r="O164" s="62"/>
      <c r="P164" s="168">
        <f t="shared" si="1"/>
        <v>0</v>
      </c>
      <c r="Q164" s="168">
        <v>0</v>
      </c>
      <c r="R164" s="168">
        <f t="shared" si="2"/>
        <v>0</v>
      </c>
      <c r="S164" s="168">
        <v>0</v>
      </c>
      <c r="T164" s="169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282</v>
      </c>
      <c r="AT164" s="170" t="s">
        <v>278</v>
      </c>
      <c r="AU164" s="170" t="s">
        <v>89</v>
      </c>
      <c r="AY164" s="18" t="s">
        <v>276</v>
      </c>
      <c r="BE164" s="171">
        <f t="shared" si="4"/>
        <v>0</v>
      </c>
      <c r="BF164" s="171">
        <f t="shared" si="5"/>
        <v>0</v>
      </c>
      <c r="BG164" s="171">
        <f t="shared" si="6"/>
        <v>0</v>
      </c>
      <c r="BH164" s="171">
        <f t="shared" si="7"/>
        <v>0</v>
      </c>
      <c r="BI164" s="171">
        <f t="shared" si="8"/>
        <v>0</v>
      </c>
      <c r="BJ164" s="18" t="s">
        <v>89</v>
      </c>
      <c r="BK164" s="172">
        <f t="shared" si="9"/>
        <v>0</v>
      </c>
      <c r="BL164" s="18" t="s">
        <v>282</v>
      </c>
      <c r="BM164" s="170" t="s">
        <v>2192</v>
      </c>
    </row>
    <row r="165" spans="1:65" s="2" customFormat="1" ht="16.5" customHeight="1">
      <c r="A165" s="33"/>
      <c r="B165" s="158"/>
      <c r="C165" s="197" t="s">
        <v>471</v>
      </c>
      <c r="D165" s="197" t="s">
        <v>393</v>
      </c>
      <c r="E165" s="198" t="s">
        <v>2193</v>
      </c>
      <c r="F165" s="199" t="s">
        <v>2194</v>
      </c>
      <c r="G165" s="200" t="s">
        <v>407</v>
      </c>
      <c r="H165" s="201">
        <v>17.5</v>
      </c>
      <c r="I165" s="202"/>
      <c r="J165" s="201">
        <f t="shared" si="0"/>
        <v>0</v>
      </c>
      <c r="K165" s="203"/>
      <c r="L165" s="204"/>
      <c r="M165" s="205" t="s">
        <v>1</v>
      </c>
      <c r="N165" s="206" t="s">
        <v>42</v>
      </c>
      <c r="O165" s="62"/>
      <c r="P165" s="168">
        <f t="shared" si="1"/>
        <v>0</v>
      </c>
      <c r="Q165" s="168">
        <v>1E-3</v>
      </c>
      <c r="R165" s="168">
        <f t="shared" si="2"/>
        <v>1.7500000000000002E-2</v>
      </c>
      <c r="S165" s="168">
        <v>0</v>
      </c>
      <c r="T165" s="169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325</v>
      </c>
      <c r="AT165" s="170" t="s">
        <v>393</v>
      </c>
      <c r="AU165" s="170" t="s">
        <v>89</v>
      </c>
      <c r="AY165" s="18" t="s">
        <v>276</v>
      </c>
      <c r="BE165" s="171">
        <f t="shared" si="4"/>
        <v>0</v>
      </c>
      <c r="BF165" s="171">
        <f t="shared" si="5"/>
        <v>0</v>
      </c>
      <c r="BG165" s="171">
        <f t="shared" si="6"/>
        <v>0</v>
      </c>
      <c r="BH165" s="171">
        <f t="shared" si="7"/>
        <v>0</v>
      </c>
      <c r="BI165" s="171">
        <f t="shared" si="8"/>
        <v>0</v>
      </c>
      <c r="BJ165" s="18" t="s">
        <v>89</v>
      </c>
      <c r="BK165" s="172">
        <f t="shared" si="9"/>
        <v>0</v>
      </c>
      <c r="BL165" s="18" t="s">
        <v>282</v>
      </c>
      <c r="BM165" s="170" t="s">
        <v>2195</v>
      </c>
    </row>
    <row r="166" spans="1:65" s="2" customFormat="1" ht="24.2" customHeight="1">
      <c r="A166" s="33"/>
      <c r="B166" s="158"/>
      <c r="C166" s="159" t="s">
        <v>477</v>
      </c>
      <c r="D166" s="159" t="s">
        <v>278</v>
      </c>
      <c r="E166" s="160" t="s">
        <v>2196</v>
      </c>
      <c r="F166" s="161" t="s">
        <v>2197</v>
      </c>
      <c r="G166" s="162" t="s">
        <v>292</v>
      </c>
      <c r="H166" s="163">
        <v>35</v>
      </c>
      <c r="I166" s="164"/>
      <c r="J166" s="163">
        <f t="shared" si="0"/>
        <v>0</v>
      </c>
      <c r="K166" s="165"/>
      <c r="L166" s="34"/>
      <c r="M166" s="166" t="s">
        <v>1</v>
      </c>
      <c r="N166" s="167" t="s">
        <v>42</v>
      </c>
      <c r="O166" s="62"/>
      <c r="P166" s="168">
        <f t="shared" si="1"/>
        <v>0</v>
      </c>
      <c r="Q166" s="168">
        <v>0</v>
      </c>
      <c r="R166" s="168">
        <f t="shared" si="2"/>
        <v>0</v>
      </c>
      <c r="S166" s="168">
        <v>0</v>
      </c>
      <c r="T166" s="169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282</v>
      </c>
      <c r="AT166" s="170" t="s">
        <v>278</v>
      </c>
      <c r="AU166" s="170" t="s">
        <v>89</v>
      </c>
      <c r="AY166" s="18" t="s">
        <v>276</v>
      </c>
      <c r="BE166" s="171">
        <f t="shared" si="4"/>
        <v>0</v>
      </c>
      <c r="BF166" s="171">
        <f t="shared" si="5"/>
        <v>0</v>
      </c>
      <c r="BG166" s="171">
        <f t="shared" si="6"/>
        <v>0</v>
      </c>
      <c r="BH166" s="171">
        <f t="shared" si="7"/>
        <v>0</v>
      </c>
      <c r="BI166" s="171">
        <f t="shared" si="8"/>
        <v>0</v>
      </c>
      <c r="BJ166" s="18" t="s">
        <v>89</v>
      </c>
      <c r="BK166" s="172">
        <f t="shared" si="9"/>
        <v>0</v>
      </c>
      <c r="BL166" s="18" t="s">
        <v>282</v>
      </c>
      <c r="BM166" s="170" t="s">
        <v>2198</v>
      </c>
    </row>
    <row r="167" spans="1:65" s="2" customFormat="1" ht="24.2" customHeight="1">
      <c r="A167" s="33"/>
      <c r="B167" s="158"/>
      <c r="C167" s="197" t="s">
        <v>482</v>
      </c>
      <c r="D167" s="197" t="s">
        <v>393</v>
      </c>
      <c r="E167" s="198" t="s">
        <v>2199</v>
      </c>
      <c r="F167" s="199" t="s">
        <v>2200</v>
      </c>
      <c r="G167" s="200" t="s">
        <v>292</v>
      </c>
      <c r="H167" s="201">
        <v>35</v>
      </c>
      <c r="I167" s="202"/>
      <c r="J167" s="201">
        <f t="shared" si="0"/>
        <v>0</v>
      </c>
      <c r="K167" s="203"/>
      <c r="L167" s="204"/>
      <c r="M167" s="205" t="s">
        <v>1</v>
      </c>
      <c r="N167" s="206" t="s">
        <v>42</v>
      </c>
      <c r="O167" s="62"/>
      <c r="P167" s="168">
        <f t="shared" si="1"/>
        <v>0</v>
      </c>
      <c r="Q167" s="168">
        <v>1.7000000000000001E-4</v>
      </c>
      <c r="R167" s="168">
        <f t="shared" si="2"/>
        <v>5.9500000000000004E-3</v>
      </c>
      <c r="S167" s="168">
        <v>0</v>
      </c>
      <c r="T167" s="169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325</v>
      </c>
      <c r="AT167" s="170" t="s">
        <v>393</v>
      </c>
      <c r="AU167" s="170" t="s">
        <v>89</v>
      </c>
      <c r="AY167" s="18" t="s">
        <v>276</v>
      </c>
      <c r="BE167" s="171">
        <f t="shared" si="4"/>
        <v>0</v>
      </c>
      <c r="BF167" s="171">
        <f t="shared" si="5"/>
        <v>0</v>
      </c>
      <c r="BG167" s="171">
        <f t="shared" si="6"/>
        <v>0</v>
      </c>
      <c r="BH167" s="171">
        <f t="shared" si="7"/>
        <v>0</v>
      </c>
      <c r="BI167" s="171">
        <f t="shared" si="8"/>
        <v>0</v>
      </c>
      <c r="BJ167" s="18" t="s">
        <v>89</v>
      </c>
      <c r="BK167" s="172">
        <f t="shared" si="9"/>
        <v>0</v>
      </c>
      <c r="BL167" s="18" t="s">
        <v>282</v>
      </c>
      <c r="BM167" s="170" t="s">
        <v>2201</v>
      </c>
    </row>
    <row r="168" spans="1:65" s="2" customFormat="1" ht="24.2" customHeight="1">
      <c r="A168" s="33"/>
      <c r="B168" s="158"/>
      <c r="C168" s="197" t="s">
        <v>488</v>
      </c>
      <c r="D168" s="197" t="s">
        <v>393</v>
      </c>
      <c r="E168" s="198" t="s">
        <v>2202</v>
      </c>
      <c r="F168" s="199" t="s">
        <v>2203</v>
      </c>
      <c r="G168" s="200" t="s">
        <v>371</v>
      </c>
      <c r="H168" s="201">
        <v>10.5</v>
      </c>
      <c r="I168" s="202"/>
      <c r="J168" s="201">
        <f t="shared" si="0"/>
        <v>0</v>
      </c>
      <c r="K168" s="203"/>
      <c r="L168" s="204"/>
      <c r="M168" s="205" t="s">
        <v>1</v>
      </c>
      <c r="N168" s="206" t="s">
        <v>42</v>
      </c>
      <c r="O168" s="62"/>
      <c r="P168" s="168">
        <f t="shared" si="1"/>
        <v>0</v>
      </c>
      <c r="Q168" s="168">
        <v>1.0000000000000001E-5</v>
      </c>
      <c r="R168" s="168">
        <f t="shared" si="2"/>
        <v>1.05E-4</v>
      </c>
      <c r="S168" s="168">
        <v>0</v>
      </c>
      <c r="T168" s="169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325</v>
      </c>
      <c r="AT168" s="170" t="s">
        <v>393</v>
      </c>
      <c r="AU168" s="170" t="s">
        <v>89</v>
      </c>
      <c r="AY168" s="18" t="s">
        <v>276</v>
      </c>
      <c r="BE168" s="171">
        <f t="shared" si="4"/>
        <v>0</v>
      </c>
      <c r="BF168" s="171">
        <f t="shared" si="5"/>
        <v>0</v>
      </c>
      <c r="BG168" s="171">
        <f t="shared" si="6"/>
        <v>0</v>
      </c>
      <c r="BH168" s="171">
        <f t="shared" si="7"/>
        <v>0</v>
      </c>
      <c r="BI168" s="171">
        <f t="shared" si="8"/>
        <v>0</v>
      </c>
      <c r="BJ168" s="18" t="s">
        <v>89</v>
      </c>
      <c r="BK168" s="172">
        <f t="shared" si="9"/>
        <v>0</v>
      </c>
      <c r="BL168" s="18" t="s">
        <v>282</v>
      </c>
      <c r="BM168" s="170" t="s">
        <v>2204</v>
      </c>
    </row>
    <row r="169" spans="1:65" s="2" customFormat="1" ht="16.5" customHeight="1">
      <c r="A169" s="33"/>
      <c r="B169" s="158"/>
      <c r="C169" s="197" t="s">
        <v>494</v>
      </c>
      <c r="D169" s="197" t="s">
        <v>393</v>
      </c>
      <c r="E169" s="198" t="s">
        <v>2193</v>
      </c>
      <c r="F169" s="199" t="s">
        <v>2194</v>
      </c>
      <c r="G169" s="200" t="s">
        <v>407</v>
      </c>
      <c r="H169" s="201">
        <v>4.9000000000000004</v>
      </c>
      <c r="I169" s="202"/>
      <c r="J169" s="201">
        <f t="shared" si="0"/>
        <v>0</v>
      </c>
      <c r="K169" s="203"/>
      <c r="L169" s="204"/>
      <c r="M169" s="205" t="s">
        <v>1</v>
      </c>
      <c r="N169" s="206" t="s">
        <v>42</v>
      </c>
      <c r="O169" s="62"/>
      <c r="P169" s="168">
        <f t="shared" si="1"/>
        <v>0</v>
      </c>
      <c r="Q169" s="168">
        <v>1E-3</v>
      </c>
      <c r="R169" s="168">
        <f t="shared" si="2"/>
        <v>4.9000000000000007E-3</v>
      </c>
      <c r="S169" s="168">
        <v>0</v>
      </c>
      <c r="T169" s="169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325</v>
      </c>
      <c r="AT169" s="170" t="s">
        <v>393</v>
      </c>
      <c r="AU169" s="170" t="s">
        <v>89</v>
      </c>
      <c r="AY169" s="18" t="s">
        <v>276</v>
      </c>
      <c r="BE169" s="171">
        <f t="shared" si="4"/>
        <v>0</v>
      </c>
      <c r="BF169" s="171">
        <f t="shared" si="5"/>
        <v>0</v>
      </c>
      <c r="BG169" s="171">
        <f t="shared" si="6"/>
        <v>0</v>
      </c>
      <c r="BH169" s="171">
        <f t="shared" si="7"/>
        <v>0</v>
      </c>
      <c r="BI169" s="171">
        <f t="shared" si="8"/>
        <v>0</v>
      </c>
      <c r="BJ169" s="18" t="s">
        <v>89</v>
      </c>
      <c r="BK169" s="172">
        <f t="shared" si="9"/>
        <v>0</v>
      </c>
      <c r="BL169" s="18" t="s">
        <v>282</v>
      </c>
      <c r="BM169" s="170" t="s">
        <v>2205</v>
      </c>
    </row>
    <row r="170" spans="1:65" s="2" customFormat="1" ht="16.5" customHeight="1">
      <c r="A170" s="33"/>
      <c r="B170" s="158"/>
      <c r="C170" s="159" t="s">
        <v>498</v>
      </c>
      <c r="D170" s="159" t="s">
        <v>278</v>
      </c>
      <c r="E170" s="160" t="s">
        <v>2206</v>
      </c>
      <c r="F170" s="161" t="s">
        <v>2207</v>
      </c>
      <c r="G170" s="162" t="s">
        <v>292</v>
      </c>
      <c r="H170" s="163">
        <v>7</v>
      </c>
      <c r="I170" s="164"/>
      <c r="J170" s="163">
        <f t="shared" si="0"/>
        <v>0</v>
      </c>
      <c r="K170" s="165"/>
      <c r="L170" s="34"/>
      <c r="M170" s="166" t="s">
        <v>1</v>
      </c>
      <c r="N170" s="167" t="s">
        <v>42</v>
      </c>
      <c r="O170" s="62"/>
      <c r="P170" s="168">
        <f t="shared" si="1"/>
        <v>0</v>
      </c>
      <c r="Q170" s="168">
        <v>0</v>
      </c>
      <c r="R170" s="168">
        <f t="shared" si="2"/>
        <v>0</v>
      </c>
      <c r="S170" s="168">
        <v>0</v>
      </c>
      <c r="T170" s="169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282</v>
      </c>
      <c r="AT170" s="170" t="s">
        <v>278</v>
      </c>
      <c r="AU170" s="170" t="s">
        <v>89</v>
      </c>
      <c r="AY170" s="18" t="s">
        <v>276</v>
      </c>
      <c r="BE170" s="171">
        <f t="shared" si="4"/>
        <v>0</v>
      </c>
      <c r="BF170" s="171">
        <f t="shared" si="5"/>
        <v>0</v>
      </c>
      <c r="BG170" s="171">
        <f t="shared" si="6"/>
        <v>0</v>
      </c>
      <c r="BH170" s="171">
        <f t="shared" si="7"/>
        <v>0</v>
      </c>
      <c r="BI170" s="171">
        <f t="shared" si="8"/>
        <v>0</v>
      </c>
      <c r="BJ170" s="18" t="s">
        <v>89</v>
      </c>
      <c r="BK170" s="172">
        <f t="shared" si="9"/>
        <v>0</v>
      </c>
      <c r="BL170" s="18" t="s">
        <v>282</v>
      </c>
      <c r="BM170" s="170" t="s">
        <v>2208</v>
      </c>
    </row>
    <row r="171" spans="1:65" s="2" customFormat="1" ht="16.5" customHeight="1">
      <c r="A171" s="33"/>
      <c r="B171" s="158"/>
      <c r="C171" s="197" t="s">
        <v>502</v>
      </c>
      <c r="D171" s="197" t="s">
        <v>393</v>
      </c>
      <c r="E171" s="198" t="s">
        <v>2209</v>
      </c>
      <c r="F171" s="199" t="s">
        <v>2210</v>
      </c>
      <c r="G171" s="200" t="s">
        <v>371</v>
      </c>
      <c r="H171" s="201">
        <v>7</v>
      </c>
      <c r="I171" s="202"/>
      <c r="J171" s="201">
        <f t="shared" si="0"/>
        <v>0</v>
      </c>
      <c r="K171" s="203"/>
      <c r="L171" s="204"/>
      <c r="M171" s="205" t="s">
        <v>1</v>
      </c>
      <c r="N171" s="206" t="s">
        <v>42</v>
      </c>
      <c r="O171" s="62"/>
      <c r="P171" s="168">
        <f t="shared" si="1"/>
        <v>0</v>
      </c>
      <c r="Q171" s="168">
        <v>0</v>
      </c>
      <c r="R171" s="168">
        <f t="shared" si="2"/>
        <v>0</v>
      </c>
      <c r="S171" s="168">
        <v>0</v>
      </c>
      <c r="T171" s="169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325</v>
      </c>
      <c r="AT171" s="170" t="s">
        <v>393</v>
      </c>
      <c r="AU171" s="170" t="s">
        <v>89</v>
      </c>
      <c r="AY171" s="18" t="s">
        <v>276</v>
      </c>
      <c r="BE171" s="171">
        <f t="shared" si="4"/>
        <v>0</v>
      </c>
      <c r="BF171" s="171">
        <f t="shared" si="5"/>
        <v>0</v>
      </c>
      <c r="BG171" s="171">
        <f t="shared" si="6"/>
        <v>0</v>
      </c>
      <c r="BH171" s="171">
        <f t="shared" si="7"/>
        <v>0</v>
      </c>
      <c r="BI171" s="171">
        <f t="shared" si="8"/>
        <v>0</v>
      </c>
      <c r="BJ171" s="18" t="s">
        <v>89</v>
      </c>
      <c r="BK171" s="172">
        <f t="shared" si="9"/>
        <v>0</v>
      </c>
      <c r="BL171" s="18" t="s">
        <v>282</v>
      </c>
      <c r="BM171" s="170" t="s">
        <v>2211</v>
      </c>
    </row>
    <row r="172" spans="1:65" s="2" customFormat="1" ht="37.9" customHeight="1">
      <c r="A172" s="33"/>
      <c r="B172" s="158"/>
      <c r="C172" s="159" t="s">
        <v>506</v>
      </c>
      <c r="D172" s="159" t="s">
        <v>278</v>
      </c>
      <c r="E172" s="160" t="s">
        <v>2212</v>
      </c>
      <c r="F172" s="161" t="s">
        <v>2213</v>
      </c>
      <c r="G172" s="162" t="s">
        <v>2214</v>
      </c>
      <c r="H172" s="163">
        <v>1</v>
      </c>
      <c r="I172" s="164"/>
      <c r="J172" s="163">
        <f t="shared" si="0"/>
        <v>0</v>
      </c>
      <c r="K172" s="165"/>
      <c r="L172" s="34"/>
      <c r="M172" s="166" t="s">
        <v>1</v>
      </c>
      <c r="N172" s="167" t="s">
        <v>42</v>
      </c>
      <c r="O172" s="62"/>
      <c r="P172" s="168">
        <f t="shared" si="1"/>
        <v>0</v>
      </c>
      <c r="Q172" s="168">
        <v>0</v>
      </c>
      <c r="R172" s="168">
        <f t="shared" si="2"/>
        <v>0</v>
      </c>
      <c r="S172" s="168">
        <v>6.3000000000000003E-4</v>
      </c>
      <c r="T172" s="169">
        <f t="shared" si="3"/>
        <v>6.3000000000000003E-4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282</v>
      </c>
      <c r="AT172" s="170" t="s">
        <v>278</v>
      </c>
      <c r="AU172" s="170" t="s">
        <v>89</v>
      </c>
      <c r="AY172" s="18" t="s">
        <v>276</v>
      </c>
      <c r="BE172" s="171">
        <f t="shared" si="4"/>
        <v>0</v>
      </c>
      <c r="BF172" s="171">
        <f t="shared" si="5"/>
        <v>0</v>
      </c>
      <c r="BG172" s="171">
        <f t="shared" si="6"/>
        <v>0</v>
      </c>
      <c r="BH172" s="171">
        <f t="shared" si="7"/>
        <v>0</v>
      </c>
      <c r="BI172" s="171">
        <f t="shared" si="8"/>
        <v>0</v>
      </c>
      <c r="BJ172" s="18" t="s">
        <v>89</v>
      </c>
      <c r="BK172" s="172">
        <f t="shared" si="9"/>
        <v>0</v>
      </c>
      <c r="BL172" s="18" t="s">
        <v>282</v>
      </c>
      <c r="BM172" s="170" t="s">
        <v>2215</v>
      </c>
    </row>
    <row r="173" spans="1:65" s="12" customFormat="1" ht="22.9" customHeight="1">
      <c r="B173" s="145"/>
      <c r="D173" s="146" t="s">
        <v>75</v>
      </c>
      <c r="E173" s="156" t="s">
        <v>2216</v>
      </c>
      <c r="F173" s="156" t="s">
        <v>2217</v>
      </c>
      <c r="I173" s="148"/>
      <c r="J173" s="157">
        <f>BK173</f>
        <v>0</v>
      </c>
      <c r="L173" s="145"/>
      <c r="M173" s="150"/>
      <c r="N173" s="151"/>
      <c r="O173" s="151"/>
      <c r="P173" s="152">
        <f>SUM(P174:P176)</f>
        <v>0</v>
      </c>
      <c r="Q173" s="151"/>
      <c r="R173" s="152">
        <f>SUM(R174:R176)</f>
        <v>0</v>
      </c>
      <c r="S173" s="151"/>
      <c r="T173" s="153">
        <f>SUM(T174:T176)</f>
        <v>0</v>
      </c>
      <c r="AR173" s="146" t="s">
        <v>83</v>
      </c>
      <c r="AT173" s="154" t="s">
        <v>75</v>
      </c>
      <c r="AU173" s="154" t="s">
        <v>83</v>
      </c>
      <c r="AY173" s="146" t="s">
        <v>276</v>
      </c>
      <c r="BK173" s="155">
        <f>SUM(BK174:BK176)</f>
        <v>0</v>
      </c>
    </row>
    <row r="174" spans="1:65" s="2" customFormat="1" ht="24.2" customHeight="1">
      <c r="A174" s="33"/>
      <c r="B174" s="158"/>
      <c r="C174" s="159" t="s">
        <v>511</v>
      </c>
      <c r="D174" s="159" t="s">
        <v>278</v>
      </c>
      <c r="E174" s="160" t="s">
        <v>2218</v>
      </c>
      <c r="F174" s="161" t="s">
        <v>2219</v>
      </c>
      <c r="G174" s="162" t="s">
        <v>292</v>
      </c>
      <c r="H174" s="163">
        <v>15</v>
      </c>
      <c r="I174" s="164"/>
      <c r="J174" s="163">
        <f>ROUND(I174*H174,3)</f>
        <v>0</v>
      </c>
      <c r="K174" s="165"/>
      <c r="L174" s="34"/>
      <c r="M174" s="166" t="s">
        <v>1</v>
      </c>
      <c r="N174" s="167" t="s">
        <v>42</v>
      </c>
      <c r="O174" s="62"/>
      <c r="P174" s="168">
        <f>O174*H174</f>
        <v>0</v>
      </c>
      <c r="Q174" s="168">
        <v>0</v>
      </c>
      <c r="R174" s="168">
        <f>Q174*H174</f>
        <v>0</v>
      </c>
      <c r="S174" s="168">
        <v>0</v>
      </c>
      <c r="T174" s="16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282</v>
      </c>
      <c r="AT174" s="170" t="s">
        <v>278</v>
      </c>
      <c r="AU174" s="170" t="s">
        <v>89</v>
      </c>
      <c r="AY174" s="18" t="s">
        <v>276</v>
      </c>
      <c r="BE174" s="171">
        <f>IF(N174="základná",J174,0)</f>
        <v>0</v>
      </c>
      <c r="BF174" s="171">
        <f>IF(N174="znížená",J174,0)</f>
        <v>0</v>
      </c>
      <c r="BG174" s="171">
        <f>IF(N174="zákl. prenesená",J174,0)</f>
        <v>0</v>
      </c>
      <c r="BH174" s="171">
        <f>IF(N174="zníž. prenesená",J174,0)</f>
        <v>0</v>
      </c>
      <c r="BI174" s="171">
        <f>IF(N174="nulová",J174,0)</f>
        <v>0</v>
      </c>
      <c r="BJ174" s="18" t="s">
        <v>89</v>
      </c>
      <c r="BK174" s="172">
        <f>ROUND(I174*H174,3)</f>
        <v>0</v>
      </c>
      <c r="BL174" s="18" t="s">
        <v>282</v>
      </c>
      <c r="BM174" s="170" t="s">
        <v>2220</v>
      </c>
    </row>
    <row r="175" spans="1:65" s="2" customFormat="1" ht="33" customHeight="1">
      <c r="A175" s="33"/>
      <c r="B175" s="158"/>
      <c r="C175" s="159" t="s">
        <v>516</v>
      </c>
      <c r="D175" s="159" t="s">
        <v>278</v>
      </c>
      <c r="E175" s="160" t="s">
        <v>2221</v>
      </c>
      <c r="F175" s="161" t="s">
        <v>2222</v>
      </c>
      <c r="G175" s="162" t="s">
        <v>292</v>
      </c>
      <c r="H175" s="163">
        <v>15</v>
      </c>
      <c r="I175" s="164"/>
      <c r="J175" s="163">
        <f>ROUND(I175*H175,3)</f>
        <v>0</v>
      </c>
      <c r="K175" s="165"/>
      <c r="L175" s="34"/>
      <c r="M175" s="166" t="s">
        <v>1</v>
      </c>
      <c r="N175" s="167" t="s">
        <v>42</v>
      </c>
      <c r="O175" s="62"/>
      <c r="P175" s="168">
        <f>O175*H175</f>
        <v>0</v>
      </c>
      <c r="Q175" s="168">
        <v>0</v>
      </c>
      <c r="R175" s="168">
        <f>Q175*H175</f>
        <v>0</v>
      </c>
      <c r="S175" s="168">
        <v>0</v>
      </c>
      <c r="T175" s="169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282</v>
      </c>
      <c r="AT175" s="170" t="s">
        <v>278</v>
      </c>
      <c r="AU175" s="170" t="s">
        <v>89</v>
      </c>
      <c r="AY175" s="18" t="s">
        <v>276</v>
      </c>
      <c r="BE175" s="171">
        <f>IF(N175="základná",J175,0)</f>
        <v>0</v>
      </c>
      <c r="BF175" s="171">
        <f>IF(N175="znížená",J175,0)</f>
        <v>0</v>
      </c>
      <c r="BG175" s="171">
        <f>IF(N175="zákl. prenesená",J175,0)</f>
        <v>0</v>
      </c>
      <c r="BH175" s="171">
        <f>IF(N175="zníž. prenesená",J175,0)</f>
        <v>0</v>
      </c>
      <c r="BI175" s="171">
        <f>IF(N175="nulová",J175,0)</f>
        <v>0</v>
      </c>
      <c r="BJ175" s="18" t="s">
        <v>89</v>
      </c>
      <c r="BK175" s="172">
        <f>ROUND(I175*H175,3)</f>
        <v>0</v>
      </c>
      <c r="BL175" s="18" t="s">
        <v>282</v>
      </c>
      <c r="BM175" s="170" t="s">
        <v>2223</v>
      </c>
    </row>
    <row r="176" spans="1:65" s="2" customFormat="1" ht="33" customHeight="1">
      <c r="A176" s="33"/>
      <c r="B176" s="158"/>
      <c r="C176" s="159" t="s">
        <v>520</v>
      </c>
      <c r="D176" s="159" t="s">
        <v>278</v>
      </c>
      <c r="E176" s="160" t="s">
        <v>2224</v>
      </c>
      <c r="F176" s="161" t="s">
        <v>2225</v>
      </c>
      <c r="G176" s="162" t="s">
        <v>281</v>
      </c>
      <c r="H176" s="163">
        <v>10.5</v>
      </c>
      <c r="I176" s="164"/>
      <c r="J176" s="163">
        <f>ROUND(I176*H176,3)</f>
        <v>0</v>
      </c>
      <c r="K176" s="165"/>
      <c r="L176" s="34"/>
      <c r="M176" s="166" t="s">
        <v>1</v>
      </c>
      <c r="N176" s="167" t="s">
        <v>42</v>
      </c>
      <c r="O176" s="62"/>
      <c r="P176" s="168">
        <f>O176*H176</f>
        <v>0</v>
      </c>
      <c r="Q176" s="168">
        <v>0</v>
      </c>
      <c r="R176" s="168">
        <f>Q176*H176</f>
        <v>0</v>
      </c>
      <c r="S176" s="168">
        <v>0</v>
      </c>
      <c r="T176" s="169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282</v>
      </c>
      <c r="AT176" s="170" t="s">
        <v>278</v>
      </c>
      <c r="AU176" s="170" t="s">
        <v>89</v>
      </c>
      <c r="AY176" s="18" t="s">
        <v>276</v>
      </c>
      <c r="BE176" s="171">
        <f>IF(N176="základná",J176,0)</f>
        <v>0</v>
      </c>
      <c r="BF176" s="171">
        <f>IF(N176="znížená",J176,0)</f>
        <v>0</v>
      </c>
      <c r="BG176" s="171">
        <f>IF(N176="zákl. prenesená",J176,0)</f>
        <v>0</v>
      </c>
      <c r="BH176" s="171">
        <f>IF(N176="zníž. prenesená",J176,0)</f>
        <v>0</v>
      </c>
      <c r="BI176" s="171">
        <f>IF(N176="nulová",J176,0)</f>
        <v>0</v>
      </c>
      <c r="BJ176" s="18" t="s">
        <v>89</v>
      </c>
      <c r="BK176" s="172">
        <f>ROUND(I176*H176,3)</f>
        <v>0</v>
      </c>
      <c r="BL176" s="18" t="s">
        <v>282</v>
      </c>
      <c r="BM176" s="170" t="s">
        <v>2226</v>
      </c>
    </row>
    <row r="177" spans="1:65" s="12" customFormat="1" ht="22.9" customHeight="1">
      <c r="B177" s="145"/>
      <c r="D177" s="146" t="s">
        <v>75</v>
      </c>
      <c r="E177" s="156" t="s">
        <v>2227</v>
      </c>
      <c r="F177" s="156" t="s">
        <v>2228</v>
      </c>
      <c r="I177" s="148"/>
      <c r="J177" s="157">
        <f>BK177</f>
        <v>0</v>
      </c>
      <c r="L177" s="145"/>
      <c r="M177" s="150"/>
      <c r="N177" s="151"/>
      <c r="O177" s="151"/>
      <c r="P177" s="152">
        <f>P178</f>
        <v>0</v>
      </c>
      <c r="Q177" s="151"/>
      <c r="R177" s="152">
        <f>R178</f>
        <v>0</v>
      </c>
      <c r="S177" s="151"/>
      <c r="T177" s="153">
        <f>T178</f>
        <v>0</v>
      </c>
      <c r="AR177" s="146" t="s">
        <v>83</v>
      </c>
      <c r="AT177" s="154" t="s">
        <v>75</v>
      </c>
      <c r="AU177" s="154" t="s">
        <v>83</v>
      </c>
      <c r="AY177" s="146" t="s">
        <v>276</v>
      </c>
      <c r="BK177" s="155">
        <f>BK178</f>
        <v>0</v>
      </c>
    </row>
    <row r="178" spans="1:65" s="2" customFormat="1" ht="21.75" customHeight="1">
      <c r="A178" s="33"/>
      <c r="B178" s="158"/>
      <c r="C178" s="159" t="s">
        <v>525</v>
      </c>
      <c r="D178" s="159" t="s">
        <v>278</v>
      </c>
      <c r="E178" s="160" t="s">
        <v>2229</v>
      </c>
      <c r="F178" s="161" t="s">
        <v>2230</v>
      </c>
      <c r="G178" s="162" t="s">
        <v>2231</v>
      </c>
      <c r="H178" s="163">
        <v>4</v>
      </c>
      <c r="I178" s="164"/>
      <c r="J178" s="163">
        <f>ROUND(I178*H178,3)</f>
        <v>0</v>
      </c>
      <c r="K178" s="165"/>
      <c r="L178" s="34"/>
      <c r="M178" s="166" t="s">
        <v>1</v>
      </c>
      <c r="N178" s="167" t="s">
        <v>42</v>
      </c>
      <c r="O178" s="62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282</v>
      </c>
      <c r="AT178" s="170" t="s">
        <v>278</v>
      </c>
      <c r="AU178" s="170" t="s">
        <v>89</v>
      </c>
      <c r="AY178" s="18" t="s">
        <v>276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8" t="s">
        <v>89</v>
      </c>
      <c r="BK178" s="172">
        <f>ROUND(I178*H178,3)</f>
        <v>0</v>
      </c>
      <c r="BL178" s="18" t="s">
        <v>282</v>
      </c>
      <c r="BM178" s="170" t="s">
        <v>2232</v>
      </c>
    </row>
    <row r="179" spans="1:65" s="12" customFormat="1" ht="25.9" customHeight="1">
      <c r="B179" s="145"/>
      <c r="D179" s="146" t="s">
        <v>75</v>
      </c>
      <c r="E179" s="147" t="s">
        <v>274</v>
      </c>
      <c r="F179" s="147" t="s">
        <v>275</v>
      </c>
      <c r="I179" s="148"/>
      <c r="J179" s="149">
        <f>BK179</f>
        <v>0</v>
      </c>
      <c r="L179" s="145"/>
      <c r="M179" s="150"/>
      <c r="N179" s="151"/>
      <c r="O179" s="151"/>
      <c r="P179" s="152">
        <f>P180+P183</f>
        <v>0</v>
      </c>
      <c r="Q179" s="151"/>
      <c r="R179" s="152">
        <f>R180+R183</f>
        <v>0.11628571</v>
      </c>
      <c r="S179" s="151"/>
      <c r="T179" s="153">
        <f>T180+T183</f>
        <v>0.13200000000000001</v>
      </c>
      <c r="AR179" s="146" t="s">
        <v>282</v>
      </c>
      <c r="AT179" s="154" t="s">
        <v>75</v>
      </c>
      <c r="AU179" s="154" t="s">
        <v>76</v>
      </c>
      <c r="AY179" s="146" t="s">
        <v>276</v>
      </c>
      <c r="BK179" s="155">
        <f>BK180+BK183</f>
        <v>0</v>
      </c>
    </row>
    <row r="180" spans="1:65" s="12" customFormat="1" ht="22.9" customHeight="1">
      <c r="B180" s="145"/>
      <c r="D180" s="146" t="s">
        <v>75</v>
      </c>
      <c r="E180" s="156" t="s">
        <v>305</v>
      </c>
      <c r="F180" s="156" t="s">
        <v>466</v>
      </c>
      <c r="I180" s="148"/>
      <c r="J180" s="157">
        <f>BK180</f>
        <v>0</v>
      </c>
      <c r="L180" s="145"/>
      <c r="M180" s="150"/>
      <c r="N180" s="151"/>
      <c r="O180" s="151"/>
      <c r="P180" s="152">
        <f>SUM(P181:P182)</f>
        <v>0</v>
      </c>
      <c r="Q180" s="151"/>
      <c r="R180" s="152">
        <f>SUM(R181:R182)</f>
        <v>0.11628571</v>
      </c>
      <c r="S180" s="151"/>
      <c r="T180" s="153">
        <f>SUM(T181:T182)</f>
        <v>0</v>
      </c>
      <c r="AR180" s="146" t="s">
        <v>282</v>
      </c>
      <c r="AT180" s="154" t="s">
        <v>75</v>
      </c>
      <c r="AU180" s="154" t="s">
        <v>83</v>
      </c>
      <c r="AY180" s="146" t="s">
        <v>276</v>
      </c>
      <c r="BK180" s="155">
        <f>SUM(BK181:BK182)</f>
        <v>0</v>
      </c>
    </row>
    <row r="181" spans="1:65" s="2" customFormat="1" ht="24.2" customHeight="1">
      <c r="A181" s="33"/>
      <c r="B181" s="158"/>
      <c r="C181" s="159" t="s">
        <v>554</v>
      </c>
      <c r="D181" s="159" t="s">
        <v>278</v>
      </c>
      <c r="E181" s="160" t="s">
        <v>2233</v>
      </c>
      <c r="F181" s="161" t="s">
        <v>2234</v>
      </c>
      <c r="G181" s="162" t="s">
        <v>308</v>
      </c>
      <c r="H181" s="163">
        <v>5.2999999999999999E-2</v>
      </c>
      <c r="I181" s="164"/>
      <c r="J181" s="163">
        <f>ROUND(I181*H181,3)</f>
        <v>0</v>
      </c>
      <c r="K181" s="165"/>
      <c r="L181" s="34"/>
      <c r="M181" s="166" t="s">
        <v>1</v>
      </c>
      <c r="N181" s="167" t="s">
        <v>42</v>
      </c>
      <c r="O181" s="62"/>
      <c r="P181" s="168">
        <f>O181*H181</f>
        <v>0</v>
      </c>
      <c r="Q181" s="168">
        <v>2.19407</v>
      </c>
      <c r="R181" s="168">
        <f>Q181*H181</f>
        <v>0.11628571</v>
      </c>
      <c r="S181" s="168">
        <v>0</v>
      </c>
      <c r="T181" s="169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2069</v>
      </c>
      <c r="AT181" s="170" t="s">
        <v>278</v>
      </c>
      <c r="AU181" s="170" t="s">
        <v>89</v>
      </c>
      <c r="AY181" s="18" t="s">
        <v>276</v>
      </c>
      <c r="BE181" s="171">
        <f>IF(N181="základná",J181,0)</f>
        <v>0</v>
      </c>
      <c r="BF181" s="171">
        <f>IF(N181="znížená",J181,0)</f>
        <v>0</v>
      </c>
      <c r="BG181" s="171">
        <f>IF(N181="zákl. prenesená",J181,0)</f>
        <v>0</v>
      </c>
      <c r="BH181" s="171">
        <f>IF(N181="zníž. prenesená",J181,0)</f>
        <v>0</v>
      </c>
      <c r="BI181" s="171">
        <f>IF(N181="nulová",J181,0)</f>
        <v>0</v>
      </c>
      <c r="BJ181" s="18" t="s">
        <v>89</v>
      </c>
      <c r="BK181" s="172">
        <f>ROUND(I181*H181,3)</f>
        <v>0</v>
      </c>
      <c r="BL181" s="18" t="s">
        <v>2069</v>
      </c>
      <c r="BM181" s="170" t="s">
        <v>2235</v>
      </c>
    </row>
    <row r="182" spans="1:65" s="2" customFormat="1" ht="24.2" customHeight="1">
      <c r="A182" s="33"/>
      <c r="B182" s="158"/>
      <c r="C182" s="197" t="s">
        <v>559</v>
      </c>
      <c r="D182" s="197" t="s">
        <v>393</v>
      </c>
      <c r="E182" s="198" t="s">
        <v>2236</v>
      </c>
      <c r="F182" s="199" t="s">
        <v>2237</v>
      </c>
      <c r="G182" s="200" t="s">
        <v>2238</v>
      </c>
      <c r="H182" s="201">
        <v>5</v>
      </c>
      <c r="I182" s="202"/>
      <c r="J182" s="201">
        <f>ROUND(I182*H182,3)</f>
        <v>0</v>
      </c>
      <c r="K182" s="203"/>
      <c r="L182" s="204"/>
      <c r="M182" s="205" t="s">
        <v>1</v>
      </c>
      <c r="N182" s="206" t="s">
        <v>42</v>
      </c>
      <c r="O182" s="62"/>
      <c r="P182" s="168">
        <f>O182*H182</f>
        <v>0</v>
      </c>
      <c r="Q182" s="168">
        <v>0</v>
      </c>
      <c r="R182" s="168">
        <f>Q182*H182</f>
        <v>0</v>
      </c>
      <c r="S182" s="168">
        <v>0</v>
      </c>
      <c r="T182" s="169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2069</v>
      </c>
      <c r="AT182" s="170" t="s">
        <v>393</v>
      </c>
      <c r="AU182" s="170" t="s">
        <v>89</v>
      </c>
      <c r="AY182" s="18" t="s">
        <v>276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8" t="s">
        <v>89</v>
      </c>
      <c r="BK182" s="172">
        <f>ROUND(I182*H182,3)</f>
        <v>0</v>
      </c>
      <c r="BL182" s="18" t="s">
        <v>2069</v>
      </c>
      <c r="BM182" s="170" t="s">
        <v>2239</v>
      </c>
    </row>
    <row r="183" spans="1:65" s="12" customFormat="1" ht="22.9" customHeight="1">
      <c r="B183" s="145"/>
      <c r="D183" s="146" t="s">
        <v>75</v>
      </c>
      <c r="E183" s="156" t="s">
        <v>329</v>
      </c>
      <c r="F183" s="156" t="s">
        <v>719</v>
      </c>
      <c r="I183" s="148"/>
      <c r="J183" s="157">
        <f>BK183</f>
        <v>0</v>
      </c>
      <c r="L183" s="145"/>
      <c r="M183" s="150"/>
      <c r="N183" s="151"/>
      <c r="O183" s="151"/>
      <c r="P183" s="152">
        <f>P184</f>
        <v>0</v>
      </c>
      <c r="Q183" s="151"/>
      <c r="R183" s="152">
        <f>R184</f>
        <v>0</v>
      </c>
      <c r="S183" s="151"/>
      <c r="T183" s="153">
        <f>T184</f>
        <v>0.13200000000000001</v>
      </c>
      <c r="AR183" s="146" t="s">
        <v>282</v>
      </c>
      <c r="AT183" s="154" t="s">
        <v>75</v>
      </c>
      <c r="AU183" s="154" t="s">
        <v>83</v>
      </c>
      <c r="AY183" s="146" t="s">
        <v>276</v>
      </c>
      <c r="BK183" s="155">
        <f>BK184</f>
        <v>0</v>
      </c>
    </row>
    <row r="184" spans="1:65" s="2" customFormat="1" ht="24.2" customHeight="1">
      <c r="A184" s="33"/>
      <c r="B184" s="158"/>
      <c r="C184" s="159" t="s">
        <v>564</v>
      </c>
      <c r="D184" s="159" t="s">
        <v>278</v>
      </c>
      <c r="E184" s="160" t="s">
        <v>2240</v>
      </c>
      <c r="F184" s="161" t="s">
        <v>2241</v>
      </c>
      <c r="G184" s="162" t="s">
        <v>292</v>
      </c>
      <c r="H184" s="163">
        <v>3</v>
      </c>
      <c r="I184" s="164"/>
      <c r="J184" s="163">
        <f>ROUND(I184*H184,3)</f>
        <v>0</v>
      </c>
      <c r="K184" s="165"/>
      <c r="L184" s="34"/>
      <c r="M184" s="215" t="s">
        <v>1</v>
      </c>
      <c r="N184" s="216" t="s">
        <v>42</v>
      </c>
      <c r="O184" s="217"/>
      <c r="P184" s="218">
        <f>O184*H184</f>
        <v>0</v>
      </c>
      <c r="Q184" s="218">
        <v>0</v>
      </c>
      <c r="R184" s="218">
        <f>Q184*H184</f>
        <v>0</v>
      </c>
      <c r="S184" s="218">
        <v>4.3999999999999997E-2</v>
      </c>
      <c r="T184" s="219">
        <f>S184*H184</f>
        <v>0.13200000000000001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2069</v>
      </c>
      <c r="AT184" s="170" t="s">
        <v>278</v>
      </c>
      <c r="AU184" s="170" t="s">
        <v>89</v>
      </c>
      <c r="AY184" s="18" t="s">
        <v>276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8" t="s">
        <v>89</v>
      </c>
      <c r="BK184" s="172">
        <f>ROUND(I184*H184,3)</f>
        <v>0</v>
      </c>
      <c r="BL184" s="18" t="s">
        <v>2069</v>
      </c>
      <c r="BM184" s="170" t="s">
        <v>2242</v>
      </c>
    </row>
    <row r="185" spans="1:65" s="2" customFormat="1" ht="6.95" customHeight="1">
      <c r="A185" s="33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34"/>
      <c r="M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</sheetData>
  <autoFilter ref="C126:K184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99</v>
      </c>
      <c r="AZ2" s="102" t="s">
        <v>2243</v>
      </c>
      <c r="BA2" s="102" t="s">
        <v>1</v>
      </c>
      <c r="BB2" s="102" t="s">
        <v>1</v>
      </c>
      <c r="BC2" s="102" t="s">
        <v>2244</v>
      </c>
      <c r="BD2" s="102" t="s">
        <v>89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102" t="s">
        <v>2245</v>
      </c>
      <c r="BA3" s="102" t="s">
        <v>1</v>
      </c>
      <c r="BB3" s="102" t="s">
        <v>1</v>
      </c>
      <c r="BC3" s="102" t="s">
        <v>2246</v>
      </c>
      <c r="BD3" s="102" t="s">
        <v>89</v>
      </c>
    </row>
    <row r="4" spans="1:5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  <c r="AZ4" s="102" t="s">
        <v>2247</v>
      </c>
      <c r="BA4" s="102" t="s">
        <v>1</v>
      </c>
      <c r="BB4" s="102" t="s">
        <v>1</v>
      </c>
      <c r="BC4" s="102" t="s">
        <v>2248</v>
      </c>
      <c r="BD4" s="102" t="s">
        <v>89</v>
      </c>
    </row>
    <row r="5" spans="1:56" s="1" customFormat="1" ht="6.95" customHeight="1">
      <c r="B5" s="21"/>
      <c r="L5" s="21"/>
      <c r="AZ5" s="102" t="s">
        <v>223</v>
      </c>
      <c r="BA5" s="102" t="s">
        <v>1</v>
      </c>
      <c r="BB5" s="102" t="s">
        <v>1</v>
      </c>
      <c r="BC5" s="102" t="s">
        <v>2249</v>
      </c>
      <c r="BD5" s="102" t="s">
        <v>89</v>
      </c>
    </row>
    <row r="6" spans="1:56" s="1" customFormat="1" ht="12" customHeight="1">
      <c r="B6" s="21"/>
      <c r="D6" s="28" t="s">
        <v>14</v>
      </c>
      <c r="L6" s="21"/>
      <c r="AZ6" s="102" t="s">
        <v>2250</v>
      </c>
      <c r="BA6" s="102" t="s">
        <v>1</v>
      </c>
      <c r="BB6" s="102" t="s">
        <v>1</v>
      </c>
      <c r="BC6" s="102" t="s">
        <v>2251</v>
      </c>
      <c r="BD6" s="102" t="s">
        <v>89</v>
      </c>
    </row>
    <row r="7" spans="1:5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  <c r="AZ7" s="102" t="s">
        <v>2252</v>
      </c>
      <c r="BA7" s="102" t="s">
        <v>1</v>
      </c>
      <c r="BB7" s="102" t="s">
        <v>1</v>
      </c>
      <c r="BC7" s="102" t="s">
        <v>2253</v>
      </c>
      <c r="BD7" s="102" t="s">
        <v>89</v>
      </c>
    </row>
    <row r="8" spans="1:56" s="1" customFormat="1" ht="12" customHeight="1">
      <c r="B8" s="21"/>
      <c r="D8" s="28" t="s">
        <v>138</v>
      </c>
      <c r="L8" s="21"/>
      <c r="AZ8" s="102" t="s">
        <v>2254</v>
      </c>
      <c r="BA8" s="102" t="s">
        <v>1</v>
      </c>
      <c r="BB8" s="102" t="s">
        <v>1</v>
      </c>
      <c r="BC8" s="102" t="s">
        <v>2255</v>
      </c>
      <c r="BD8" s="102" t="s">
        <v>89</v>
      </c>
    </row>
    <row r="9" spans="1:5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2" t="s">
        <v>2257</v>
      </c>
      <c r="BA9" s="102" t="s">
        <v>1</v>
      </c>
      <c r="BB9" s="102" t="s">
        <v>1</v>
      </c>
      <c r="BC9" s="102" t="s">
        <v>2258</v>
      </c>
      <c r="BD9" s="102" t="s">
        <v>89</v>
      </c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2" t="s">
        <v>2259</v>
      </c>
      <c r="BA10" s="102" t="s">
        <v>1</v>
      </c>
      <c r="BB10" s="102" t="s">
        <v>1</v>
      </c>
      <c r="BC10" s="102" t="s">
        <v>2260</v>
      </c>
      <c r="BD10" s="102" t="s">
        <v>89</v>
      </c>
    </row>
    <row r="11" spans="1:56" s="2" customFormat="1" ht="16.5" customHeight="1">
      <c r="A11" s="33"/>
      <c r="B11" s="34"/>
      <c r="C11" s="33"/>
      <c r="D11" s="33"/>
      <c r="E11" s="225" t="s">
        <v>2261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2" t="s">
        <v>2262</v>
      </c>
      <c r="BA11" s="102" t="s">
        <v>1</v>
      </c>
      <c r="BB11" s="102" t="s">
        <v>1</v>
      </c>
      <c r="BC11" s="102" t="s">
        <v>2263</v>
      </c>
      <c r="BD11" s="102" t="s">
        <v>89</v>
      </c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2" t="s">
        <v>2264</v>
      </c>
      <c r="BA12" s="102" t="s">
        <v>1</v>
      </c>
      <c r="BB12" s="102" t="s">
        <v>1</v>
      </c>
      <c r="BC12" s="102" t="s">
        <v>2265</v>
      </c>
      <c r="BD12" s="102" t="s">
        <v>89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2" t="s">
        <v>2266</v>
      </c>
      <c r="BA13" s="102" t="s">
        <v>1</v>
      </c>
      <c r="BB13" s="102" t="s">
        <v>1</v>
      </c>
      <c r="BC13" s="102" t="s">
        <v>2267</v>
      </c>
      <c r="BD13" s="102" t="s">
        <v>89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ROUND((SUM(BE136:BE380)),  2)</f>
        <v>0</v>
      </c>
      <c r="G35" s="111"/>
      <c r="H35" s="111"/>
      <c r="I35" s="112">
        <v>0.2</v>
      </c>
      <c r="J35" s="110">
        <f>ROUND(((SUM(BE136:BE380))*I35),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ROUND((SUM(BF136:BF380)),  2)</f>
        <v>0</v>
      </c>
      <c r="G36" s="111"/>
      <c r="H36" s="111"/>
      <c r="I36" s="112">
        <v>0.2</v>
      </c>
      <c r="J36" s="110">
        <f>ROUND(((SUM(BF136:BF380))*I36),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ROUND((SUM(BG136:BG380)),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ROUND((SUM(BH136:BH380)),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ROUND((SUM(BI136:BI380)),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B1 - Stavebné práce - Zateplenie strechy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Janečka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232</v>
      </c>
      <c r="E99" s="128"/>
      <c r="F99" s="128"/>
      <c r="G99" s="128"/>
      <c r="H99" s="128"/>
      <c r="I99" s="128"/>
      <c r="J99" s="129">
        <f>J137</f>
        <v>0</v>
      </c>
      <c r="L99" s="126"/>
    </row>
    <row r="100" spans="1:47" s="10" customFormat="1" ht="19.899999999999999" customHeight="1">
      <c r="B100" s="130"/>
      <c r="D100" s="131" t="s">
        <v>235</v>
      </c>
      <c r="E100" s="132"/>
      <c r="F100" s="132"/>
      <c r="G100" s="132"/>
      <c r="H100" s="132"/>
      <c r="I100" s="132"/>
      <c r="J100" s="133">
        <f>J138</f>
        <v>0</v>
      </c>
      <c r="L100" s="130"/>
    </row>
    <row r="101" spans="1:47" s="10" customFormat="1" ht="19.899999999999999" customHeight="1">
      <c r="B101" s="130"/>
      <c r="D101" s="131" t="s">
        <v>2268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1:47" s="10" customFormat="1" ht="19.899999999999999" customHeight="1">
      <c r="B102" s="130"/>
      <c r="D102" s="131" t="s">
        <v>237</v>
      </c>
      <c r="E102" s="132"/>
      <c r="F102" s="132"/>
      <c r="G102" s="132"/>
      <c r="H102" s="132"/>
      <c r="I102" s="132"/>
      <c r="J102" s="133">
        <f>J156</f>
        <v>0</v>
      </c>
      <c r="L102" s="130"/>
    </row>
    <row r="103" spans="1:47" s="10" customFormat="1" ht="19.899999999999999" customHeight="1">
      <c r="B103" s="130"/>
      <c r="D103" s="131" t="s">
        <v>239</v>
      </c>
      <c r="E103" s="132"/>
      <c r="F103" s="132"/>
      <c r="G103" s="132"/>
      <c r="H103" s="132"/>
      <c r="I103" s="132"/>
      <c r="J103" s="133">
        <f>J186</f>
        <v>0</v>
      </c>
      <c r="L103" s="130"/>
    </row>
    <row r="104" spans="1:47" s="10" customFormat="1" ht="19.899999999999999" customHeight="1">
      <c r="B104" s="130"/>
      <c r="D104" s="131" t="s">
        <v>240</v>
      </c>
      <c r="E104" s="132"/>
      <c r="F104" s="132"/>
      <c r="G104" s="132"/>
      <c r="H104" s="132"/>
      <c r="I104" s="132"/>
      <c r="J104" s="133">
        <f>J226</f>
        <v>0</v>
      </c>
      <c r="L104" s="130"/>
    </row>
    <row r="105" spans="1:47" s="9" customFormat="1" ht="24.95" customHeight="1">
      <c r="B105" s="126"/>
      <c r="D105" s="127" t="s">
        <v>241</v>
      </c>
      <c r="E105" s="128"/>
      <c r="F105" s="128"/>
      <c r="G105" s="128"/>
      <c r="H105" s="128"/>
      <c r="I105" s="128"/>
      <c r="J105" s="129">
        <f>J228</f>
        <v>0</v>
      </c>
      <c r="L105" s="126"/>
    </row>
    <row r="106" spans="1:47" s="10" customFormat="1" ht="19.899999999999999" customHeight="1">
      <c r="B106" s="130"/>
      <c r="D106" s="131" t="s">
        <v>243</v>
      </c>
      <c r="E106" s="132"/>
      <c r="F106" s="132"/>
      <c r="G106" s="132"/>
      <c r="H106" s="132"/>
      <c r="I106" s="132"/>
      <c r="J106" s="133">
        <f>J229</f>
        <v>0</v>
      </c>
      <c r="L106" s="130"/>
    </row>
    <row r="107" spans="1:47" s="10" customFormat="1" ht="19.899999999999999" customHeight="1">
      <c r="B107" s="130"/>
      <c r="D107" s="131" t="s">
        <v>244</v>
      </c>
      <c r="E107" s="132"/>
      <c r="F107" s="132"/>
      <c r="G107" s="132"/>
      <c r="H107" s="132"/>
      <c r="I107" s="132"/>
      <c r="J107" s="133">
        <f>J296</f>
        <v>0</v>
      </c>
      <c r="L107" s="130"/>
    </row>
    <row r="108" spans="1:47" s="10" customFormat="1" ht="19.899999999999999" customHeight="1">
      <c r="B108" s="130"/>
      <c r="D108" s="131" t="s">
        <v>2269</v>
      </c>
      <c r="E108" s="132"/>
      <c r="F108" s="132"/>
      <c r="G108" s="132"/>
      <c r="H108" s="132"/>
      <c r="I108" s="132"/>
      <c r="J108" s="133">
        <f>J331</f>
        <v>0</v>
      </c>
      <c r="L108" s="130"/>
    </row>
    <row r="109" spans="1:47" s="10" customFormat="1" ht="19.899999999999999" customHeight="1">
      <c r="B109" s="130"/>
      <c r="D109" s="131" t="s">
        <v>247</v>
      </c>
      <c r="E109" s="132"/>
      <c r="F109" s="132"/>
      <c r="G109" s="132"/>
      <c r="H109" s="132"/>
      <c r="I109" s="132"/>
      <c r="J109" s="133">
        <f>J335</f>
        <v>0</v>
      </c>
      <c r="L109" s="130"/>
    </row>
    <row r="110" spans="1:47" s="10" customFormat="1" ht="19.899999999999999" customHeight="1">
      <c r="B110" s="130"/>
      <c r="D110" s="131" t="s">
        <v>249</v>
      </c>
      <c r="E110" s="132"/>
      <c r="F110" s="132"/>
      <c r="G110" s="132"/>
      <c r="H110" s="132"/>
      <c r="I110" s="132"/>
      <c r="J110" s="133">
        <f>J340</f>
        <v>0</v>
      </c>
      <c r="L110" s="130"/>
    </row>
    <row r="111" spans="1:47" s="10" customFormat="1" ht="19.899999999999999" customHeight="1">
      <c r="B111" s="130"/>
      <c r="D111" s="131" t="s">
        <v>251</v>
      </c>
      <c r="E111" s="132"/>
      <c r="F111" s="132"/>
      <c r="G111" s="132"/>
      <c r="H111" s="132"/>
      <c r="I111" s="132"/>
      <c r="J111" s="133">
        <f>J361</f>
        <v>0</v>
      </c>
      <c r="L111" s="130"/>
    </row>
    <row r="112" spans="1:47" s="10" customFormat="1" ht="19.899999999999999" customHeight="1">
      <c r="B112" s="130"/>
      <c r="D112" s="131" t="s">
        <v>256</v>
      </c>
      <c r="E112" s="132"/>
      <c r="F112" s="132"/>
      <c r="G112" s="132"/>
      <c r="H112" s="132"/>
      <c r="I112" s="132"/>
      <c r="J112" s="133">
        <f>J370</f>
        <v>0</v>
      </c>
      <c r="L112" s="130"/>
    </row>
    <row r="113" spans="1:31" s="9" customFormat="1" ht="24.95" customHeight="1">
      <c r="B113" s="126"/>
      <c r="D113" s="127" t="s">
        <v>260</v>
      </c>
      <c r="E113" s="128"/>
      <c r="F113" s="128"/>
      <c r="G113" s="128"/>
      <c r="H113" s="128"/>
      <c r="I113" s="128"/>
      <c r="J113" s="129">
        <f>J373</f>
        <v>0</v>
      </c>
      <c r="L113" s="126"/>
    </row>
    <row r="114" spans="1:31" s="9" customFormat="1" ht="24.95" customHeight="1">
      <c r="B114" s="126"/>
      <c r="D114" s="127" t="s">
        <v>261</v>
      </c>
      <c r="E114" s="128"/>
      <c r="F114" s="128"/>
      <c r="G114" s="128"/>
      <c r="H114" s="128"/>
      <c r="I114" s="128"/>
      <c r="J114" s="129">
        <f>J377</f>
        <v>0</v>
      </c>
      <c r="L114" s="126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4.95" customHeight="1">
      <c r="A121" s="33"/>
      <c r="B121" s="34"/>
      <c r="C121" s="22" t="s">
        <v>262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14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6" t="str">
        <f>E7</f>
        <v>DSS Slatinka- stavebný objekt  Haličská cesta Lučenec</v>
      </c>
      <c r="F124" s="267"/>
      <c r="G124" s="267"/>
      <c r="H124" s="267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138</v>
      </c>
      <c r="L125" s="21"/>
    </row>
    <row r="126" spans="1:31" s="2" customFormat="1" ht="16.5" customHeight="1">
      <c r="A126" s="33"/>
      <c r="B126" s="34"/>
      <c r="C126" s="33"/>
      <c r="D126" s="33"/>
      <c r="E126" s="266" t="s">
        <v>2256</v>
      </c>
      <c r="F126" s="268"/>
      <c r="G126" s="268"/>
      <c r="H126" s="268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144</v>
      </c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25" t="str">
        <f>E11</f>
        <v>B1 - Stavebné práce - Zateplenie strechy</v>
      </c>
      <c r="F128" s="268"/>
      <c r="G128" s="268"/>
      <c r="H128" s="268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18</v>
      </c>
      <c r="D130" s="33"/>
      <c r="E130" s="33"/>
      <c r="F130" s="26" t="str">
        <f>F14</f>
        <v>Haličská cesta 2138/9A, Lučenec</v>
      </c>
      <c r="G130" s="33"/>
      <c r="H130" s="33"/>
      <c r="I130" s="28" t="s">
        <v>20</v>
      </c>
      <c r="J130" s="59" t="str">
        <f>IF(J14="","",J14)</f>
        <v>28. 9. 2022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8" t="s">
        <v>22</v>
      </c>
      <c r="D132" s="33"/>
      <c r="E132" s="33"/>
      <c r="F132" s="26" t="str">
        <f>E17</f>
        <v>DSS Slatinka,Lučenec</v>
      </c>
      <c r="G132" s="33"/>
      <c r="H132" s="33"/>
      <c r="I132" s="28" t="s">
        <v>28</v>
      </c>
      <c r="J132" s="31" t="str">
        <f>E23</f>
        <v>Ing.Attila Farkaš</v>
      </c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32</v>
      </c>
      <c r="J133" s="31" t="str">
        <f>E26</f>
        <v>Ing.Igor Janečka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34"/>
      <c r="B135" s="135"/>
      <c r="C135" s="136" t="s">
        <v>263</v>
      </c>
      <c r="D135" s="137" t="s">
        <v>61</v>
      </c>
      <c r="E135" s="137" t="s">
        <v>57</v>
      </c>
      <c r="F135" s="137" t="s">
        <v>58</v>
      </c>
      <c r="G135" s="137" t="s">
        <v>264</v>
      </c>
      <c r="H135" s="137" t="s">
        <v>265</v>
      </c>
      <c r="I135" s="137" t="s">
        <v>266</v>
      </c>
      <c r="J135" s="138" t="s">
        <v>229</v>
      </c>
      <c r="K135" s="139" t="s">
        <v>267</v>
      </c>
      <c r="L135" s="140"/>
      <c r="M135" s="66" t="s">
        <v>1</v>
      </c>
      <c r="N135" s="67" t="s">
        <v>40</v>
      </c>
      <c r="O135" s="67" t="s">
        <v>268</v>
      </c>
      <c r="P135" s="67" t="s">
        <v>269</v>
      </c>
      <c r="Q135" s="67" t="s">
        <v>270</v>
      </c>
      <c r="R135" s="67" t="s">
        <v>271</v>
      </c>
      <c r="S135" s="67" t="s">
        <v>272</v>
      </c>
      <c r="T135" s="68" t="s">
        <v>273</v>
      </c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</row>
    <row r="136" spans="1:65" s="2" customFormat="1" ht="22.9" customHeight="1">
      <c r="A136" s="33"/>
      <c r="B136" s="34"/>
      <c r="C136" s="73" t="s">
        <v>230</v>
      </c>
      <c r="D136" s="33"/>
      <c r="E136" s="33"/>
      <c r="F136" s="33"/>
      <c r="G136" s="33"/>
      <c r="H136" s="33"/>
      <c r="I136" s="33"/>
      <c r="J136" s="141">
        <f>BK136</f>
        <v>0</v>
      </c>
      <c r="K136" s="33"/>
      <c r="L136" s="34"/>
      <c r="M136" s="69"/>
      <c r="N136" s="60"/>
      <c r="O136" s="70"/>
      <c r="P136" s="142">
        <f>P137+P228+P373+P377</f>
        <v>0</v>
      </c>
      <c r="Q136" s="70"/>
      <c r="R136" s="142">
        <f>R137+R228+R373+R377</f>
        <v>17.134187789999999</v>
      </c>
      <c r="S136" s="70"/>
      <c r="T136" s="143">
        <f>T137+T228+T373+T377</f>
        <v>0.91015739999999989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75</v>
      </c>
      <c r="AU136" s="18" t="s">
        <v>231</v>
      </c>
      <c r="BK136" s="144">
        <f>BK137+BK228+BK373+BK377</f>
        <v>0</v>
      </c>
    </row>
    <row r="137" spans="1:65" s="12" customFormat="1" ht="25.9" customHeight="1">
      <c r="B137" s="145"/>
      <c r="D137" s="146" t="s">
        <v>75</v>
      </c>
      <c r="E137" s="147" t="s">
        <v>274</v>
      </c>
      <c r="F137" s="147" t="s">
        <v>275</v>
      </c>
      <c r="I137" s="148"/>
      <c r="J137" s="149">
        <f>BK137</f>
        <v>0</v>
      </c>
      <c r="L137" s="145"/>
      <c r="M137" s="150"/>
      <c r="N137" s="151"/>
      <c r="O137" s="151"/>
      <c r="P137" s="152">
        <f>P138+P144+P156+P186+P226</f>
        <v>0</v>
      </c>
      <c r="Q137" s="151"/>
      <c r="R137" s="152">
        <f>R138+R144+R156+R186+R226</f>
        <v>11.417274369999999</v>
      </c>
      <c r="S137" s="151"/>
      <c r="T137" s="153">
        <f>T138+T144+T156+T186+T226</f>
        <v>4.1410000000000002E-2</v>
      </c>
      <c r="AR137" s="146" t="s">
        <v>83</v>
      </c>
      <c r="AT137" s="154" t="s">
        <v>75</v>
      </c>
      <c r="AU137" s="154" t="s">
        <v>76</v>
      </c>
      <c r="AY137" s="146" t="s">
        <v>276</v>
      </c>
      <c r="BK137" s="155">
        <f>BK138+BK144+BK156+BK186+BK226</f>
        <v>0</v>
      </c>
    </row>
    <row r="138" spans="1:65" s="12" customFormat="1" ht="22.9" customHeight="1">
      <c r="B138" s="145"/>
      <c r="D138" s="146" t="s">
        <v>75</v>
      </c>
      <c r="E138" s="156" t="s">
        <v>295</v>
      </c>
      <c r="F138" s="156" t="s">
        <v>398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SUM(P139:P143)</f>
        <v>0</v>
      </c>
      <c r="Q138" s="151"/>
      <c r="R138" s="152">
        <f>SUM(R139:R143)</f>
        <v>7.4298343999999998</v>
      </c>
      <c r="S138" s="151"/>
      <c r="T138" s="153">
        <f>SUM(T139:T143)</f>
        <v>0</v>
      </c>
      <c r="AR138" s="146" t="s">
        <v>83</v>
      </c>
      <c r="AT138" s="154" t="s">
        <v>75</v>
      </c>
      <c r="AU138" s="154" t="s">
        <v>83</v>
      </c>
      <c r="AY138" s="146" t="s">
        <v>276</v>
      </c>
      <c r="BK138" s="155">
        <f>SUM(BK139:BK143)</f>
        <v>0</v>
      </c>
    </row>
    <row r="139" spans="1:65" s="2" customFormat="1" ht="24.2" customHeight="1">
      <c r="A139" s="33"/>
      <c r="B139" s="158"/>
      <c r="C139" s="159" t="s">
        <v>83</v>
      </c>
      <c r="D139" s="159" t="s">
        <v>278</v>
      </c>
      <c r="E139" s="160" t="s">
        <v>2270</v>
      </c>
      <c r="F139" s="161" t="s">
        <v>2271</v>
      </c>
      <c r="G139" s="162" t="s">
        <v>308</v>
      </c>
      <c r="H139" s="163">
        <v>3.403</v>
      </c>
      <c r="I139" s="164"/>
      <c r="J139" s="163">
        <f>ROUND(I139*H139,3)</f>
        <v>0</v>
      </c>
      <c r="K139" s="165"/>
      <c r="L139" s="34"/>
      <c r="M139" s="166" t="s">
        <v>1</v>
      </c>
      <c r="N139" s="167" t="s">
        <v>42</v>
      </c>
      <c r="O139" s="62"/>
      <c r="P139" s="168">
        <f>O139*H139</f>
        <v>0</v>
      </c>
      <c r="Q139" s="168">
        <v>2.1776</v>
      </c>
      <c r="R139" s="168">
        <f>Q139*H139</f>
        <v>7.4103728000000002</v>
      </c>
      <c r="S139" s="168">
        <v>0</v>
      </c>
      <c r="T139" s="16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282</v>
      </c>
      <c r="AT139" s="170" t="s">
        <v>278</v>
      </c>
      <c r="AU139" s="170" t="s">
        <v>89</v>
      </c>
      <c r="AY139" s="18" t="s">
        <v>276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8" t="s">
        <v>89</v>
      </c>
      <c r="BK139" s="172">
        <f>ROUND(I139*H139,3)</f>
        <v>0</v>
      </c>
      <c r="BL139" s="18" t="s">
        <v>282</v>
      </c>
      <c r="BM139" s="170" t="s">
        <v>2272</v>
      </c>
    </row>
    <row r="140" spans="1:65" s="13" customFormat="1" ht="11.25">
      <c r="B140" s="173"/>
      <c r="D140" s="174" t="s">
        <v>284</v>
      </c>
      <c r="E140" s="175" t="s">
        <v>1</v>
      </c>
      <c r="F140" s="176" t="s">
        <v>2273</v>
      </c>
      <c r="H140" s="175" t="s">
        <v>1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5" t="s">
        <v>284</v>
      </c>
      <c r="AU140" s="175" t="s">
        <v>89</v>
      </c>
      <c r="AV140" s="13" t="s">
        <v>83</v>
      </c>
      <c r="AW140" s="13" t="s">
        <v>30</v>
      </c>
      <c r="AX140" s="13" t="s">
        <v>76</v>
      </c>
      <c r="AY140" s="175" t="s">
        <v>276</v>
      </c>
    </row>
    <row r="141" spans="1:65" s="14" customFormat="1" ht="11.25">
      <c r="B141" s="181"/>
      <c r="D141" s="174" t="s">
        <v>284</v>
      </c>
      <c r="E141" s="182" t="s">
        <v>1</v>
      </c>
      <c r="F141" s="183" t="s">
        <v>2274</v>
      </c>
      <c r="H141" s="184">
        <v>3.403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2" t="s">
        <v>284</v>
      </c>
      <c r="AU141" s="182" t="s">
        <v>89</v>
      </c>
      <c r="AV141" s="14" t="s">
        <v>89</v>
      </c>
      <c r="AW141" s="14" t="s">
        <v>30</v>
      </c>
      <c r="AX141" s="14" t="s">
        <v>83</v>
      </c>
      <c r="AY141" s="182" t="s">
        <v>276</v>
      </c>
    </row>
    <row r="142" spans="1:65" s="2" customFormat="1" ht="33" customHeight="1">
      <c r="A142" s="33"/>
      <c r="B142" s="158"/>
      <c r="C142" s="159" t="s">
        <v>89</v>
      </c>
      <c r="D142" s="159" t="s">
        <v>278</v>
      </c>
      <c r="E142" s="160" t="s">
        <v>2275</v>
      </c>
      <c r="F142" s="161" t="s">
        <v>2276</v>
      </c>
      <c r="G142" s="162" t="s">
        <v>281</v>
      </c>
      <c r="H142" s="163">
        <v>0.18</v>
      </c>
      <c r="I142" s="164"/>
      <c r="J142" s="163">
        <f>ROUND(I142*H142,3)</f>
        <v>0</v>
      </c>
      <c r="K142" s="165"/>
      <c r="L142" s="34"/>
      <c r="M142" s="166" t="s">
        <v>1</v>
      </c>
      <c r="N142" s="167" t="s">
        <v>42</v>
      </c>
      <c r="O142" s="62"/>
      <c r="P142" s="168">
        <f>O142*H142</f>
        <v>0</v>
      </c>
      <c r="Q142" s="168">
        <v>0.10811999999999999</v>
      </c>
      <c r="R142" s="168">
        <f>Q142*H142</f>
        <v>1.9461599999999999E-2</v>
      </c>
      <c r="S142" s="168">
        <v>0</v>
      </c>
      <c r="T142" s="16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282</v>
      </c>
      <c r="AT142" s="170" t="s">
        <v>278</v>
      </c>
      <c r="AU142" s="170" t="s">
        <v>89</v>
      </c>
      <c r="AY142" s="18" t="s">
        <v>276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8" t="s">
        <v>89</v>
      </c>
      <c r="BK142" s="172">
        <f>ROUND(I142*H142,3)</f>
        <v>0</v>
      </c>
      <c r="BL142" s="18" t="s">
        <v>282</v>
      </c>
      <c r="BM142" s="170" t="s">
        <v>2277</v>
      </c>
    </row>
    <row r="143" spans="1:65" s="14" customFormat="1" ht="11.25">
      <c r="B143" s="181"/>
      <c r="D143" s="174" t="s">
        <v>284</v>
      </c>
      <c r="E143" s="182" t="s">
        <v>1</v>
      </c>
      <c r="F143" s="183" t="s">
        <v>2247</v>
      </c>
      <c r="H143" s="184">
        <v>0.18</v>
      </c>
      <c r="I143" s="185"/>
      <c r="L143" s="181"/>
      <c r="M143" s="186"/>
      <c r="N143" s="187"/>
      <c r="O143" s="187"/>
      <c r="P143" s="187"/>
      <c r="Q143" s="187"/>
      <c r="R143" s="187"/>
      <c r="S143" s="187"/>
      <c r="T143" s="188"/>
      <c r="AT143" s="182" t="s">
        <v>284</v>
      </c>
      <c r="AU143" s="182" t="s">
        <v>89</v>
      </c>
      <c r="AV143" s="14" t="s">
        <v>89</v>
      </c>
      <c r="AW143" s="14" t="s">
        <v>30</v>
      </c>
      <c r="AX143" s="14" t="s">
        <v>83</v>
      </c>
      <c r="AY143" s="182" t="s">
        <v>276</v>
      </c>
    </row>
    <row r="144" spans="1:65" s="12" customFormat="1" ht="22.9" customHeight="1">
      <c r="B144" s="145"/>
      <c r="D144" s="146" t="s">
        <v>75</v>
      </c>
      <c r="E144" s="156" t="s">
        <v>282</v>
      </c>
      <c r="F144" s="156" t="s">
        <v>2278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SUM(P145:P155)</f>
        <v>0</v>
      </c>
      <c r="Q144" s="151"/>
      <c r="R144" s="152">
        <f>SUM(R145:R155)</f>
        <v>1.6270876800000003</v>
      </c>
      <c r="S144" s="151"/>
      <c r="T144" s="153">
        <f>SUM(T145:T155)</f>
        <v>0</v>
      </c>
      <c r="AR144" s="146" t="s">
        <v>83</v>
      </c>
      <c r="AT144" s="154" t="s">
        <v>75</v>
      </c>
      <c r="AU144" s="154" t="s">
        <v>83</v>
      </c>
      <c r="AY144" s="146" t="s">
        <v>276</v>
      </c>
      <c r="BK144" s="155">
        <f>SUM(BK145:BK155)</f>
        <v>0</v>
      </c>
    </row>
    <row r="145" spans="1:65" s="2" customFormat="1" ht="21.75" customHeight="1">
      <c r="A145" s="33"/>
      <c r="B145" s="158"/>
      <c r="C145" s="159" t="s">
        <v>295</v>
      </c>
      <c r="D145" s="159" t="s">
        <v>278</v>
      </c>
      <c r="E145" s="160" t="s">
        <v>2279</v>
      </c>
      <c r="F145" s="161" t="s">
        <v>2280</v>
      </c>
      <c r="G145" s="162" t="s">
        <v>308</v>
      </c>
      <c r="H145" s="163">
        <v>0.68100000000000005</v>
      </c>
      <c r="I145" s="164"/>
      <c r="J145" s="163">
        <f>ROUND(I145*H145,3)</f>
        <v>0</v>
      </c>
      <c r="K145" s="165"/>
      <c r="L145" s="34"/>
      <c r="M145" s="166" t="s">
        <v>1</v>
      </c>
      <c r="N145" s="167" t="s">
        <v>42</v>
      </c>
      <c r="O145" s="62"/>
      <c r="P145" s="168">
        <f>O145*H145</f>
        <v>0</v>
      </c>
      <c r="Q145" s="168">
        <v>2.29698</v>
      </c>
      <c r="R145" s="168">
        <f>Q145*H145</f>
        <v>1.5642433800000002</v>
      </c>
      <c r="S145" s="168">
        <v>0</v>
      </c>
      <c r="T145" s="16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8" t="s">
        <v>89</v>
      </c>
      <c r="BK145" s="172">
        <f>ROUND(I145*H145,3)</f>
        <v>0</v>
      </c>
      <c r="BL145" s="18" t="s">
        <v>282</v>
      </c>
      <c r="BM145" s="170" t="s">
        <v>2281</v>
      </c>
    </row>
    <row r="146" spans="1:65" s="13" customFormat="1" ht="11.25">
      <c r="B146" s="173"/>
      <c r="D146" s="174" t="s">
        <v>284</v>
      </c>
      <c r="E146" s="175" t="s">
        <v>1</v>
      </c>
      <c r="F146" s="176" t="s">
        <v>2273</v>
      </c>
      <c r="H146" s="175" t="s">
        <v>1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5" t="s">
        <v>284</v>
      </c>
      <c r="AU146" s="175" t="s">
        <v>89</v>
      </c>
      <c r="AV146" s="13" t="s">
        <v>83</v>
      </c>
      <c r="AW146" s="13" t="s">
        <v>30</v>
      </c>
      <c r="AX146" s="13" t="s">
        <v>76</v>
      </c>
      <c r="AY146" s="175" t="s">
        <v>276</v>
      </c>
    </row>
    <row r="147" spans="1:65" s="14" customFormat="1" ht="11.25">
      <c r="B147" s="181"/>
      <c r="D147" s="174" t="s">
        <v>284</v>
      </c>
      <c r="E147" s="182" t="s">
        <v>1</v>
      </c>
      <c r="F147" s="183" t="s">
        <v>2282</v>
      </c>
      <c r="H147" s="184">
        <v>0.68100000000000005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284</v>
      </c>
      <c r="AU147" s="182" t="s">
        <v>89</v>
      </c>
      <c r="AV147" s="14" t="s">
        <v>89</v>
      </c>
      <c r="AW147" s="14" t="s">
        <v>30</v>
      </c>
      <c r="AX147" s="14" t="s">
        <v>83</v>
      </c>
      <c r="AY147" s="182" t="s">
        <v>276</v>
      </c>
    </row>
    <row r="148" spans="1:65" s="2" customFormat="1" ht="24.2" customHeight="1">
      <c r="A148" s="33"/>
      <c r="B148" s="158"/>
      <c r="C148" s="159" t="s">
        <v>282</v>
      </c>
      <c r="D148" s="159" t="s">
        <v>278</v>
      </c>
      <c r="E148" s="160" t="s">
        <v>2283</v>
      </c>
      <c r="F148" s="161" t="s">
        <v>2284</v>
      </c>
      <c r="G148" s="162" t="s">
        <v>281</v>
      </c>
      <c r="H148" s="163">
        <v>5.4450000000000003</v>
      </c>
      <c r="I148" s="164"/>
      <c r="J148" s="163">
        <f>ROUND(I148*H148,3)</f>
        <v>0</v>
      </c>
      <c r="K148" s="165"/>
      <c r="L148" s="34"/>
      <c r="M148" s="166" t="s">
        <v>1</v>
      </c>
      <c r="N148" s="167" t="s">
        <v>42</v>
      </c>
      <c r="O148" s="62"/>
      <c r="P148" s="168">
        <f>O148*H148</f>
        <v>0</v>
      </c>
      <c r="Q148" s="168">
        <v>3.14E-3</v>
      </c>
      <c r="R148" s="168">
        <f>Q148*H148</f>
        <v>1.7097299999999999E-2</v>
      </c>
      <c r="S148" s="168">
        <v>0</v>
      </c>
      <c r="T148" s="16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>IF(N148="základná",J148,0)</f>
        <v>0</v>
      </c>
      <c r="BF148" s="171">
        <f>IF(N148="znížená",J148,0)</f>
        <v>0</v>
      </c>
      <c r="BG148" s="171">
        <f>IF(N148="zákl. prenesená",J148,0)</f>
        <v>0</v>
      </c>
      <c r="BH148" s="171">
        <f>IF(N148="zníž. prenesená",J148,0)</f>
        <v>0</v>
      </c>
      <c r="BI148" s="171">
        <f>IF(N148="nulová",J148,0)</f>
        <v>0</v>
      </c>
      <c r="BJ148" s="18" t="s">
        <v>89</v>
      </c>
      <c r="BK148" s="172">
        <f>ROUND(I148*H148,3)</f>
        <v>0</v>
      </c>
      <c r="BL148" s="18" t="s">
        <v>282</v>
      </c>
      <c r="BM148" s="170" t="s">
        <v>2285</v>
      </c>
    </row>
    <row r="149" spans="1:65" s="13" customFormat="1" ht="11.25">
      <c r="B149" s="173"/>
      <c r="D149" s="174" t="s">
        <v>284</v>
      </c>
      <c r="E149" s="175" t="s">
        <v>1</v>
      </c>
      <c r="F149" s="176" t="s">
        <v>2273</v>
      </c>
      <c r="H149" s="175" t="s">
        <v>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5" t="s">
        <v>284</v>
      </c>
      <c r="AU149" s="175" t="s">
        <v>89</v>
      </c>
      <c r="AV149" s="13" t="s">
        <v>83</v>
      </c>
      <c r="AW149" s="13" t="s">
        <v>30</v>
      </c>
      <c r="AX149" s="13" t="s">
        <v>76</v>
      </c>
      <c r="AY149" s="175" t="s">
        <v>276</v>
      </c>
    </row>
    <row r="150" spans="1:65" s="14" customFormat="1" ht="11.25">
      <c r="B150" s="181"/>
      <c r="D150" s="174" t="s">
        <v>284</v>
      </c>
      <c r="E150" s="182" t="s">
        <v>2252</v>
      </c>
      <c r="F150" s="183" t="s">
        <v>2286</v>
      </c>
      <c r="H150" s="184">
        <v>5.4450000000000003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284</v>
      </c>
      <c r="AU150" s="182" t="s">
        <v>89</v>
      </c>
      <c r="AV150" s="14" t="s">
        <v>89</v>
      </c>
      <c r="AW150" s="14" t="s">
        <v>30</v>
      </c>
      <c r="AX150" s="14" t="s">
        <v>83</v>
      </c>
      <c r="AY150" s="182" t="s">
        <v>276</v>
      </c>
    </row>
    <row r="151" spans="1:65" s="2" customFormat="1" ht="24.2" customHeight="1">
      <c r="A151" s="33"/>
      <c r="B151" s="158"/>
      <c r="C151" s="159" t="s">
        <v>305</v>
      </c>
      <c r="D151" s="159" t="s">
        <v>278</v>
      </c>
      <c r="E151" s="160" t="s">
        <v>2287</v>
      </c>
      <c r="F151" s="161" t="s">
        <v>2288</v>
      </c>
      <c r="G151" s="162" t="s">
        <v>281</v>
      </c>
      <c r="H151" s="163">
        <v>5.4450000000000003</v>
      </c>
      <c r="I151" s="164"/>
      <c r="J151" s="163">
        <f>ROUND(I151*H151,3)</f>
        <v>0</v>
      </c>
      <c r="K151" s="165"/>
      <c r="L151" s="34"/>
      <c r="M151" s="166" t="s">
        <v>1</v>
      </c>
      <c r="N151" s="167" t="s">
        <v>42</v>
      </c>
      <c r="O151" s="62"/>
      <c r="P151" s="168">
        <f>O151*H151</f>
        <v>0</v>
      </c>
      <c r="Q151" s="168">
        <v>0</v>
      </c>
      <c r="R151" s="168">
        <f>Q151*H151</f>
        <v>0</v>
      </c>
      <c r="S151" s="168">
        <v>0</v>
      </c>
      <c r="T151" s="16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282</v>
      </c>
      <c r="AT151" s="170" t="s">
        <v>278</v>
      </c>
      <c r="AU151" s="170" t="s">
        <v>89</v>
      </c>
      <c r="AY151" s="18" t="s">
        <v>276</v>
      </c>
      <c r="BE151" s="171">
        <f>IF(N151="základná",J151,0)</f>
        <v>0</v>
      </c>
      <c r="BF151" s="171">
        <f>IF(N151="znížená",J151,0)</f>
        <v>0</v>
      </c>
      <c r="BG151" s="171">
        <f>IF(N151="zákl. prenesená",J151,0)</f>
        <v>0</v>
      </c>
      <c r="BH151" s="171">
        <f>IF(N151="zníž. prenesená",J151,0)</f>
        <v>0</v>
      </c>
      <c r="BI151" s="171">
        <f>IF(N151="nulová",J151,0)</f>
        <v>0</v>
      </c>
      <c r="BJ151" s="18" t="s">
        <v>89</v>
      </c>
      <c r="BK151" s="172">
        <f>ROUND(I151*H151,3)</f>
        <v>0</v>
      </c>
      <c r="BL151" s="18" t="s">
        <v>282</v>
      </c>
      <c r="BM151" s="170" t="s">
        <v>2289</v>
      </c>
    </row>
    <row r="152" spans="1:65" s="14" customFormat="1" ht="11.25">
      <c r="B152" s="181"/>
      <c r="D152" s="174" t="s">
        <v>284</v>
      </c>
      <c r="E152" s="182" t="s">
        <v>1</v>
      </c>
      <c r="F152" s="183" t="s">
        <v>2252</v>
      </c>
      <c r="H152" s="184">
        <v>5.4450000000000003</v>
      </c>
      <c r="I152" s="185"/>
      <c r="L152" s="181"/>
      <c r="M152" s="186"/>
      <c r="N152" s="187"/>
      <c r="O152" s="187"/>
      <c r="P152" s="187"/>
      <c r="Q152" s="187"/>
      <c r="R152" s="187"/>
      <c r="S152" s="187"/>
      <c r="T152" s="188"/>
      <c r="AT152" s="182" t="s">
        <v>284</v>
      </c>
      <c r="AU152" s="182" t="s">
        <v>89</v>
      </c>
      <c r="AV152" s="14" t="s">
        <v>89</v>
      </c>
      <c r="AW152" s="14" t="s">
        <v>30</v>
      </c>
      <c r="AX152" s="14" t="s">
        <v>83</v>
      </c>
      <c r="AY152" s="182" t="s">
        <v>276</v>
      </c>
    </row>
    <row r="153" spans="1:65" s="2" customFormat="1" ht="24.2" customHeight="1">
      <c r="A153" s="33"/>
      <c r="B153" s="158"/>
      <c r="C153" s="159" t="s">
        <v>313</v>
      </c>
      <c r="D153" s="159" t="s">
        <v>278</v>
      </c>
      <c r="E153" s="160" t="s">
        <v>2290</v>
      </c>
      <c r="F153" s="161" t="s">
        <v>2291</v>
      </c>
      <c r="G153" s="162" t="s">
        <v>355</v>
      </c>
      <c r="H153" s="163">
        <v>4.4999999999999998E-2</v>
      </c>
      <c r="I153" s="164"/>
      <c r="J153" s="163">
        <f>ROUND(I153*H153,3)</f>
        <v>0</v>
      </c>
      <c r="K153" s="165"/>
      <c r="L153" s="34"/>
      <c r="M153" s="166" t="s">
        <v>1</v>
      </c>
      <c r="N153" s="167" t="s">
        <v>42</v>
      </c>
      <c r="O153" s="62"/>
      <c r="P153" s="168">
        <f>O153*H153</f>
        <v>0</v>
      </c>
      <c r="Q153" s="168">
        <v>1.0165999999999999</v>
      </c>
      <c r="R153" s="168">
        <f>Q153*H153</f>
        <v>4.5746999999999996E-2</v>
      </c>
      <c r="S153" s="168">
        <v>0</v>
      </c>
      <c r="T153" s="169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282</v>
      </c>
      <c r="AT153" s="170" t="s">
        <v>278</v>
      </c>
      <c r="AU153" s="170" t="s">
        <v>89</v>
      </c>
      <c r="AY153" s="18" t="s">
        <v>276</v>
      </c>
      <c r="BE153" s="171">
        <f>IF(N153="základná",J153,0)</f>
        <v>0</v>
      </c>
      <c r="BF153" s="171">
        <f>IF(N153="znížená",J153,0)</f>
        <v>0</v>
      </c>
      <c r="BG153" s="171">
        <f>IF(N153="zákl. prenesená",J153,0)</f>
        <v>0</v>
      </c>
      <c r="BH153" s="171">
        <f>IF(N153="zníž. prenesená",J153,0)</f>
        <v>0</v>
      </c>
      <c r="BI153" s="171">
        <f>IF(N153="nulová",J153,0)</f>
        <v>0</v>
      </c>
      <c r="BJ153" s="18" t="s">
        <v>89</v>
      </c>
      <c r="BK153" s="172">
        <f>ROUND(I153*H153,3)</f>
        <v>0</v>
      </c>
      <c r="BL153" s="18" t="s">
        <v>282</v>
      </c>
      <c r="BM153" s="170" t="s">
        <v>2292</v>
      </c>
    </row>
    <row r="154" spans="1:65" s="13" customFormat="1" ht="11.25">
      <c r="B154" s="173"/>
      <c r="D154" s="174" t="s">
        <v>284</v>
      </c>
      <c r="E154" s="175" t="s">
        <v>1</v>
      </c>
      <c r="F154" s="176" t="s">
        <v>2273</v>
      </c>
      <c r="H154" s="175" t="s">
        <v>1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5" t="s">
        <v>284</v>
      </c>
      <c r="AU154" s="175" t="s">
        <v>89</v>
      </c>
      <c r="AV154" s="13" t="s">
        <v>83</v>
      </c>
      <c r="AW154" s="13" t="s">
        <v>30</v>
      </c>
      <c r="AX154" s="13" t="s">
        <v>76</v>
      </c>
      <c r="AY154" s="175" t="s">
        <v>276</v>
      </c>
    </row>
    <row r="155" spans="1:65" s="14" customFormat="1" ht="11.25">
      <c r="B155" s="181"/>
      <c r="D155" s="174" t="s">
        <v>284</v>
      </c>
      <c r="E155" s="182" t="s">
        <v>1</v>
      </c>
      <c r="F155" s="183" t="s">
        <v>2293</v>
      </c>
      <c r="H155" s="184">
        <v>4.4999999999999998E-2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284</v>
      </c>
      <c r="AU155" s="182" t="s">
        <v>89</v>
      </c>
      <c r="AV155" s="14" t="s">
        <v>89</v>
      </c>
      <c r="AW155" s="14" t="s">
        <v>30</v>
      </c>
      <c r="AX155" s="14" t="s">
        <v>83</v>
      </c>
      <c r="AY155" s="182" t="s">
        <v>276</v>
      </c>
    </row>
    <row r="156" spans="1:65" s="12" customFormat="1" ht="22.9" customHeight="1">
      <c r="B156" s="145"/>
      <c r="D156" s="146" t="s">
        <v>75</v>
      </c>
      <c r="E156" s="156" t="s">
        <v>313</v>
      </c>
      <c r="F156" s="156" t="s">
        <v>493</v>
      </c>
      <c r="I156" s="148"/>
      <c r="J156" s="157">
        <f>BK156</f>
        <v>0</v>
      </c>
      <c r="L156" s="145"/>
      <c r="M156" s="150"/>
      <c r="N156" s="151"/>
      <c r="O156" s="151"/>
      <c r="P156" s="152">
        <f>SUM(P157:P185)</f>
        <v>0</v>
      </c>
      <c r="Q156" s="151"/>
      <c r="R156" s="152">
        <f>SUM(R157:R185)</f>
        <v>0.47055962000000001</v>
      </c>
      <c r="S156" s="151"/>
      <c r="T156" s="153">
        <f>SUM(T157:T185)</f>
        <v>0</v>
      </c>
      <c r="AR156" s="146" t="s">
        <v>83</v>
      </c>
      <c r="AT156" s="154" t="s">
        <v>75</v>
      </c>
      <c r="AU156" s="154" t="s">
        <v>83</v>
      </c>
      <c r="AY156" s="146" t="s">
        <v>276</v>
      </c>
      <c r="BK156" s="155">
        <f>SUM(BK157:BK185)</f>
        <v>0</v>
      </c>
    </row>
    <row r="157" spans="1:65" s="2" customFormat="1" ht="37.9" customHeight="1">
      <c r="A157" s="33"/>
      <c r="B157" s="158"/>
      <c r="C157" s="159" t="s">
        <v>319</v>
      </c>
      <c r="D157" s="159" t="s">
        <v>278</v>
      </c>
      <c r="E157" s="160" t="s">
        <v>2294</v>
      </c>
      <c r="F157" s="161" t="s">
        <v>2295</v>
      </c>
      <c r="G157" s="162" t="s">
        <v>281</v>
      </c>
      <c r="H157" s="163">
        <v>4.141</v>
      </c>
      <c r="I157" s="164"/>
      <c r="J157" s="163">
        <f>ROUND(I157*H157,3)</f>
        <v>0</v>
      </c>
      <c r="K157" s="165"/>
      <c r="L157" s="34"/>
      <c r="M157" s="166" t="s">
        <v>1</v>
      </c>
      <c r="N157" s="167" t="s">
        <v>42</v>
      </c>
      <c r="O157" s="62"/>
      <c r="P157" s="168">
        <f>O157*H157</f>
        <v>0</v>
      </c>
      <c r="Q157" s="168">
        <v>7.6400000000000001E-3</v>
      </c>
      <c r="R157" s="168">
        <f>Q157*H157</f>
        <v>3.1637239999999997E-2</v>
      </c>
      <c r="S157" s="168">
        <v>0</v>
      </c>
      <c r="T157" s="16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282</v>
      </c>
      <c r="AT157" s="170" t="s">
        <v>278</v>
      </c>
      <c r="AU157" s="170" t="s">
        <v>89</v>
      </c>
      <c r="AY157" s="18" t="s">
        <v>276</v>
      </c>
      <c r="BE157" s="171">
        <f>IF(N157="základná",J157,0)</f>
        <v>0</v>
      </c>
      <c r="BF157" s="171">
        <f>IF(N157="znížená",J157,0)</f>
        <v>0</v>
      </c>
      <c r="BG157" s="171">
        <f>IF(N157="zákl. prenesená",J157,0)</f>
        <v>0</v>
      </c>
      <c r="BH157" s="171">
        <f>IF(N157="zníž. prenesená",J157,0)</f>
        <v>0</v>
      </c>
      <c r="BI157" s="171">
        <f>IF(N157="nulová",J157,0)</f>
        <v>0</v>
      </c>
      <c r="BJ157" s="18" t="s">
        <v>89</v>
      </c>
      <c r="BK157" s="172">
        <f>ROUND(I157*H157,3)</f>
        <v>0</v>
      </c>
      <c r="BL157" s="18" t="s">
        <v>282</v>
      </c>
      <c r="BM157" s="170" t="s">
        <v>2296</v>
      </c>
    </row>
    <row r="158" spans="1:65" s="14" customFormat="1" ht="11.25">
      <c r="B158" s="181"/>
      <c r="D158" s="174" t="s">
        <v>284</v>
      </c>
      <c r="E158" s="182" t="s">
        <v>1</v>
      </c>
      <c r="F158" s="183" t="s">
        <v>2262</v>
      </c>
      <c r="H158" s="184">
        <v>4.141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284</v>
      </c>
      <c r="AU158" s="182" t="s">
        <v>89</v>
      </c>
      <c r="AV158" s="14" t="s">
        <v>89</v>
      </c>
      <c r="AW158" s="14" t="s">
        <v>30</v>
      </c>
      <c r="AX158" s="14" t="s">
        <v>83</v>
      </c>
      <c r="AY158" s="182" t="s">
        <v>276</v>
      </c>
    </row>
    <row r="159" spans="1:65" s="2" customFormat="1" ht="24.2" customHeight="1">
      <c r="A159" s="33"/>
      <c r="B159" s="158"/>
      <c r="C159" s="159" t="s">
        <v>325</v>
      </c>
      <c r="D159" s="159" t="s">
        <v>278</v>
      </c>
      <c r="E159" s="160" t="s">
        <v>2297</v>
      </c>
      <c r="F159" s="161" t="s">
        <v>2298</v>
      </c>
      <c r="G159" s="162" t="s">
        <v>281</v>
      </c>
      <c r="H159" s="163">
        <v>4.141</v>
      </c>
      <c r="I159" s="164"/>
      <c r="J159" s="163">
        <f>ROUND(I159*H159,3)</f>
        <v>0</v>
      </c>
      <c r="K159" s="165"/>
      <c r="L159" s="34"/>
      <c r="M159" s="166" t="s">
        <v>1</v>
      </c>
      <c r="N159" s="167" t="s">
        <v>42</v>
      </c>
      <c r="O159" s="62"/>
      <c r="P159" s="168">
        <f>O159*H159</f>
        <v>0</v>
      </c>
      <c r="Q159" s="168">
        <v>4.0000000000000002E-4</v>
      </c>
      <c r="R159" s="168">
        <f>Q159*H159</f>
        <v>1.6564000000000001E-3</v>
      </c>
      <c r="S159" s="168">
        <v>0</v>
      </c>
      <c r="T159" s="16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282</v>
      </c>
      <c r="AT159" s="170" t="s">
        <v>278</v>
      </c>
      <c r="AU159" s="170" t="s">
        <v>89</v>
      </c>
      <c r="AY159" s="18" t="s">
        <v>276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8" t="s">
        <v>89</v>
      </c>
      <c r="BK159" s="172">
        <f>ROUND(I159*H159,3)</f>
        <v>0</v>
      </c>
      <c r="BL159" s="18" t="s">
        <v>282</v>
      </c>
      <c r="BM159" s="170" t="s">
        <v>2299</v>
      </c>
    </row>
    <row r="160" spans="1:65" s="14" customFormat="1" ht="11.25">
      <c r="B160" s="181"/>
      <c r="D160" s="174" t="s">
        <v>284</v>
      </c>
      <c r="E160" s="182" t="s">
        <v>1</v>
      </c>
      <c r="F160" s="183" t="s">
        <v>2262</v>
      </c>
      <c r="H160" s="184">
        <v>4.141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284</v>
      </c>
      <c r="AU160" s="182" t="s">
        <v>89</v>
      </c>
      <c r="AV160" s="14" t="s">
        <v>89</v>
      </c>
      <c r="AW160" s="14" t="s">
        <v>30</v>
      </c>
      <c r="AX160" s="14" t="s">
        <v>83</v>
      </c>
      <c r="AY160" s="182" t="s">
        <v>276</v>
      </c>
    </row>
    <row r="161" spans="1:65" s="2" customFormat="1" ht="24.2" customHeight="1">
      <c r="A161" s="33"/>
      <c r="B161" s="158"/>
      <c r="C161" s="159" t="s">
        <v>329</v>
      </c>
      <c r="D161" s="159" t="s">
        <v>278</v>
      </c>
      <c r="E161" s="160" t="s">
        <v>2300</v>
      </c>
      <c r="F161" s="161" t="s">
        <v>2301</v>
      </c>
      <c r="G161" s="162" t="s">
        <v>281</v>
      </c>
      <c r="H161" s="163">
        <v>4.141</v>
      </c>
      <c r="I161" s="164"/>
      <c r="J161" s="163">
        <f>ROUND(I161*H161,3)</f>
        <v>0</v>
      </c>
      <c r="K161" s="165"/>
      <c r="L161" s="34"/>
      <c r="M161" s="166" t="s">
        <v>1</v>
      </c>
      <c r="N161" s="167" t="s">
        <v>42</v>
      </c>
      <c r="O161" s="62"/>
      <c r="P161" s="168">
        <f>O161*H161</f>
        <v>0</v>
      </c>
      <c r="Q161" s="168">
        <v>1.8000000000000001E-4</v>
      </c>
      <c r="R161" s="168">
        <f>Q161*H161</f>
        <v>7.4538000000000002E-4</v>
      </c>
      <c r="S161" s="168">
        <v>0</v>
      </c>
      <c r="T161" s="16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282</v>
      </c>
      <c r="AT161" s="170" t="s">
        <v>278</v>
      </c>
      <c r="AU161" s="170" t="s">
        <v>89</v>
      </c>
      <c r="AY161" s="18" t="s">
        <v>276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8" t="s">
        <v>89</v>
      </c>
      <c r="BK161" s="172">
        <f>ROUND(I161*H161,3)</f>
        <v>0</v>
      </c>
      <c r="BL161" s="18" t="s">
        <v>282</v>
      </c>
      <c r="BM161" s="170" t="s">
        <v>2302</v>
      </c>
    </row>
    <row r="162" spans="1:65" s="14" customFormat="1" ht="11.25">
      <c r="B162" s="181"/>
      <c r="D162" s="174" t="s">
        <v>284</v>
      </c>
      <c r="E162" s="182" t="s">
        <v>1</v>
      </c>
      <c r="F162" s="183" t="s">
        <v>2262</v>
      </c>
      <c r="H162" s="184">
        <v>4.141</v>
      </c>
      <c r="I162" s="185"/>
      <c r="L162" s="181"/>
      <c r="M162" s="186"/>
      <c r="N162" s="187"/>
      <c r="O162" s="187"/>
      <c r="P162" s="187"/>
      <c r="Q162" s="187"/>
      <c r="R162" s="187"/>
      <c r="S162" s="187"/>
      <c r="T162" s="188"/>
      <c r="AT162" s="182" t="s">
        <v>284</v>
      </c>
      <c r="AU162" s="182" t="s">
        <v>89</v>
      </c>
      <c r="AV162" s="14" t="s">
        <v>89</v>
      </c>
      <c r="AW162" s="14" t="s">
        <v>30</v>
      </c>
      <c r="AX162" s="14" t="s">
        <v>83</v>
      </c>
      <c r="AY162" s="182" t="s">
        <v>276</v>
      </c>
    </row>
    <row r="163" spans="1:65" s="2" customFormat="1" ht="24.2" customHeight="1">
      <c r="A163" s="33"/>
      <c r="B163" s="158"/>
      <c r="C163" s="159" t="s">
        <v>333</v>
      </c>
      <c r="D163" s="159" t="s">
        <v>278</v>
      </c>
      <c r="E163" s="160" t="s">
        <v>560</v>
      </c>
      <c r="F163" s="161" t="s">
        <v>561</v>
      </c>
      <c r="G163" s="162" t="s">
        <v>281</v>
      </c>
      <c r="H163" s="163">
        <v>6.391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62"/>
      <c r="P163" s="168">
        <f>O163*H163</f>
        <v>0</v>
      </c>
      <c r="Q163" s="168">
        <v>4.0000000000000002E-4</v>
      </c>
      <c r="R163" s="168">
        <f>Q163*H163</f>
        <v>2.5564000000000003E-3</v>
      </c>
      <c r="S163" s="168">
        <v>0</v>
      </c>
      <c r="T163" s="16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282</v>
      </c>
      <c r="AT163" s="170" t="s">
        <v>278</v>
      </c>
      <c r="AU163" s="170" t="s">
        <v>89</v>
      </c>
      <c r="AY163" s="18" t="s">
        <v>276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89</v>
      </c>
      <c r="BK163" s="172">
        <f>ROUND(I163*H163,3)</f>
        <v>0</v>
      </c>
      <c r="BL163" s="18" t="s">
        <v>282</v>
      </c>
      <c r="BM163" s="170" t="s">
        <v>2303</v>
      </c>
    </row>
    <row r="164" spans="1:65" s="14" customFormat="1" ht="11.25">
      <c r="B164" s="181"/>
      <c r="D164" s="174" t="s">
        <v>284</v>
      </c>
      <c r="E164" s="182" t="s">
        <v>1</v>
      </c>
      <c r="F164" s="183" t="s">
        <v>2304</v>
      </c>
      <c r="H164" s="184">
        <v>6.391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284</v>
      </c>
      <c r="AU164" s="182" t="s">
        <v>89</v>
      </c>
      <c r="AV164" s="14" t="s">
        <v>89</v>
      </c>
      <c r="AW164" s="14" t="s">
        <v>30</v>
      </c>
      <c r="AX164" s="14" t="s">
        <v>83</v>
      </c>
      <c r="AY164" s="182" t="s">
        <v>276</v>
      </c>
    </row>
    <row r="165" spans="1:65" s="2" customFormat="1" ht="24.2" customHeight="1">
      <c r="A165" s="33"/>
      <c r="B165" s="158"/>
      <c r="C165" s="159" t="s">
        <v>337</v>
      </c>
      <c r="D165" s="159" t="s">
        <v>278</v>
      </c>
      <c r="E165" s="160" t="s">
        <v>2305</v>
      </c>
      <c r="F165" s="161" t="s">
        <v>2306</v>
      </c>
      <c r="G165" s="162" t="s">
        <v>281</v>
      </c>
      <c r="H165" s="163">
        <v>8.3510000000000009</v>
      </c>
      <c r="I165" s="164"/>
      <c r="J165" s="163">
        <f>ROUND(I165*H165,3)</f>
        <v>0</v>
      </c>
      <c r="K165" s="165"/>
      <c r="L165" s="34"/>
      <c r="M165" s="166" t="s">
        <v>1</v>
      </c>
      <c r="N165" s="167" t="s">
        <v>42</v>
      </c>
      <c r="O165" s="62"/>
      <c r="P165" s="168">
        <f>O165*H165</f>
        <v>0</v>
      </c>
      <c r="Q165" s="168">
        <v>4.9300000000000004E-3</v>
      </c>
      <c r="R165" s="168">
        <f>Q165*H165</f>
        <v>4.1170430000000008E-2</v>
      </c>
      <c r="S165" s="168">
        <v>0</v>
      </c>
      <c r="T165" s="16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282</v>
      </c>
      <c r="AT165" s="170" t="s">
        <v>278</v>
      </c>
      <c r="AU165" s="170" t="s">
        <v>89</v>
      </c>
      <c r="AY165" s="18" t="s">
        <v>276</v>
      </c>
      <c r="BE165" s="171">
        <f>IF(N165="základná",J165,0)</f>
        <v>0</v>
      </c>
      <c r="BF165" s="171">
        <f>IF(N165="znížená",J165,0)</f>
        <v>0</v>
      </c>
      <c r="BG165" s="171">
        <f>IF(N165="zákl. prenesená",J165,0)</f>
        <v>0</v>
      </c>
      <c r="BH165" s="171">
        <f>IF(N165="zníž. prenesená",J165,0)</f>
        <v>0</v>
      </c>
      <c r="BI165" s="171">
        <f>IF(N165="nulová",J165,0)</f>
        <v>0</v>
      </c>
      <c r="BJ165" s="18" t="s">
        <v>89</v>
      </c>
      <c r="BK165" s="172">
        <f>ROUND(I165*H165,3)</f>
        <v>0</v>
      </c>
      <c r="BL165" s="18" t="s">
        <v>282</v>
      </c>
      <c r="BM165" s="170" t="s">
        <v>2307</v>
      </c>
    </row>
    <row r="166" spans="1:65" s="14" customFormat="1" ht="11.25">
      <c r="B166" s="181"/>
      <c r="D166" s="174" t="s">
        <v>284</v>
      </c>
      <c r="E166" s="182" t="s">
        <v>1</v>
      </c>
      <c r="F166" s="183" t="s">
        <v>2250</v>
      </c>
      <c r="H166" s="184">
        <v>8.3510000000000009</v>
      </c>
      <c r="I166" s="185"/>
      <c r="L166" s="181"/>
      <c r="M166" s="186"/>
      <c r="N166" s="187"/>
      <c r="O166" s="187"/>
      <c r="P166" s="187"/>
      <c r="Q166" s="187"/>
      <c r="R166" s="187"/>
      <c r="S166" s="187"/>
      <c r="T166" s="188"/>
      <c r="AT166" s="182" t="s">
        <v>284</v>
      </c>
      <c r="AU166" s="182" t="s">
        <v>89</v>
      </c>
      <c r="AV166" s="14" t="s">
        <v>89</v>
      </c>
      <c r="AW166" s="14" t="s">
        <v>30</v>
      </c>
      <c r="AX166" s="14" t="s">
        <v>83</v>
      </c>
      <c r="AY166" s="182" t="s">
        <v>276</v>
      </c>
    </row>
    <row r="167" spans="1:65" s="2" customFormat="1" ht="24.2" customHeight="1">
      <c r="A167" s="33"/>
      <c r="B167" s="158"/>
      <c r="C167" s="159" t="s">
        <v>342</v>
      </c>
      <c r="D167" s="159" t="s">
        <v>278</v>
      </c>
      <c r="E167" s="160" t="s">
        <v>2308</v>
      </c>
      <c r="F167" s="161" t="s">
        <v>2309</v>
      </c>
      <c r="G167" s="162" t="s">
        <v>281</v>
      </c>
      <c r="H167" s="163">
        <v>8.3510000000000009</v>
      </c>
      <c r="I167" s="164"/>
      <c r="J167" s="163">
        <f>ROUND(I167*H167,3)</f>
        <v>0</v>
      </c>
      <c r="K167" s="165"/>
      <c r="L167" s="34"/>
      <c r="M167" s="166" t="s">
        <v>1</v>
      </c>
      <c r="N167" s="167" t="s">
        <v>42</v>
      </c>
      <c r="O167" s="62"/>
      <c r="P167" s="168">
        <f>O167*H167</f>
        <v>0</v>
      </c>
      <c r="Q167" s="168">
        <v>2.6249999999999999E-2</v>
      </c>
      <c r="R167" s="168">
        <f>Q167*H167</f>
        <v>0.21921375000000001</v>
      </c>
      <c r="S167" s="168">
        <v>0</v>
      </c>
      <c r="T167" s="169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282</v>
      </c>
      <c r="AT167" s="170" t="s">
        <v>278</v>
      </c>
      <c r="AU167" s="170" t="s">
        <v>89</v>
      </c>
      <c r="AY167" s="18" t="s">
        <v>276</v>
      </c>
      <c r="BE167" s="171">
        <f>IF(N167="základná",J167,0)</f>
        <v>0</v>
      </c>
      <c r="BF167" s="171">
        <f>IF(N167="znížená",J167,0)</f>
        <v>0</v>
      </c>
      <c r="BG167" s="171">
        <f>IF(N167="zákl. prenesená",J167,0)</f>
        <v>0</v>
      </c>
      <c r="BH167" s="171">
        <f>IF(N167="zníž. prenesená",J167,0)</f>
        <v>0</v>
      </c>
      <c r="BI167" s="171">
        <f>IF(N167="nulová",J167,0)</f>
        <v>0</v>
      </c>
      <c r="BJ167" s="18" t="s">
        <v>89</v>
      </c>
      <c r="BK167" s="172">
        <f>ROUND(I167*H167,3)</f>
        <v>0</v>
      </c>
      <c r="BL167" s="18" t="s">
        <v>282</v>
      </c>
      <c r="BM167" s="170" t="s">
        <v>2310</v>
      </c>
    </row>
    <row r="168" spans="1:65" s="14" customFormat="1" ht="11.25">
      <c r="B168" s="181"/>
      <c r="D168" s="174" t="s">
        <v>284</v>
      </c>
      <c r="E168" s="182" t="s">
        <v>1</v>
      </c>
      <c r="F168" s="183" t="s">
        <v>2250</v>
      </c>
      <c r="H168" s="184">
        <v>8.3510000000000009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284</v>
      </c>
      <c r="AU168" s="182" t="s">
        <v>89</v>
      </c>
      <c r="AV168" s="14" t="s">
        <v>89</v>
      </c>
      <c r="AW168" s="14" t="s">
        <v>30</v>
      </c>
      <c r="AX168" s="14" t="s">
        <v>83</v>
      </c>
      <c r="AY168" s="182" t="s">
        <v>276</v>
      </c>
    </row>
    <row r="169" spans="1:65" s="2" customFormat="1" ht="24.2" customHeight="1">
      <c r="A169" s="33"/>
      <c r="B169" s="158"/>
      <c r="C169" s="159" t="s">
        <v>347</v>
      </c>
      <c r="D169" s="159" t="s">
        <v>278</v>
      </c>
      <c r="E169" s="160" t="s">
        <v>569</v>
      </c>
      <c r="F169" s="161" t="s">
        <v>570</v>
      </c>
      <c r="G169" s="162" t="s">
        <v>281</v>
      </c>
      <c r="H169" s="163">
        <v>16.986999999999998</v>
      </c>
      <c r="I169" s="164"/>
      <c r="J169" s="163">
        <f>ROUND(I169*H169,3)</f>
        <v>0</v>
      </c>
      <c r="K169" s="165"/>
      <c r="L169" s="34"/>
      <c r="M169" s="166" t="s">
        <v>1</v>
      </c>
      <c r="N169" s="167" t="s">
        <v>42</v>
      </c>
      <c r="O169" s="62"/>
      <c r="P169" s="168">
        <f>O169*H169</f>
        <v>0</v>
      </c>
      <c r="Q169" s="168">
        <v>1.8000000000000001E-4</v>
      </c>
      <c r="R169" s="168">
        <f>Q169*H169</f>
        <v>3.0576599999999998E-3</v>
      </c>
      <c r="S169" s="168">
        <v>0</v>
      </c>
      <c r="T169" s="16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282</v>
      </c>
      <c r="AT169" s="170" t="s">
        <v>278</v>
      </c>
      <c r="AU169" s="170" t="s">
        <v>89</v>
      </c>
      <c r="AY169" s="18" t="s">
        <v>276</v>
      </c>
      <c r="BE169" s="171">
        <f>IF(N169="základná",J169,0)</f>
        <v>0</v>
      </c>
      <c r="BF169" s="171">
        <f>IF(N169="znížená",J169,0)</f>
        <v>0</v>
      </c>
      <c r="BG169" s="171">
        <f>IF(N169="zákl. prenesená",J169,0)</f>
        <v>0</v>
      </c>
      <c r="BH169" s="171">
        <f>IF(N169="zníž. prenesená",J169,0)</f>
        <v>0</v>
      </c>
      <c r="BI169" s="171">
        <f>IF(N169="nulová",J169,0)</f>
        <v>0</v>
      </c>
      <c r="BJ169" s="18" t="s">
        <v>89</v>
      </c>
      <c r="BK169" s="172">
        <f>ROUND(I169*H169,3)</f>
        <v>0</v>
      </c>
      <c r="BL169" s="18" t="s">
        <v>282</v>
      </c>
      <c r="BM169" s="170" t="s">
        <v>2311</v>
      </c>
    </row>
    <row r="170" spans="1:65" s="14" customFormat="1" ht="11.25">
      <c r="B170" s="181"/>
      <c r="D170" s="174" t="s">
        <v>284</v>
      </c>
      <c r="E170" s="182" t="s">
        <v>1</v>
      </c>
      <c r="F170" s="183" t="s">
        <v>2312</v>
      </c>
      <c r="H170" s="184">
        <v>16.986999999999998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284</v>
      </c>
      <c r="AU170" s="182" t="s">
        <v>89</v>
      </c>
      <c r="AV170" s="14" t="s">
        <v>89</v>
      </c>
      <c r="AW170" s="14" t="s">
        <v>30</v>
      </c>
      <c r="AX170" s="14" t="s">
        <v>83</v>
      </c>
      <c r="AY170" s="182" t="s">
        <v>276</v>
      </c>
    </row>
    <row r="171" spans="1:65" s="2" customFormat="1" ht="37.9" customHeight="1">
      <c r="A171" s="33"/>
      <c r="B171" s="158"/>
      <c r="C171" s="159" t="s">
        <v>352</v>
      </c>
      <c r="D171" s="159" t="s">
        <v>278</v>
      </c>
      <c r="E171" s="160" t="s">
        <v>573</v>
      </c>
      <c r="F171" s="161" t="s">
        <v>574</v>
      </c>
      <c r="G171" s="162" t="s">
        <v>281</v>
      </c>
      <c r="H171" s="163">
        <v>16.986999999999998</v>
      </c>
      <c r="I171" s="164"/>
      <c r="J171" s="163">
        <f>ROUND(I171*H171,3)</f>
        <v>0</v>
      </c>
      <c r="K171" s="165"/>
      <c r="L171" s="34"/>
      <c r="M171" s="166" t="s">
        <v>1</v>
      </c>
      <c r="N171" s="167" t="s">
        <v>42</v>
      </c>
      <c r="O171" s="62"/>
      <c r="P171" s="168">
        <f>O171*H171</f>
        <v>0</v>
      </c>
      <c r="Q171" s="168">
        <v>2.6800000000000001E-3</v>
      </c>
      <c r="R171" s="168">
        <f>Q171*H171</f>
        <v>4.5525159999999995E-2</v>
      </c>
      <c r="S171" s="168">
        <v>0</v>
      </c>
      <c r="T171" s="169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282</v>
      </c>
      <c r="AT171" s="170" t="s">
        <v>278</v>
      </c>
      <c r="AU171" s="170" t="s">
        <v>89</v>
      </c>
      <c r="AY171" s="18" t="s">
        <v>276</v>
      </c>
      <c r="BE171" s="171">
        <f>IF(N171="základná",J171,0)</f>
        <v>0</v>
      </c>
      <c r="BF171" s="171">
        <f>IF(N171="znížená",J171,0)</f>
        <v>0</v>
      </c>
      <c r="BG171" s="171">
        <f>IF(N171="zákl. prenesená",J171,0)</f>
        <v>0</v>
      </c>
      <c r="BH171" s="171">
        <f>IF(N171="zníž. prenesená",J171,0)</f>
        <v>0</v>
      </c>
      <c r="BI171" s="171">
        <f>IF(N171="nulová",J171,0)</f>
        <v>0</v>
      </c>
      <c r="BJ171" s="18" t="s">
        <v>89</v>
      </c>
      <c r="BK171" s="172">
        <f>ROUND(I171*H171,3)</f>
        <v>0</v>
      </c>
      <c r="BL171" s="18" t="s">
        <v>282</v>
      </c>
      <c r="BM171" s="170" t="s">
        <v>2313</v>
      </c>
    </row>
    <row r="172" spans="1:65" s="13" customFormat="1" ht="11.25">
      <c r="B172" s="173"/>
      <c r="D172" s="174" t="s">
        <v>284</v>
      </c>
      <c r="E172" s="175" t="s">
        <v>1</v>
      </c>
      <c r="F172" s="176" t="s">
        <v>2314</v>
      </c>
      <c r="H172" s="175" t="s">
        <v>1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5" t="s">
        <v>284</v>
      </c>
      <c r="AU172" s="175" t="s">
        <v>89</v>
      </c>
      <c r="AV172" s="13" t="s">
        <v>83</v>
      </c>
      <c r="AW172" s="13" t="s">
        <v>30</v>
      </c>
      <c r="AX172" s="13" t="s">
        <v>76</v>
      </c>
      <c r="AY172" s="175" t="s">
        <v>276</v>
      </c>
    </row>
    <row r="173" spans="1:65" s="14" customFormat="1" ht="11.25">
      <c r="B173" s="181"/>
      <c r="D173" s="174" t="s">
        <v>284</v>
      </c>
      <c r="E173" s="182" t="s">
        <v>1</v>
      </c>
      <c r="F173" s="183" t="s">
        <v>2315</v>
      </c>
      <c r="H173" s="184">
        <v>8.3510000000000009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284</v>
      </c>
      <c r="AU173" s="182" t="s">
        <v>89</v>
      </c>
      <c r="AV173" s="14" t="s">
        <v>89</v>
      </c>
      <c r="AW173" s="14" t="s">
        <v>30</v>
      </c>
      <c r="AX173" s="14" t="s">
        <v>76</v>
      </c>
      <c r="AY173" s="182" t="s">
        <v>276</v>
      </c>
    </row>
    <row r="174" spans="1:65" s="16" customFormat="1" ht="11.25">
      <c r="B174" s="207"/>
      <c r="D174" s="174" t="s">
        <v>284</v>
      </c>
      <c r="E174" s="208" t="s">
        <v>2250</v>
      </c>
      <c r="F174" s="209" t="s">
        <v>548</v>
      </c>
      <c r="H174" s="210">
        <v>8.3510000000000009</v>
      </c>
      <c r="I174" s="211"/>
      <c r="L174" s="207"/>
      <c r="M174" s="212"/>
      <c r="N174" s="213"/>
      <c r="O174" s="213"/>
      <c r="P174" s="213"/>
      <c r="Q174" s="213"/>
      <c r="R174" s="213"/>
      <c r="S174" s="213"/>
      <c r="T174" s="214"/>
      <c r="AT174" s="208" t="s">
        <v>284</v>
      </c>
      <c r="AU174" s="208" t="s">
        <v>89</v>
      </c>
      <c r="AV174" s="16" t="s">
        <v>295</v>
      </c>
      <c r="AW174" s="16" t="s">
        <v>30</v>
      </c>
      <c r="AX174" s="16" t="s">
        <v>76</v>
      </c>
      <c r="AY174" s="208" t="s">
        <v>276</v>
      </c>
    </row>
    <row r="175" spans="1:65" s="13" customFormat="1" ht="11.25">
      <c r="B175" s="173"/>
      <c r="D175" s="174" t="s">
        <v>284</v>
      </c>
      <c r="E175" s="175" t="s">
        <v>1</v>
      </c>
      <c r="F175" s="176" t="s">
        <v>2316</v>
      </c>
      <c r="H175" s="175" t="s">
        <v>1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5" t="s">
        <v>284</v>
      </c>
      <c r="AU175" s="175" t="s">
        <v>89</v>
      </c>
      <c r="AV175" s="13" t="s">
        <v>83</v>
      </c>
      <c r="AW175" s="13" t="s">
        <v>30</v>
      </c>
      <c r="AX175" s="13" t="s">
        <v>76</v>
      </c>
      <c r="AY175" s="175" t="s">
        <v>276</v>
      </c>
    </row>
    <row r="176" spans="1:65" s="14" customFormat="1" ht="11.25">
      <c r="B176" s="181"/>
      <c r="D176" s="174" t="s">
        <v>284</v>
      </c>
      <c r="E176" s="182" t="s">
        <v>1</v>
      </c>
      <c r="F176" s="183" t="s">
        <v>2317</v>
      </c>
      <c r="H176" s="184">
        <v>4.141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284</v>
      </c>
      <c r="AU176" s="182" t="s">
        <v>89</v>
      </c>
      <c r="AV176" s="14" t="s">
        <v>89</v>
      </c>
      <c r="AW176" s="14" t="s">
        <v>30</v>
      </c>
      <c r="AX176" s="14" t="s">
        <v>76</v>
      </c>
      <c r="AY176" s="182" t="s">
        <v>276</v>
      </c>
    </row>
    <row r="177" spans="1:65" s="16" customFormat="1" ht="11.25">
      <c r="B177" s="207"/>
      <c r="D177" s="174" t="s">
        <v>284</v>
      </c>
      <c r="E177" s="208" t="s">
        <v>2262</v>
      </c>
      <c r="F177" s="209" t="s">
        <v>548</v>
      </c>
      <c r="H177" s="210">
        <v>4.141</v>
      </c>
      <c r="I177" s="211"/>
      <c r="L177" s="207"/>
      <c r="M177" s="212"/>
      <c r="N177" s="213"/>
      <c r="O177" s="213"/>
      <c r="P177" s="213"/>
      <c r="Q177" s="213"/>
      <c r="R177" s="213"/>
      <c r="S177" s="213"/>
      <c r="T177" s="214"/>
      <c r="AT177" s="208" t="s">
        <v>284</v>
      </c>
      <c r="AU177" s="208" t="s">
        <v>89</v>
      </c>
      <c r="AV177" s="16" t="s">
        <v>295</v>
      </c>
      <c r="AW177" s="16" t="s">
        <v>30</v>
      </c>
      <c r="AX177" s="16" t="s">
        <v>76</v>
      </c>
      <c r="AY177" s="208" t="s">
        <v>276</v>
      </c>
    </row>
    <row r="178" spans="1:65" s="13" customFormat="1" ht="11.25">
      <c r="B178" s="173"/>
      <c r="D178" s="174" t="s">
        <v>284</v>
      </c>
      <c r="E178" s="175" t="s">
        <v>1</v>
      </c>
      <c r="F178" s="176" t="s">
        <v>2318</v>
      </c>
      <c r="H178" s="175" t="s">
        <v>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5" t="s">
        <v>284</v>
      </c>
      <c r="AU178" s="175" t="s">
        <v>89</v>
      </c>
      <c r="AV178" s="13" t="s">
        <v>83</v>
      </c>
      <c r="AW178" s="13" t="s">
        <v>30</v>
      </c>
      <c r="AX178" s="13" t="s">
        <v>76</v>
      </c>
      <c r="AY178" s="175" t="s">
        <v>276</v>
      </c>
    </row>
    <row r="179" spans="1:65" s="14" customFormat="1" ht="11.25">
      <c r="B179" s="181"/>
      <c r="D179" s="174" t="s">
        <v>284</v>
      </c>
      <c r="E179" s="182" t="s">
        <v>1</v>
      </c>
      <c r="F179" s="183" t="s">
        <v>2319</v>
      </c>
      <c r="H179" s="184">
        <v>4.4950000000000001</v>
      </c>
      <c r="I179" s="185"/>
      <c r="L179" s="181"/>
      <c r="M179" s="186"/>
      <c r="N179" s="187"/>
      <c r="O179" s="187"/>
      <c r="P179" s="187"/>
      <c r="Q179" s="187"/>
      <c r="R179" s="187"/>
      <c r="S179" s="187"/>
      <c r="T179" s="188"/>
      <c r="AT179" s="182" t="s">
        <v>284</v>
      </c>
      <c r="AU179" s="182" t="s">
        <v>89</v>
      </c>
      <c r="AV179" s="14" t="s">
        <v>89</v>
      </c>
      <c r="AW179" s="14" t="s">
        <v>30</v>
      </c>
      <c r="AX179" s="14" t="s">
        <v>76</v>
      </c>
      <c r="AY179" s="182" t="s">
        <v>276</v>
      </c>
    </row>
    <row r="180" spans="1:65" s="16" customFormat="1" ht="11.25">
      <c r="B180" s="207"/>
      <c r="D180" s="174" t="s">
        <v>284</v>
      </c>
      <c r="E180" s="208" t="s">
        <v>2264</v>
      </c>
      <c r="F180" s="209" t="s">
        <v>548</v>
      </c>
      <c r="H180" s="210">
        <v>4.4950000000000001</v>
      </c>
      <c r="I180" s="211"/>
      <c r="L180" s="207"/>
      <c r="M180" s="212"/>
      <c r="N180" s="213"/>
      <c r="O180" s="213"/>
      <c r="P180" s="213"/>
      <c r="Q180" s="213"/>
      <c r="R180" s="213"/>
      <c r="S180" s="213"/>
      <c r="T180" s="214"/>
      <c r="AT180" s="208" t="s">
        <v>284</v>
      </c>
      <c r="AU180" s="208" t="s">
        <v>89</v>
      </c>
      <c r="AV180" s="16" t="s">
        <v>295</v>
      </c>
      <c r="AW180" s="16" t="s">
        <v>30</v>
      </c>
      <c r="AX180" s="16" t="s">
        <v>76</v>
      </c>
      <c r="AY180" s="208" t="s">
        <v>276</v>
      </c>
    </row>
    <row r="181" spans="1:65" s="15" customFormat="1" ht="11.25">
      <c r="B181" s="189"/>
      <c r="D181" s="174" t="s">
        <v>284</v>
      </c>
      <c r="E181" s="190" t="s">
        <v>1</v>
      </c>
      <c r="F181" s="191" t="s">
        <v>289</v>
      </c>
      <c r="H181" s="192">
        <v>16.986999999999998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284</v>
      </c>
      <c r="AU181" s="190" t="s">
        <v>89</v>
      </c>
      <c r="AV181" s="15" t="s">
        <v>282</v>
      </c>
      <c r="AW181" s="15" t="s">
        <v>30</v>
      </c>
      <c r="AX181" s="15" t="s">
        <v>83</v>
      </c>
      <c r="AY181" s="190" t="s">
        <v>276</v>
      </c>
    </row>
    <row r="182" spans="1:65" s="2" customFormat="1" ht="33" customHeight="1">
      <c r="A182" s="33"/>
      <c r="B182" s="158"/>
      <c r="C182" s="159" t="s">
        <v>359</v>
      </c>
      <c r="D182" s="159" t="s">
        <v>278</v>
      </c>
      <c r="E182" s="160" t="s">
        <v>2320</v>
      </c>
      <c r="F182" s="161" t="s">
        <v>2321</v>
      </c>
      <c r="G182" s="162" t="s">
        <v>281</v>
      </c>
      <c r="H182" s="163">
        <v>8.6359999999999992</v>
      </c>
      <c r="I182" s="164"/>
      <c r="J182" s="163">
        <f>ROUND(I182*H182,3)</f>
        <v>0</v>
      </c>
      <c r="K182" s="165"/>
      <c r="L182" s="34"/>
      <c r="M182" s="166" t="s">
        <v>1</v>
      </c>
      <c r="N182" s="167" t="s">
        <v>42</v>
      </c>
      <c r="O182" s="62"/>
      <c r="P182" s="168">
        <f>O182*H182</f>
        <v>0</v>
      </c>
      <c r="Q182" s="168">
        <v>1.4200000000000001E-2</v>
      </c>
      <c r="R182" s="168">
        <f>Q182*H182</f>
        <v>0.1226312</v>
      </c>
      <c r="S182" s="168">
        <v>0</v>
      </c>
      <c r="T182" s="169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282</v>
      </c>
      <c r="AT182" s="170" t="s">
        <v>278</v>
      </c>
      <c r="AU182" s="170" t="s">
        <v>89</v>
      </c>
      <c r="AY182" s="18" t="s">
        <v>276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8" t="s">
        <v>89</v>
      </c>
      <c r="BK182" s="172">
        <f>ROUND(I182*H182,3)</f>
        <v>0</v>
      </c>
      <c r="BL182" s="18" t="s">
        <v>282</v>
      </c>
      <c r="BM182" s="170" t="s">
        <v>2322</v>
      </c>
    </row>
    <row r="183" spans="1:65" s="14" customFormat="1" ht="11.25">
      <c r="B183" s="181"/>
      <c r="D183" s="174" t="s">
        <v>284</v>
      </c>
      <c r="E183" s="182" t="s">
        <v>1</v>
      </c>
      <c r="F183" s="183" t="s">
        <v>2323</v>
      </c>
      <c r="H183" s="184">
        <v>8.6359999999999992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284</v>
      </c>
      <c r="AU183" s="182" t="s">
        <v>89</v>
      </c>
      <c r="AV183" s="14" t="s">
        <v>89</v>
      </c>
      <c r="AW183" s="14" t="s">
        <v>30</v>
      </c>
      <c r="AX183" s="14" t="s">
        <v>83</v>
      </c>
      <c r="AY183" s="182" t="s">
        <v>276</v>
      </c>
    </row>
    <row r="184" spans="1:65" s="2" customFormat="1" ht="16.5" customHeight="1">
      <c r="A184" s="33"/>
      <c r="B184" s="158"/>
      <c r="C184" s="159" t="s">
        <v>368</v>
      </c>
      <c r="D184" s="159" t="s">
        <v>278</v>
      </c>
      <c r="E184" s="160" t="s">
        <v>2324</v>
      </c>
      <c r="F184" s="161" t="s">
        <v>2325</v>
      </c>
      <c r="G184" s="162" t="s">
        <v>292</v>
      </c>
      <c r="H184" s="163">
        <v>11.83</v>
      </c>
      <c r="I184" s="164"/>
      <c r="J184" s="163">
        <f>ROUND(I184*H184,3)</f>
        <v>0</v>
      </c>
      <c r="K184" s="165"/>
      <c r="L184" s="34"/>
      <c r="M184" s="166" t="s">
        <v>1</v>
      </c>
      <c r="N184" s="167" t="s">
        <v>42</v>
      </c>
      <c r="O184" s="62"/>
      <c r="P184" s="168">
        <f>O184*H184</f>
        <v>0</v>
      </c>
      <c r="Q184" s="168">
        <v>2.0000000000000001E-4</v>
      </c>
      <c r="R184" s="168">
        <f>Q184*H184</f>
        <v>2.366E-3</v>
      </c>
      <c r="S184" s="168">
        <v>0</v>
      </c>
      <c r="T184" s="16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282</v>
      </c>
      <c r="AT184" s="170" t="s">
        <v>278</v>
      </c>
      <c r="AU184" s="170" t="s">
        <v>89</v>
      </c>
      <c r="AY184" s="18" t="s">
        <v>276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8" t="s">
        <v>89</v>
      </c>
      <c r="BK184" s="172">
        <f>ROUND(I184*H184,3)</f>
        <v>0</v>
      </c>
      <c r="BL184" s="18" t="s">
        <v>282</v>
      </c>
      <c r="BM184" s="170" t="s">
        <v>2326</v>
      </c>
    </row>
    <row r="185" spans="1:65" s="14" customFormat="1" ht="11.25">
      <c r="B185" s="181"/>
      <c r="D185" s="174" t="s">
        <v>284</v>
      </c>
      <c r="E185" s="182" t="s">
        <v>1</v>
      </c>
      <c r="F185" s="183" t="s">
        <v>2327</v>
      </c>
      <c r="H185" s="184">
        <v>11.83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284</v>
      </c>
      <c r="AU185" s="182" t="s">
        <v>89</v>
      </c>
      <c r="AV185" s="14" t="s">
        <v>89</v>
      </c>
      <c r="AW185" s="14" t="s">
        <v>30</v>
      </c>
      <c r="AX185" s="14" t="s">
        <v>83</v>
      </c>
      <c r="AY185" s="182" t="s">
        <v>276</v>
      </c>
    </row>
    <row r="186" spans="1:65" s="12" customFormat="1" ht="22.9" customHeight="1">
      <c r="B186" s="145"/>
      <c r="D186" s="146" t="s">
        <v>75</v>
      </c>
      <c r="E186" s="156" t="s">
        <v>329</v>
      </c>
      <c r="F186" s="156" t="s">
        <v>719</v>
      </c>
      <c r="I186" s="148"/>
      <c r="J186" s="157">
        <f>BK186</f>
        <v>0</v>
      </c>
      <c r="L186" s="145"/>
      <c r="M186" s="150"/>
      <c r="N186" s="151"/>
      <c r="O186" s="151"/>
      <c r="P186" s="152">
        <f>SUM(P187:P225)</f>
        <v>0</v>
      </c>
      <c r="Q186" s="151"/>
      <c r="R186" s="152">
        <f>SUM(R187:R225)</f>
        <v>1.8897926700000001</v>
      </c>
      <c r="S186" s="151"/>
      <c r="T186" s="153">
        <f>SUM(T187:T225)</f>
        <v>4.1410000000000002E-2</v>
      </c>
      <c r="AR186" s="146" t="s">
        <v>83</v>
      </c>
      <c r="AT186" s="154" t="s">
        <v>75</v>
      </c>
      <c r="AU186" s="154" t="s">
        <v>83</v>
      </c>
      <c r="AY186" s="146" t="s">
        <v>276</v>
      </c>
      <c r="BK186" s="155">
        <f>SUM(BK187:BK225)</f>
        <v>0</v>
      </c>
    </row>
    <row r="187" spans="1:65" s="2" customFormat="1" ht="24.2" customHeight="1">
      <c r="A187" s="33"/>
      <c r="B187" s="158"/>
      <c r="C187" s="159" t="s">
        <v>374</v>
      </c>
      <c r="D187" s="159" t="s">
        <v>278</v>
      </c>
      <c r="E187" s="160" t="s">
        <v>2328</v>
      </c>
      <c r="F187" s="161" t="s">
        <v>2329</v>
      </c>
      <c r="G187" s="162" t="s">
        <v>281</v>
      </c>
      <c r="H187" s="163">
        <v>0.34</v>
      </c>
      <c r="I187" s="164"/>
      <c r="J187" s="163">
        <f>ROUND(I187*H187,3)</f>
        <v>0</v>
      </c>
      <c r="K187" s="165"/>
      <c r="L187" s="34"/>
      <c r="M187" s="166" t="s">
        <v>1</v>
      </c>
      <c r="N187" s="167" t="s">
        <v>42</v>
      </c>
      <c r="O187" s="62"/>
      <c r="P187" s="168">
        <f>O187*H187</f>
        <v>0</v>
      </c>
      <c r="Q187" s="168">
        <v>4.2000000000000002E-4</v>
      </c>
      <c r="R187" s="168">
        <f>Q187*H187</f>
        <v>1.4280000000000003E-4</v>
      </c>
      <c r="S187" s="168">
        <v>0</v>
      </c>
      <c r="T187" s="169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8" t="s">
        <v>89</v>
      </c>
      <c r="BK187" s="172">
        <f>ROUND(I187*H187,3)</f>
        <v>0</v>
      </c>
      <c r="BL187" s="18" t="s">
        <v>282</v>
      </c>
      <c r="BM187" s="170" t="s">
        <v>2330</v>
      </c>
    </row>
    <row r="188" spans="1:65" s="13" customFormat="1" ht="11.25">
      <c r="B188" s="173"/>
      <c r="D188" s="174" t="s">
        <v>284</v>
      </c>
      <c r="E188" s="175" t="s">
        <v>1</v>
      </c>
      <c r="F188" s="176" t="s">
        <v>2331</v>
      </c>
      <c r="H188" s="175" t="s">
        <v>1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5" t="s">
        <v>284</v>
      </c>
      <c r="AU188" s="175" t="s">
        <v>89</v>
      </c>
      <c r="AV188" s="13" t="s">
        <v>83</v>
      </c>
      <c r="AW188" s="13" t="s">
        <v>30</v>
      </c>
      <c r="AX188" s="13" t="s">
        <v>76</v>
      </c>
      <c r="AY188" s="175" t="s">
        <v>276</v>
      </c>
    </row>
    <row r="189" spans="1:65" s="14" customFormat="1" ht="11.25">
      <c r="B189" s="181"/>
      <c r="D189" s="174" t="s">
        <v>284</v>
      </c>
      <c r="E189" s="182" t="s">
        <v>1</v>
      </c>
      <c r="F189" s="183" t="s">
        <v>2332</v>
      </c>
      <c r="H189" s="184">
        <v>0.34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284</v>
      </c>
      <c r="AU189" s="182" t="s">
        <v>89</v>
      </c>
      <c r="AV189" s="14" t="s">
        <v>89</v>
      </c>
      <c r="AW189" s="14" t="s">
        <v>30</v>
      </c>
      <c r="AX189" s="14" t="s">
        <v>83</v>
      </c>
      <c r="AY189" s="182" t="s">
        <v>276</v>
      </c>
    </row>
    <row r="190" spans="1:65" s="2" customFormat="1" ht="24.2" customHeight="1">
      <c r="A190" s="33"/>
      <c r="B190" s="158"/>
      <c r="C190" s="159" t="s">
        <v>379</v>
      </c>
      <c r="D190" s="159" t="s">
        <v>278</v>
      </c>
      <c r="E190" s="160" t="s">
        <v>745</v>
      </c>
      <c r="F190" s="161" t="s">
        <v>746</v>
      </c>
      <c r="G190" s="162" t="s">
        <v>281</v>
      </c>
      <c r="H190" s="163">
        <v>18.882999999999999</v>
      </c>
      <c r="I190" s="164"/>
      <c r="J190" s="163">
        <f>ROUND(I190*H190,3)</f>
        <v>0</v>
      </c>
      <c r="K190" s="165"/>
      <c r="L190" s="34"/>
      <c r="M190" s="166" t="s">
        <v>1</v>
      </c>
      <c r="N190" s="167" t="s">
        <v>42</v>
      </c>
      <c r="O190" s="62"/>
      <c r="P190" s="168">
        <f>O190*H190</f>
        <v>0</v>
      </c>
      <c r="Q190" s="168">
        <v>0</v>
      </c>
      <c r="R190" s="168">
        <f>Q190*H190</f>
        <v>0</v>
      </c>
      <c r="S190" s="168">
        <v>0</v>
      </c>
      <c r="T190" s="169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282</v>
      </c>
      <c r="AT190" s="170" t="s">
        <v>278</v>
      </c>
      <c r="AU190" s="170" t="s">
        <v>89</v>
      </c>
      <c r="AY190" s="18" t="s">
        <v>276</v>
      </c>
      <c r="BE190" s="171">
        <f>IF(N190="základná",J190,0)</f>
        <v>0</v>
      </c>
      <c r="BF190" s="171">
        <f>IF(N190="znížená",J190,0)</f>
        <v>0</v>
      </c>
      <c r="BG190" s="171">
        <f>IF(N190="zákl. prenesená",J190,0)</f>
        <v>0</v>
      </c>
      <c r="BH190" s="171">
        <f>IF(N190="zníž. prenesená",J190,0)</f>
        <v>0</v>
      </c>
      <c r="BI190" s="171">
        <f>IF(N190="nulová",J190,0)</f>
        <v>0</v>
      </c>
      <c r="BJ190" s="18" t="s">
        <v>89</v>
      </c>
      <c r="BK190" s="172">
        <f>ROUND(I190*H190,3)</f>
        <v>0</v>
      </c>
      <c r="BL190" s="18" t="s">
        <v>282</v>
      </c>
      <c r="BM190" s="170" t="s">
        <v>2333</v>
      </c>
    </row>
    <row r="191" spans="1:65" s="14" customFormat="1" ht="11.25">
      <c r="B191" s="181"/>
      <c r="D191" s="174" t="s">
        <v>284</v>
      </c>
      <c r="E191" s="182" t="s">
        <v>1</v>
      </c>
      <c r="F191" s="183" t="s">
        <v>2245</v>
      </c>
      <c r="H191" s="184">
        <v>1.716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284</v>
      </c>
      <c r="AU191" s="182" t="s">
        <v>89</v>
      </c>
      <c r="AV191" s="14" t="s">
        <v>89</v>
      </c>
      <c r="AW191" s="14" t="s">
        <v>30</v>
      </c>
      <c r="AX191" s="14" t="s">
        <v>76</v>
      </c>
      <c r="AY191" s="182" t="s">
        <v>276</v>
      </c>
    </row>
    <row r="192" spans="1:65" s="14" customFormat="1" ht="11.25">
      <c r="B192" s="181"/>
      <c r="D192" s="174" t="s">
        <v>284</v>
      </c>
      <c r="E192" s="182" t="s">
        <v>1</v>
      </c>
      <c r="F192" s="183" t="s">
        <v>2247</v>
      </c>
      <c r="H192" s="184">
        <v>0.18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284</v>
      </c>
      <c r="AU192" s="182" t="s">
        <v>89</v>
      </c>
      <c r="AV192" s="14" t="s">
        <v>89</v>
      </c>
      <c r="AW192" s="14" t="s">
        <v>30</v>
      </c>
      <c r="AX192" s="14" t="s">
        <v>76</v>
      </c>
      <c r="AY192" s="182" t="s">
        <v>276</v>
      </c>
    </row>
    <row r="193" spans="1:65" s="14" customFormat="1" ht="11.25">
      <c r="B193" s="181"/>
      <c r="D193" s="174" t="s">
        <v>284</v>
      </c>
      <c r="E193" s="182" t="s">
        <v>1</v>
      </c>
      <c r="F193" s="183" t="s">
        <v>2250</v>
      </c>
      <c r="H193" s="184">
        <v>8.3510000000000009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284</v>
      </c>
      <c r="AU193" s="182" t="s">
        <v>89</v>
      </c>
      <c r="AV193" s="14" t="s">
        <v>89</v>
      </c>
      <c r="AW193" s="14" t="s">
        <v>30</v>
      </c>
      <c r="AX193" s="14" t="s">
        <v>76</v>
      </c>
      <c r="AY193" s="182" t="s">
        <v>276</v>
      </c>
    </row>
    <row r="194" spans="1:65" s="14" customFormat="1" ht="11.25">
      <c r="B194" s="181"/>
      <c r="D194" s="174" t="s">
        <v>284</v>
      </c>
      <c r="E194" s="182" t="s">
        <v>1</v>
      </c>
      <c r="F194" s="183" t="s">
        <v>2262</v>
      </c>
      <c r="H194" s="184">
        <v>4.141</v>
      </c>
      <c r="I194" s="185"/>
      <c r="L194" s="181"/>
      <c r="M194" s="186"/>
      <c r="N194" s="187"/>
      <c r="O194" s="187"/>
      <c r="P194" s="187"/>
      <c r="Q194" s="187"/>
      <c r="R194" s="187"/>
      <c r="S194" s="187"/>
      <c r="T194" s="188"/>
      <c r="AT194" s="182" t="s">
        <v>284</v>
      </c>
      <c r="AU194" s="182" t="s">
        <v>89</v>
      </c>
      <c r="AV194" s="14" t="s">
        <v>89</v>
      </c>
      <c r="AW194" s="14" t="s">
        <v>30</v>
      </c>
      <c r="AX194" s="14" t="s">
        <v>76</v>
      </c>
      <c r="AY194" s="182" t="s">
        <v>276</v>
      </c>
    </row>
    <row r="195" spans="1:65" s="14" customFormat="1" ht="11.25">
      <c r="B195" s="181"/>
      <c r="D195" s="174" t="s">
        <v>284</v>
      </c>
      <c r="E195" s="182" t="s">
        <v>1</v>
      </c>
      <c r="F195" s="183" t="s">
        <v>2264</v>
      </c>
      <c r="H195" s="184">
        <v>4.4950000000000001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2" t="s">
        <v>284</v>
      </c>
      <c r="AU195" s="182" t="s">
        <v>89</v>
      </c>
      <c r="AV195" s="14" t="s">
        <v>89</v>
      </c>
      <c r="AW195" s="14" t="s">
        <v>30</v>
      </c>
      <c r="AX195" s="14" t="s">
        <v>76</v>
      </c>
      <c r="AY195" s="182" t="s">
        <v>276</v>
      </c>
    </row>
    <row r="196" spans="1:65" s="15" customFormat="1" ht="11.25">
      <c r="B196" s="189"/>
      <c r="D196" s="174" t="s">
        <v>284</v>
      </c>
      <c r="E196" s="190" t="s">
        <v>1</v>
      </c>
      <c r="F196" s="191" t="s">
        <v>289</v>
      </c>
      <c r="H196" s="192">
        <v>18.882999999999999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284</v>
      </c>
      <c r="AU196" s="190" t="s">
        <v>89</v>
      </c>
      <c r="AV196" s="15" t="s">
        <v>282</v>
      </c>
      <c r="AW196" s="15" t="s">
        <v>30</v>
      </c>
      <c r="AX196" s="15" t="s">
        <v>83</v>
      </c>
      <c r="AY196" s="190" t="s">
        <v>276</v>
      </c>
    </row>
    <row r="197" spans="1:65" s="2" customFormat="1" ht="24.2" customHeight="1">
      <c r="A197" s="33"/>
      <c r="B197" s="158"/>
      <c r="C197" s="159" t="s">
        <v>383</v>
      </c>
      <c r="D197" s="159" t="s">
        <v>278</v>
      </c>
      <c r="E197" s="160" t="s">
        <v>2334</v>
      </c>
      <c r="F197" s="161" t="s">
        <v>2335</v>
      </c>
      <c r="G197" s="162" t="s">
        <v>281</v>
      </c>
      <c r="H197" s="163">
        <v>110.01900000000001</v>
      </c>
      <c r="I197" s="164"/>
      <c r="J197" s="163">
        <f>ROUND(I197*H197,3)</f>
        <v>0</v>
      </c>
      <c r="K197" s="165"/>
      <c r="L197" s="34"/>
      <c r="M197" s="166" t="s">
        <v>1</v>
      </c>
      <c r="N197" s="167" t="s">
        <v>42</v>
      </c>
      <c r="O197" s="62"/>
      <c r="P197" s="168">
        <f>O197*H197</f>
        <v>0</v>
      </c>
      <c r="Q197" s="168">
        <v>1.653E-2</v>
      </c>
      <c r="R197" s="168">
        <f>Q197*H197</f>
        <v>1.81861407</v>
      </c>
      <c r="S197" s="168">
        <v>0</v>
      </c>
      <c r="T197" s="169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0" t="s">
        <v>282</v>
      </c>
      <c r="AT197" s="170" t="s">
        <v>278</v>
      </c>
      <c r="AU197" s="170" t="s">
        <v>89</v>
      </c>
      <c r="AY197" s="18" t="s">
        <v>276</v>
      </c>
      <c r="BE197" s="171">
        <f>IF(N197="základná",J197,0)</f>
        <v>0</v>
      </c>
      <c r="BF197" s="171">
        <f>IF(N197="znížená",J197,0)</f>
        <v>0</v>
      </c>
      <c r="BG197" s="171">
        <f>IF(N197="zákl. prenesená",J197,0)</f>
        <v>0</v>
      </c>
      <c r="BH197" s="171">
        <f>IF(N197="zníž. prenesená",J197,0)</f>
        <v>0</v>
      </c>
      <c r="BI197" s="171">
        <f>IF(N197="nulová",J197,0)</f>
        <v>0</v>
      </c>
      <c r="BJ197" s="18" t="s">
        <v>89</v>
      </c>
      <c r="BK197" s="172">
        <f>ROUND(I197*H197,3)</f>
        <v>0</v>
      </c>
      <c r="BL197" s="18" t="s">
        <v>282</v>
      </c>
      <c r="BM197" s="170" t="s">
        <v>2336</v>
      </c>
    </row>
    <row r="198" spans="1:65" s="14" customFormat="1" ht="11.25">
      <c r="B198" s="181"/>
      <c r="D198" s="174" t="s">
        <v>284</v>
      </c>
      <c r="E198" s="182" t="s">
        <v>1</v>
      </c>
      <c r="F198" s="183" t="s">
        <v>2337</v>
      </c>
      <c r="H198" s="184">
        <v>110.01900000000001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284</v>
      </c>
      <c r="AU198" s="182" t="s">
        <v>89</v>
      </c>
      <c r="AV198" s="14" t="s">
        <v>89</v>
      </c>
      <c r="AW198" s="14" t="s">
        <v>30</v>
      </c>
      <c r="AX198" s="14" t="s">
        <v>76</v>
      </c>
      <c r="AY198" s="182" t="s">
        <v>276</v>
      </c>
    </row>
    <row r="199" spans="1:65" s="15" customFormat="1" ht="11.25">
      <c r="B199" s="189"/>
      <c r="D199" s="174" t="s">
        <v>284</v>
      </c>
      <c r="E199" s="190" t="s">
        <v>2259</v>
      </c>
      <c r="F199" s="191" t="s">
        <v>289</v>
      </c>
      <c r="H199" s="192">
        <v>110.01900000000001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284</v>
      </c>
      <c r="AU199" s="190" t="s">
        <v>89</v>
      </c>
      <c r="AV199" s="15" t="s">
        <v>282</v>
      </c>
      <c r="AW199" s="15" t="s">
        <v>30</v>
      </c>
      <c r="AX199" s="15" t="s">
        <v>83</v>
      </c>
      <c r="AY199" s="190" t="s">
        <v>276</v>
      </c>
    </row>
    <row r="200" spans="1:65" s="2" customFormat="1" ht="24.2" customHeight="1">
      <c r="A200" s="33"/>
      <c r="B200" s="158"/>
      <c r="C200" s="159" t="s">
        <v>7</v>
      </c>
      <c r="D200" s="159" t="s">
        <v>278</v>
      </c>
      <c r="E200" s="160" t="s">
        <v>2338</v>
      </c>
      <c r="F200" s="161" t="s">
        <v>2339</v>
      </c>
      <c r="G200" s="162" t="s">
        <v>281</v>
      </c>
      <c r="H200" s="163">
        <v>110.01900000000001</v>
      </c>
      <c r="I200" s="164"/>
      <c r="J200" s="163">
        <f>ROUND(I200*H200,3)</f>
        <v>0</v>
      </c>
      <c r="K200" s="165"/>
      <c r="L200" s="34"/>
      <c r="M200" s="166" t="s">
        <v>1</v>
      </c>
      <c r="N200" s="167" t="s">
        <v>42</v>
      </c>
      <c r="O200" s="62"/>
      <c r="P200" s="168">
        <f>O200*H200</f>
        <v>0</v>
      </c>
      <c r="Q200" s="168">
        <v>0</v>
      </c>
      <c r="R200" s="168">
        <f>Q200*H200</f>
        <v>0</v>
      </c>
      <c r="S200" s="168">
        <v>0</v>
      </c>
      <c r="T200" s="169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282</v>
      </c>
      <c r="AT200" s="170" t="s">
        <v>278</v>
      </c>
      <c r="AU200" s="170" t="s">
        <v>89</v>
      </c>
      <c r="AY200" s="18" t="s">
        <v>276</v>
      </c>
      <c r="BE200" s="171">
        <f>IF(N200="základná",J200,0)</f>
        <v>0</v>
      </c>
      <c r="BF200" s="171">
        <f>IF(N200="znížená",J200,0)</f>
        <v>0</v>
      </c>
      <c r="BG200" s="171">
        <f>IF(N200="zákl. prenesená",J200,0)</f>
        <v>0</v>
      </c>
      <c r="BH200" s="171">
        <f>IF(N200="zníž. prenesená",J200,0)</f>
        <v>0</v>
      </c>
      <c r="BI200" s="171">
        <f>IF(N200="nulová",J200,0)</f>
        <v>0</v>
      </c>
      <c r="BJ200" s="18" t="s">
        <v>89</v>
      </c>
      <c r="BK200" s="172">
        <f>ROUND(I200*H200,3)</f>
        <v>0</v>
      </c>
      <c r="BL200" s="18" t="s">
        <v>282</v>
      </c>
      <c r="BM200" s="170" t="s">
        <v>2340</v>
      </c>
    </row>
    <row r="201" spans="1:65" s="14" customFormat="1" ht="11.25">
      <c r="B201" s="181"/>
      <c r="D201" s="174" t="s">
        <v>284</v>
      </c>
      <c r="E201" s="182" t="s">
        <v>1</v>
      </c>
      <c r="F201" s="183" t="s">
        <v>2259</v>
      </c>
      <c r="H201" s="184">
        <v>110.01900000000001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284</v>
      </c>
      <c r="AU201" s="182" t="s">
        <v>89</v>
      </c>
      <c r="AV201" s="14" t="s">
        <v>89</v>
      </c>
      <c r="AW201" s="14" t="s">
        <v>30</v>
      </c>
      <c r="AX201" s="14" t="s">
        <v>83</v>
      </c>
      <c r="AY201" s="182" t="s">
        <v>276</v>
      </c>
    </row>
    <row r="202" spans="1:65" s="2" customFormat="1" ht="37.9" customHeight="1">
      <c r="A202" s="33"/>
      <c r="B202" s="158"/>
      <c r="C202" s="159" t="s">
        <v>392</v>
      </c>
      <c r="D202" s="159" t="s">
        <v>278</v>
      </c>
      <c r="E202" s="160" t="s">
        <v>2341</v>
      </c>
      <c r="F202" s="161" t="s">
        <v>2342</v>
      </c>
      <c r="G202" s="162" t="s">
        <v>281</v>
      </c>
      <c r="H202" s="163">
        <v>220.03800000000001</v>
      </c>
      <c r="I202" s="164"/>
      <c r="J202" s="163">
        <f>ROUND(I202*H202,3)</f>
        <v>0</v>
      </c>
      <c r="K202" s="165"/>
      <c r="L202" s="34"/>
      <c r="M202" s="166" t="s">
        <v>1</v>
      </c>
      <c r="N202" s="167" t="s">
        <v>42</v>
      </c>
      <c r="O202" s="62"/>
      <c r="P202" s="168">
        <f>O202*H202</f>
        <v>0</v>
      </c>
      <c r="Q202" s="168">
        <v>0</v>
      </c>
      <c r="R202" s="168">
        <f>Q202*H202</f>
        <v>0</v>
      </c>
      <c r="S202" s="168">
        <v>0</v>
      </c>
      <c r="T202" s="169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0" t="s">
        <v>282</v>
      </c>
      <c r="AT202" s="170" t="s">
        <v>278</v>
      </c>
      <c r="AU202" s="170" t="s">
        <v>89</v>
      </c>
      <c r="AY202" s="18" t="s">
        <v>276</v>
      </c>
      <c r="BE202" s="171">
        <f>IF(N202="základná",J202,0)</f>
        <v>0</v>
      </c>
      <c r="BF202" s="171">
        <f>IF(N202="znížená",J202,0)</f>
        <v>0</v>
      </c>
      <c r="BG202" s="171">
        <f>IF(N202="zákl. prenesená",J202,0)</f>
        <v>0</v>
      </c>
      <c r="BH202" s="171">
        <f>IF(N202="zníž. prenesená",J202,0)</f>
        <v>0</v>
      </c>
      <c r="BI202" s="171">
        <f>IF(N202="nulová",J202,0)</f>
        <v>0</v>
      </c>
      <c r="BJ202" s="18" t="s">
        <v>89</v>
      </c>
      <c r="BK202" s="172">
        <f>ROUND(I202*H202,3)</f>
        <v>0</v>
      </c>
      <c r="BL202" s="18" t="s">
        <v>282</v>
      </c>
      <c r="BM202" s="170" t="s">
        <v>2343</v>
      </c>
    </row>
    <row r="203" spans="1:65" s="14" customFormat="1" ht="11.25">
      <c r="B203" s="181"/>
      <c r="D203" s="174" t="s">
        <v>284</v>
      </c>
      <c r="E203" s="182" t="s">
        <v>1</v>
      </c>
      <c r="F203" s="183" t="s">
        <v>2344</v>
      </c>
      <c r="H203" s="184">
        <v>220.03800000000001</v>
      </c>
      <c r="I203" s="185"/>
      <c r="L203" s="181"/>
      <c r="M203" s="186"/>
      <c r="N203" s="187"/>
      <c r="O203" s="187"/>
      <c r="P203" s="187"/>
      <c r="Q203" s="187"/>
      <c r="R203" s="187"/>
      <c r="S203" s="187"/>
      <c r="T203" s="188"/>
      <c r="AT203" s="182" t="s">
        <v>284</v>
      </c>
      <c r="AU203" s="182" t="s">
        <v>89</v>
      </c>
      <c r="AV203" s="14" t="s">
        <v>89</v>
      </c>
      <c r="AW203" s="14" t="s">
        <v>30</v>
      </c>
      <c r="AX203" s="14" t="s">
        <v>83</v>
      </c>
      <c r="AY203" s="182" t="s">
        <v>276</v>
      </c>
    </row>
    <row r="204" spans="1:65" s="2" customFormat="1" ht="33" customHeight="1">
      <c r="A204" s="33"/>
      <c r="B204" s="158"/>
      <c r="C204" s="159" t="s">
        <v>399</v>
      </c>
      <c r="D204" s="159" t="s">
        <v>278</v>
      </c>
      <c r="E204" s="160" t="s">
        <v>2345</v>
      </c>
      <c r="F204" s="161" t="s">
        <v>2346</v>
      </c>
      <c r="G204" s="162" t="s">
        <v>292</v>
      </c>
      <c r="H204" s="163">
        <v>57.5</v>
      </c>
      <c r="I204" s="164"/>
      <c r="J204" s="163">
        <f>ROUND(I204*H204,3)</f>
        <v>0</v>
      </c>
      <c r="K204" s="165"/>
      <c r="L204" s="34"/>
      <c r="M204" s="166" t="s">
        <v>1</v>
      </c>
      <c r="N204" s="167" t="s">
        <v>42</v>
      </c>
      <c r="O204" s="62"/>
      <c r="P204" s="168">
        <f>O204*H204</f>
        <v>0</v>
      </c>
      <c r="Q204" s="168">
        <v>9.6000000000000002E-4</v>
      </c>
      <c r="R204" s="168">
        <f>Q204*H204</f>
        <v>5.5199999999999999E-2</v>
      </c>
      <c r="S204" s="168">
        <v>0</v>
      </c>
      <c r="T204" s="16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282</v>
      </c>
      <c r="AT204" s="170" t="s">
        <v>278</v>
      </c>
      <c r="AU204" s="170" t="s">
        <v>89</v>
      </c>
      <c r="AY204" s="18" t="s">
        <v>276</v>
      </c>
      <c r="BE204" s="171">
        <f>IF(N204="základná",J204,0)</f>
        <v>0</v>
      </c>
      <c r="BF204" s="171">
        <f>IF(N204="znížená",J204,0)</f>
        <v>0</v>
      </c>
      <c r="BG204" s="171">
        <f>IF(N204="zákl. prenesená",J204,0)</f>
        <v>0</v>
      </c>
      <c r="BH204" s="171">
        <f>IF(N204="zníž. prenesená",J204,0)</f>
        <v>0</v>
      </c>
      <c r="BI204" s="171">
        <f>IF(N204="nulová",J204,0)</f>
        <v>0</v>
      </c>
      <c r="BJ204" s="18" t="s">
        <v>89</v>
      </c>
      <c r="BK204" s="172">
        <f>ROUND(I204*H204,3)</f>
        <v>0</v>
      </c>
      <c r="BL204" s="18" t="s">
        <v>282</v>
      </c>
      <c r="BM204" s="170" t="s">
        <v>2347</v>
      </c>
    </row>
    <row r="205" spans="1:65" s="14" customFormat="1" ht="11.25">
      <c r="B205" s="181"/>
      <c r="D205" s="174" t="s">
        <v>284</v>
      </c>
      <c r="E205" s="182" t="s">
        <v>1</v>
      </c>
      <c r="F205" s="183" t="s">
        <v>2348</v>
      </c>
      <c r="H205" s="184">
        <v>57.5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284</v>
      </c>
      <c r="AU205" s="182" t="s">
        <v>89</v>
      </c>
      <c r="AV205" s="14" t="s">
        <v>89</v>
      </c>
      <c r="AW205" s="14" t="s">
        <v>30</v>
      </c>
      <c r="AX205" s="14" t="s">
        <v>83</v>
      </c>
      <c r="AY205" s="182" t="s">
        <v>276</v>
      </c>
    </row>
    <row r="206" spans="1:65" s="2" customFormat="1" ht="76.349999999999994" customHeight="1">
      <c r="A206" s="33"/>
      <c r="B206" s="158"/>
      <c r="C206" s="159" t="s">
        <v>404</v>
      </c>
      <c r="D206" s="159" t="s">
        <v>278</v>
      </c>
      <c r="E206" s="160" t="s">
        <v>2349</v>
      </c>
      <c r="F206" s="161" t="s">
        <v>2350</v>
      </c>
      <c r="G206" s="162" t="s">
        <v>2351</v>
      </c>
      <c r="H206" s="163">
        <v>1</v>
      </c>
      <c r="I206" s="164"/>
      <c r="J206" s="163">
        <f>ROUND(I206*H206,3)</f>
        <v>0</v>
      </c>
      <c r="K206" s="165"/>
      <c r="L206" s="34"/>
      <c r="M206" s="166" t="s">
        <v>1</v>
      </c>
      <c r="N206" s="167" t="s">
        <v>42</v>
      </c>
      <c r="O206" s="62"/>
      <c r="P206" s="168">
        <f>O206*H206</f>
        <v>0</v>
      </c>
      <c r="Q206" s="168">
        <v>5.4999999999999997E-3</v>
      </c>
      <c r="R206" s="168">
        <f>Q206*H206</f>
        <v>5.4999999999999997E-3</v>
      </c>
      <c r="S206" s="168">
        <v>0</v>
      </c>
      <c r="T206" s="16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0" t="s">
        <v>282</v>
      </c>
      <c r="AT206" s="170" t="s">
        <v>278</v>
      </c>
      <c r="AU206" s="170" t="s">
        <v>89</v>
      </c>
      <c r="AY206" s="18" t="s">
        <v>276</v>
      </c>
      <c r="BE206" s="171">
        <f>IF(N206="základná",J206,0)</f>
        <v>0</v>
      </c>
      <c r="BF206" s="171">
        <f>IF(N206="znížená",J206,0)</f>
        <v>0</v>
      </c>
      <c r="BG206" s="171">
        <f>IF(N206="zákl. prenesená",J206,0)</f>
        <v>0</v>
      </c>
      <c r="BH206" s="171">
        <f>IF(N206="zníž. prenesená",J206,0)</f>
        <v>0</v>
      </c>
      <c r="BI206" s="171">
        <f>IF(N206="nulová",J206,0)</f>
        <v>0</v>
      </c>
      <c r="BJ206" s="18" t="s">
        <v>89</v>
      </c>
      <c r="BK206" s="172">
        <f>ROUND(I206*H206,3)</f>
        <v>0</v>
      </c>
      <c r="BL206" s="18" t="s">
        <v>282</v>
      </c>
      <c r="BM206" s="170" t="s">
        <v>2352</v>
      </c>
    </row>
    <row r="207" spans="1:65" s="13" customFormat="1" ht="11.25">
      <c r="B207" s="173"/>
      <c r="D207" s="174" t="s">
        <v>284</v>
      </c>
      <c r="E207" s="175" t="s">
        <v>1</v>
      </c>
      <c r="F207" s="176" t="s">
        <v>2353</v>
      </c>
      <c r="H207" s="175" t="s">
        <v>1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5" t="s">
        <v>284</v>
      </c>
      <c r="AU207" s="175" t="s">
        <v>89</v>
      </c>
      <c r="AV207" s="13" t="s">
        <v>83</v>
      </c>
      <c r="AW207" s="13" t="s">
        <v>30</v>
      </c>
      <c r="AX207" s="13" t="s">
        <v>76</v>
      </c>
      <c r="AY207" s="175" t="s">
        <v>276</v>
      </c>
    </row>
    <row r="208" spans="1:65" s="14" customFormat="1" ht="11.25">
      <c r="B208" s="181"/>
      <c r="D208" s="174" t="s">
        <v>284</v>
      </c>
      <c r="E208" s="182" t="s">
        <v>1</v>
      </c>
      <c r="F208" s="183" t="s">
        <v>83</v>
      </c>
      <c r="H208" s="184">
        <v>1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284</v>
      </c>
      <c r="AU208" s="182" t="s">
        <v>89</v>
      </c>
      <c r="AV208" s="14" t="s">
        <v>89</v>
      </c>
      <c r="AW208" s="14" t="s">
        <v>30</v>
      </c>
      <c r="AX208" s="14" t="s">
        <v>83</v>
      </c>
      <c r="AY208" s="182" t="s">
        <v>276</v>
      </c>
    </row>
    <row r="209" spans="1:65" s="2" customFormat="1" ht="37.9" customHeight="1">
      <c r="A209" s="33"/>
      <c r="B209" s="158"/>
      <c r="C209" s="159" t="s">
        <v>410</v>
      </c>
      <c r="D209" s="159" t="s">
        <v>278</v>
      </c>
      <c r="E209" s="160" t="s">
        <v>2354</v>
      </c>
      <c r="F209" s="161" t="s">
        <v>2355</v>
      </c>
      <c r="G209" s="162" t="s">
        <v>298</v>
      </c>
      <c r="H209" s="163">
        <v>32</v>
      </c>
      <c r="I209" s="164"/>
      <c r="J209" s="163">
        <f>ROUND(I209*H209,3)</f>
        <v>0</v>
      </c>
      <c r="K209" s="165"/>
      <c r="L209" s="34"/>
      <c r="M209" s="166" t="s">
        <v>1</v>
      </c>
      <c r="N209" s="167" t="s">
        <v>42</v>
      </c>
      <c r="O209" s="62"/>
      <c r="P209" s="168">
        <f>O209*H209</f>
        <v>0</v>
      </c>
      <c r="Q209" s="168">
        <v>0</v>
      </c>
      <c r="R209" s="168">
        <f>Q209*H209</f>
        <v>0</v>
      </c>
      <c r="S209" s="168">
        <v>0</v>
      </c>
      <c r="T209" s="16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0" t="s">
        <v>282</v>
      </c>
      <c r="AT209" s="170" t="s">
        <v>278</v>
      </c>
      <c r="AU209" s="170" t="s">
        <v>89</v>
      </c>
      <c r="AY209" s="18" t="s">
        <v>276</v>
      </c>
      <c r="BE209" s="171">
        <f>IF(N209="základná",J209,0)</f>
        <v>0</v>
      </c>
      <c r="BF209" s="171">
        <f>IF(N209="znížená",J209,0)</f>
        <v>0</v>
      </c>
      <c r="BG209" s="171">
        <f>IF(N209="zákl. prenesená",J209,0)</f>
        <v>0</v>
      </c>
      <c r="BH209" s="171">
        <f>IF(N209="zníž. prenesená",J209,0)</f>
        <v>0</v>
      </c>
      <c r="BI209" s="171">
        <f>IF(N209="nulová",J209,0)</f>
        <v>0</v>
      </c>
      <c r="BJ209" s="18" t="s">
        <v>89</v>
      </c>
      <c r="BK209" s="172">
        <f>ROUND(I209*H209,3)</f>
        <v>0</v>
      </c>
      <c r="BL209" s="18" t="s">
        <v>282</v>
      </c>
      <c r="BM209" s="170" t="s">
        <v>2356</v>
      </c>
    </row>
    <row r="210" spans="1:65" s="14" customFormat="1" ht="11.25">
      <c r="B210" s="181"/>
      <c r="D210" s="174" t="s">
        <v>284</v>
      </c>
      <c r="E210" s="182" t="s">
        <v>1</v>
      </c>
      <c r="F210" s="183" t="s">
        <v>2357</v>
      </c>
      <c r="H210" s="184">
        <v>32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284</v>
      </c>
      <c r="AU210" s="182" t="s">
        <v>89</v>
      </c>
      <c r="AV210" s="14" t="s">
        <v>89</v>
      </c>
      <c r="AW210" s="14" t="s">
        <v>30</v>
      </c>
      <c r="AX210" s="14" t="s">
        <v>83</v>
      </c>
      <c r="AY210" s="182" t="s">
        <v>276</v>
      </c>
    </row>
    <row r="211" spans="1:65" s="2" customFormat="1" ht="16.5" customHeight="1">
      <c r="A211" s="33"/>
      <c r="B211" s="158"/>
      <c r="C211" s="159" t="s">
        <v>415</v>
      </c>
      <c r="D211" s="159" t="s">
        <v>278</v>
      </c>
      <c r="E211" s="160" t="s">
        <v>803</v>
      </c>
      <c r="F211" s="161" t="s">
        <v>804</v>
      </c>
      <c r="G211" s="162" t="s">
        <v>292</v>
      </c>
      <c r="H211" s="163">
        <v>11.83</v>
      </c>
      <c r="I211" s="164"/>
      <c r="J211" s="163">
        <f>ROUND(I211*H211,3)</f>
        <v>0</v>
      </c>
      <c r="K211" s="165"/>
      <c r="L211" s="34"/>
      <c r="M211" s="166" t="s">
        <v>1</v>
      </c>
      <c r="N211" s="167" t="s">
        <v>42</v>
      </c>
      <c r="O211" s="62"/>
      <c r="P211" s="168">
        <f>O211*H211</f>
        <v>0</v>
      </c>
      <c r="Q211" s="168">
        <v>2.5999999999999998E-4</v>
      </c>
      <c r="R211" s="168">
        <f>Q211*H211</f>
        <v>3.0757999999999996E-3</v>
      </c>
      <c r="S211" s="168">
        <v>0</v>
      </c>
      <c r="T211" s="16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0" t="s">
        <v>282</v>
      </c>
      <c r="AT211" s="170" t="s">
        <v>278</v>
      </c>
      <c r="AU211" s="170" t="s">
        <v>89</v>
      </c>
      <c r="AY211" s="18" t="s">
        <v>276</v>
      </c>
      <c r="BE211" s="171">
        <f>IF(N211="základná",J211,0)</f>
        <v>0</v>
      </c>
      <c r="BF211" s="171">
        <f>IF(N211="znížená",J211,0)</f>
        <v>0</v>
      </c>
      <c r="BG211" s="171">
        <f>IF(N211="zákl. prenesená",J211,0)</f>
        <v>0</v>
      </c>
      <c r="BH211" s="171">
        <f>IF(N211="zníž. prenesená",J211,0)</f>
        <v>0</v>
      </c>
      <c r="BI211" s="171">
        <f>IF(N211="nulová",J211,0)</f>
        <v>0</v>
      </c>
      <c r="BJ211" s="18" t="s">
        <v>89</v>
      </c>
      <c r="BK211" s="172">
        <f>ROUND(I211*H211,3)</f>
        <v>0</v>
      </c>
      <c r="BL211" s="18" t="s">
        <v>282</v>
      </c>
      <c r="BM211" s="170" t="s">
        <v>2358</v>
      </c>
    </row>
    <row r="212" spans="1:65" s="14" customFormat="1" ht="11.25">
      <c r="B212" s="181"/>
      <c r="D212" s="174" t="s">
        <v>284</v>
      </c>
      <c r="E212" s="182" t="s">
        <v>1</v>
      </c>
      <c r="F212" s="183" t="s">
        <v>2327</v>
      </c>
      <c r="H212" s="184">
        <v>11.83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284</v>
      </c>
      <c r="AU212" s="182" t="s">
        <v>89</v>
      </c>
      <c r="AV212" s="14" t="s">
        <v>89</v>
      </c>
      <c r="AW212" s="14" t="s">
        <v>30</v>
      </c>
      <c r="AX212" s="14" t="s">
        <v>83</v>
      </c>
      <c r="AY212" s="182" t="s">
        <v>276</v>
      </c>
    </row>
    <row r="213" spans="1:65" s="2" customFormat="1" ht="37.9" customHeight="1">
      <c r="A213" s="33"/>
      <c r="B213" s="158"/>
      <c r="C213" s="159" t="s">
        <v>420</v>
      </c>
      <c r="D213" s="159" t="s">
        <v>278</v>
      </c>
      <c r="E213" s="160" t="s">
        <v>2359</v>
      </c>
      <c r="F213" s="161" t="s">
        <v>2360</v>
      </c>
      <c r="G213" s="162" t="s">
        <v>371</v>
      </c>
      <c r="H213" s="163">
        <v>36.299999999999997</v>
      </c>
      <c r="I213" s="164"/>
      <c r="J213" s="163">
        <f>ROUND(I213*H213,3)</f>
        <v>0</v>
      </c>
      <c r="K213" s="165"/>
      <c r="L213" s="34"/>
      <c r="M213" s="166" t="s">
        <v>1</v>
      </c>
      <c r="N213" s="167" t="s">
        <v>42</v>
      </c>
      <c r="O213" s="62"/>
      <c r="P213" s="168">
        <f>O213*H213</f>
        <v>0</v>
      </c>
      <c r="Q213" s="168">
        <v>2.0000000000000001E-4</v>
      </c>
      <c r="R213" s="168">
        <f>Q213*H213</f>
        <v>7.26E-3</v>
      </c>
      <c r="S213" s="168">
        <v>0</v>
      </c>
      <c r="T213" s="16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0" t="s">
        <v>282</v>
      </c>
      <c r="AT213" s="170" t="s">
        <v>278</v>
      </c>
      <c r="AU213" s="170" t="s">
        <v>89</v>
      </c>
      <c r="AY213" s="18" t="s">
        <v>276</v>
      </c>
      <c r="BE213" s="171">
        <f>IF(N213="základná",J213,0)</f>
        <v>0</v>
      </c>
      <c r="BF213" s="171">
        <f>IF(N213="znížená",J213,0)</f>
        <v>0</v>
      </c>
      <c r="BG213" s="171">
        <f>IF(N213="zákl. prenesená",J213,0)</f>
        <v>0</v>
      </c>
      <c r="BH213" s="171">
        <f>IF(N213="zníž. prenesená",J213,0)</f>
        <v>0</v>
      </c>
      <c r="BI213" s="171">
        <f>IF(N213="nulová",J213,0)</f>
        <v>0</v>
      </c>
      <c r="BJ213" s="18" t="s">
        <v>89</v>
      </c>
      <c r="BK213" s="172">
        <f>ROUND(I213*H213,3)</f>
        <v>0</v>
      </c>
      <c r="BL213" s="18" t="s">
        <v>282</v>
      </c>
      <c r="BM213" s="170" t="s">
        <v>2361</v>
      </c>
    </row>
    <row r="214" spans="1:65" s="13" customFormat="1" ht="11.25">
      <c r="B214" s="173"/>
      <c r="D214" s="174" t="s">
        <v>284</v>
      </c>
      <c r="E214" s="175" t="s">
        <v>1</v>
      </c>
      <c r="F214" s="176" t="s">
        <v>2331</v>
      </c>
      <c r="H214" s="175" t="s">
        <v>1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5" t="s">
        <v>284</v>
      </c>
      <c r="AU214" s="175" t="s">
        <v>89</v>
      </c>
      <c r="AV214" s="13" t="s">
        <v>83</v>
      </c>
      <c r="AW214" s="13" t="s">
        <v>30</v>
      </c>
      <c r="AX214" s="13" t="s">
        <v>76</v>
      </c>
      <c r="AY214" s="175" t="s">
        <v>276</v>
      </c>
    </row>
    <row r="215" spans="1:65" s="14" customFormat="1" ht="11.25">
      <c r="B215" s="181"/>
      <c r="D215" s="174" t="s">
        <v>284</v>
      </c>
      <c r="E215" s="182" t="s">
        <v>1</v>
      </c>
      <c r="F215" s="183" t="s">
        <v>2362</v>
      </c>
      <c r="H215" s="184">
        <v>36.299999999999997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284</v>
      </c>
      <c r="AU215" s="182" t="s">
        <v>89</v>
      </c>
      <c r="AV215" s="14" t="s">
        <v>89</v>
      </c>
      <c r="AW215" s="14" t="s">
        <v>30</v>
      </c>
      <c r="AX215" s="14" t="s">
        <v>83</v>
      </c>
      <c r="AY215" s="182" t="s">
        <v>276</v>
      </c>
    </row>
    <row r="216" spans="1:65" s="2" customFormat="1" ht="33" customHeight="1">
      <c r="A216" s="33"/>
      <c r="B216" s="158"/>
      <c r="C216" s="159" t="s">
        <v>425</v>
      </c>
      <c r="D216" s="159" t="s">
        <v>278</v>
      </c>
      <c r="E216" s="160" t="s">
        <v>950</v>
      </c>
      <c r="F216" s="161" t="s">
        <v>2363</v>
      </c>
      <c r="G216" s="162" t="s">
        <v>281</v>
      </c>
      <c r="H216" s="163">
        <v>4.141</v>
      </c>
      <c r="I216" s="164"/>
      <c r="J216" s="163">
        <f>ROUND(I216*H216,3)</f>
        <v>0</v>
      </c>
      <c r="K216" s="165"/>
      <c r="L216" s="34"/>
      <c r="M216" s="166" t="s">
        <v>1</v>
      </c>
      <c r="N216" s="167" t="s">
        <v>42</v>
      </c>
      <c r="O216" s="62"/>
      <c r="P216" s="168">
        <f>O216*H216</f>
        <v>0</v>
      </c>
      <c r="Q216" s="168">
        <v>0</v>
      </c>
      <c r="R216" s="168">
        <f>Q216*H216</f>
        <v>0</v>
      </c>
      <c r="S216" s="168">
        <v>0.01</v>
      </c>
      <c r="T216" s="169">
        <f>S216*H216</f>
        <v>4.1410000000000002E-2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0" t="s">
        <v>282</v>
      </c>
      <c r="AT216" s="170" t="s">
        <v>278</v>
      </c>
      <c r="AU216" s="170" t="s">
        <v>89</v>
      </c>
      <c r="AY216" s="18" t="s">
        <v>276</v>
      </c>
      <c r="BE216" s="171">
        <f>IF(N216="základná",J216,0)</f>
        <v>0</v>
      </c>
      <c r="BF216" s="171">
        <f>IF(N216="znížená",J216,0)</f>
        <v>0</v>
      </c>
      <c r="BG216" s="171">
        <f>IF(N216="zákl. prenesená",J216,0)</f>
        <v>0</v>
      </c>
      <c r="BH216" s="171">
        <f>IF(N216="zníž. prenesená",J216,0)</f>
        <v>0</v>
      </c>
      <c r="BI216" s="171">
        <f>IF(N216="nulová",J216,0)</f>
        <v>0</v>
      </c>
      <c r="BJ216" s="18" t="s">
        <v>89</v>
      </c>
      <c r="BK216" s="172">
        <f>ROUND(I216*H216,3)</f>
        <v>0</v>
      </c>
      <c r="BL216" s="18" t="s">
        <v>282</v>
      </c>
      <c r="BM216" s="170" t="s">
        <v>2364</v>
      </c>
    </row>
    <row r="217" spans="1:65" s="14" customFormat="1" ht="11.25">
      <c r="B217" s="181"/>
      <c r="D217" s="174" t="s">
        <v>284</v>
      </c>
      <c r="E217" s="182" t="s">
        <v>1</v>
      </c>
      <c r="F217" s="183" t="s">
        <v>2262</v>
      </c>
      <c r="H217" s="184">
        <v>4.141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284</v>
      </c>
      <c r="AU217" s="182" t="s">
        <v>89</v>
      </c>
      <c r="AV217" s="14" t="s">
        <v>89</v>
      </c>
      <c r="AW217" s="14" t="s">
        <v>30</v>
      </c>
      <c r="AX217" s="14" t="s">
        <v>83</v>
      </c>
      <c r="AY217" s="182" t="s">
        <v>276</v>
      </c>
    </row>
    <row r="218" spans="1:65" s="2" customFormat="1" ht="24.2" customHeight="1">
      <c r="A218" s="33"/>
      <c r="B218" s="158"/>
      <c r="C218" s="159" t="s">
        <v>430</v>
      </c>
      <c r="D218" s="159" t="s">
        <v>278</v>
      </c>
      <c r="E218" s="160" t="s">
        <v>991</v>
      </c>
      <c r="F218" s="161" t="s">
        <v>992</v>
      </c>
      <c r="G218" s="162" t="s">
        <v>355</v>
      </c>
      <c r="H218" s="163">
        <v>0.91</v>
      </c>
      <c r="I218" s="164"/>
      <c r="J218" s="163">
        <f>ROUND(I218*H218,3)</f>
        <v>0</v>
      </c>
      <c r="K218" s="165"/>
      <c r="L218" s="34"/>
      <c r="M218" s="166" t="s">
        <v>1</v>
      </c>
      <c r="N218" s="167" t="s">
        <v>42</v>
      </c>
      <c r="O218" s="62"/>
      <c r="P218" s="168">
        <f>O218*H218</f>
        <v>0</v>
      </c>
      <c r="Q218" s="168">
        <v>0</v>
      </c>
      <c r="R218" s="168">
        <f>Q218*H218</f>
        <v>0</v>
      </c>
      <c r="S218" s="168">
        <v>0</v>
      </c>
      <c r="T218" s="169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0" t="s">
        <v>282</v>
      </c>
      <c r="AT218" s="170" t="s">
        <v>278</v>
      </c>
      <c r="AU218" s="170" t="s">
        <v>89</v>
      </c>
      <c r="AY218" s="18" t="s">
        <v>276</v>
      </c>
      <c r="BE218" s="171">
        <f>IF(N218="základná",J218,0)</f>
        <v>0</v>
      </c>
      <c r="BF218" s="171">
        <f>IF(N218="znížená",J218,0)</f>
        <v>0</v>
      </c>
      <c r="BG218" s="171">
        <f>IF(N218="zákl. prenesená",J218,0)</f>
        <v>0</v>
      </c>
      <c r="BH218" s="171">
        <f>IF(N218="zníž. prenesená",J218,0)</f>
        <v>0</v>
      </c>
      <c r="BI218" s="171">
        <f>IF(N218="nulová",J218,0)</f>
        <v>0</v>
      </c>
      <c r="BJ218" s="18" t="s">
        <v>89</v>
      </c>
      <c r="BK218" s="172">
        <f>ROUND(I218*H218,3)</f>
        <v>0</v>
      </c>
      <c r="BL218" s="18" t="s">
        <v>282</v>
      </c>
      <c r="BM218" s="170" t="s">
        <v>2365</v>
      </c>
    </row>
    <row r="219" spans="1:65" s="2" customFormat="1" ht="21.75" customHeight="1">
      <c r="A219" s="33"/>
      <c r="B219" s="158"/>
      <c r="C219" s="159" t="s">
        <v>435</v>
      </c>
      <c r="D219" s="159" t="s">
        <v>278</v>
      </c>
      <c r="E219" s="160" t="s">
        <v>995</v>
      </c>
      <c r="F219" s="161" t="s">
        <v>996</v>
      </c>
      <c r="G219" s="162" t="s">
        <v>355</v>
      </c>
      <c r="H219" s="163">
        <v>0.91</v>
      </c>
      <c r="I219" s="164"/>
      <c r="J219" s="163">
        <f>ROUND(I219*H219,3)</f>
        <v>0</v>
      </c>
      <c r="K219" s="165"/>
      <c r="L219" s="34"/>
      <c r="M219" s="166" t="s">
        <v>1</v>
      </c>
      <c r="N219" s="167" t="s">
        <v>42</v>
      </c>
      <c r="O219" s="62"/>
      <c r="P219" s="168">
        <f>O219*H219</f>
        <v>0</v>
      </c>
      <c r="Q219" s="168">
        <v>0</v>
      </c>
      <c r="R219" s="168">
        <f>Q219*H219</f>
        <v>0</v>
      </c>
      <c r="S219" s="168">
        <v>0</v>
      </c>
      <c r="T219" s="16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282</v>
      </c>
      <c r="AT219" s="170" t="s">
        <v>278</v>
      </c>
      <c r="AU219" s="170" t="s">
        <v>89</v>
      </c>
      <c r="AY219" s="18" t="s">
        <v>276</v>
      </c>
      <c r="BE219" s="171">
        <f>IF(N219="základná",J219,0)</f>
        <v>0</v>
      </c>
      <c r="BF219" s="171">
        <f>IF(N219="znížená",J219,0)</f>
        <v>0</v>
      </c>
      <c r="BG219" s="171">
        <f>IF(N219="zákl. prenesená",J219,0)</f>
        <v>0</v>
      </c>
      <c r="BH219" s="171">
        <f>IF(N219="zníž. prenesená",J219,0)</f>
        <v>0</v>
      </c>
      <c r="BI219" s="171">
        <f>IF(N219="nulová",J219,0)</f>
        <v>0</v>
      </c>
      <c r="BJ219" s="18" t="s">
        <v>89</v>
      </c>
      <c r="BK219" s="172">
        <f>ROUND(I219*H219,3)</f>
        <v>0</v>
      </c>
      <c r="BL219" s="18" t="s">
        <v>282</v>
      </c>
      <c r="BM219" s="170" t="s">
        <v>2366</v>
      </c>
    </row>
    <row r="220" spans="1:65" s="2" customFormat="1" ht="24.2" customHeight="1">
      <c r="A220" s="33"/>
      <c r="B220" s="158"/>
      <c r="C220" s="159" t="s">
        <v>294</v>
      </c>
      <c r="D220" s="159" t="s">
        <v>278</v>
      </c>
      <c r="E220" s="160" t="s">
        <v>999</v>
      </c>
      <c r="F220" s="161" t="s">
        <v>1000</v>
      </c>
      <c r="G220" s="162" t="s">
        <v>355</v>
      </c>
      <c r="H220" s="163">
        <v>12.74</v>
      </c>
      <c r="I220" s="164"/>
      <c r="J220" s="163">
        <f>ROUND(I220*H220,3)</f>
        <v>0</v>
      </c>
      <c r="K220" s="165"/>
      <c r="L220" s="34"/>
      <c r="M220" s="166" t="s">
        <v>1</v>
      </c>
      <c r="N220" s="167" t="s">
        <v>42</v>
      </c>
      <c r="O220" s="62"/>
      <c r="P220" s="168">
        <f>O220*H220</f>
        <v>0</v>
      </c>
      <c r="Q220" s="168">
        <v>0</v>
      </c>
      <c r="R220" s="168">
        <f>Q220*H220</f>
        <v>0</v>
      </c>
      <c r="S220" s="168">
        <v>0</v>
      </c>
      <c r="T220" s="16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282</v>
      </c>
      <c r="AT220" s="170" t="s">
        <v>278</v>
      </c>
      <c r="AU220" s="170" t="s">
        <v>89</v>
      </c>
      <c r="AY220" s="18" t="s">
        <v>276</v>
      </c>
      <c r="BE220" s="171">
        <f>IF(N220="základná",J220,0)</f>
        <v>0</v>
      </c>
      <c r="BF220" s="171">
        <f>IF(N220="znížená",J220,0)</f>
        <v>0</v>
      </c>
      <c r="BG220" s="171">
        <f>IF(N220="zákl. prenesená",J220,0)</f>
        <v>0</v>
      </c>
      <c r="BH220" s="171">
        <f>IF(N220="zníž. prenesená",J220,0)</f>
        <v>0</v>
      </c>
      <c r="BI220" s="171">
        <f>IF(N220="nulová",J220,0)</f>
        <v>0</v>
      </c>
      <c r="BJ220" s="18" t="s">
        <v>89</v>
      </c>
      <c r="BK220" s="172">
        <f>ROUND(I220*H220,3)</f>
        <v>0</v>
      </c>
      <c r="BL220" s="18" t="s">
        <v>282</v>
      </c>
      <c r="BM220" s="170" t="s">
        <v>2367</v>
      </c>
    </row>
    <row r="221" spans="1:65" s="14" customFormat="1" ht="11.25">
      <c r="B221" s="181"/>
      <c r="D221" s="174" t="s">
        <v>284</v>
      </c>
      <c r="F221" s="183" t="s">
        <v>2368</v>
      </c>
      <c r="H221" s="184">
        <v>12.74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284</v>
      </c>
      <c r="AU221" s="182" t="s">
        <v>89</v>
      </c>
      <c r="AV221" s="14" t="s">
        <v>89</v>
      </c>
      <c r="AW221" s="14" t="s">
        <v>3</v>
      </c>
      <c r="AX221" s="14" t="s">
        <v>83</v>
      </c>
      <c r="AY221" s="182" t="s">
        <v>276</v>
      </c>
    </row>
    <row r="222" spans="1:65" s="2" customFormat="1" ht="24.2" customHeight="1">
      <c r="A222" s="33"/>
      <c r="B222" s="158"/>
      <c r="C222" s="159" t="s">
        <v>442</v>
      </c>
      <c r="D222" s="159" t="s">
        <v>278</v>
      </c>
      <c r="E222" s="160" t="s">
        <v>1004</v>
      </c>
      <c r="F222" s="161" t="s">
        <v>1005</v>
      </c>
      <c r="G222" s="162" t="s">
        <v>355</v>
      </c>
      <c r="H222" s="163">
        <v>0.91</v>
      </c>
      <c r="I222" s="164"/>
      <c r="J222" s="163">
        <f>ROUND(I222*H222,3)</f>
        <v>0</v>
      </c>
      <c r="K222" s="165"/>
      <c r="L222" s="34"/>
      <c r="M222" s="166" t="s">
        <v>1</v>
      </c>
      <c r="N222" s="167" t="s">
        <v>42</v>
      </c>
      <c r="O222" s="62"/>
      <c r="P222" s="168">
        <f>O222*H222</f>
        <v>0</v>
      </c>
      <c r="Q222" s="168">
        <v>0</v>
      </c>
      <c r="R222" s="168">
        <f>Q222*H222</f>
        <v>0</v>
      </c>
      <c r="S222" s="168">
        <v>0</v>
      </c>
      <c r="T222" s="169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0" t="s">
        <v>282</v>
      </c>
      <c r="AT222" s="170" t="s">
        <v>278</v>
      </c>
      <c r="AU222" s="170" t="s">
        <v>89</v>
      </c>
      <c r="AY222" s="18" t="s">
        <v>276</v>
      </c>
      <c r="BE222" s="171">
        <f>IF(N222="základná",J222,0)</f>
        <v>0</v>
      </c>
      <c r="BF222" s="171">
        <f>IF(N222="znížená",J222,0)</f>
        <v>0</v>
      </c>
      <c r="BG222" s="171">
        <f>IF(N222="zákl. prenesená",J222,0)</f>
        <v>0</v>
      </c>
      <c r="BH222" s="171">
        <f>IF(N222="zníž. prenesená",J222,0)</f>
        <v>0</v>
      </c>
      <c r="BI222" s="171">
        <f>IF(N222="nulová",J222,0)</f>
        <v>0</v>
      </c>
      <c r="BJ222" s="18" t="s">
        <v>89</v>
      </c>
      <c r="BK222" s="172">
        <f>ROUND(I222*H222,3)</f>
        <v>0</v>
      </c>
      <c r="BL222" s="18" t="s">
        <v>282</v>
      </c>
      <c r="BM222" s="170" t="s">
        <v>2369</v>
      </c>
    </row>
    <row r="223" spans="1:65" s="2" customFormat="1" ht="24.2" customHeight="1">
      <c r="A223" s="33"/>
      <c r="B223" s="158"/>
      <c r="C223" s="159" t="s">
        <v>448</v>
      </c>
      <c r="D223" s="159" t="s">
        <v>278</v>
      </c>
      <c r="E223" s="160" t="s">
        <v>1008</v>
      </c>
      <c r="F223" s="161" t="s">
        <v>1009</v>
      </c>
      <c r="G223" s="162" t="s">
        <v>355</v>
      </c>
      <c r="H223" s="163">
        <v>7.28</v>
      </c>
      <c r="I223" s="164"/>
      <c r="J223" s="163">
        <f>ROUND(I223*H223,3)</f>
        <v>0</v>
      </c>
      <c r="K223" s="165"/>
      <c r="L223" s="34"/>
      <c r="M223" s="166" t="s">
        <v>1</v>
      </c>
      <c r="N223" s="167" t="s">
        <v>42</v>
      </c>
      <c r="O223" s="62"/>
      <c r="P223" s="168">
        <f>O223*H223</f>
        <v>0</v>
      </c>
      <c r="Q223" s="168">
        <v>0</v>
      </c>
      <c r="R223" s="168">
        <f>Q223*H223</f>
        <v>0</v>
      </c>
      <c r="S223" s="168">
        <v>0</v>
      </c>
      <c r="T223" s="169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282</v>
      </c>
      <c r="AT223" s="170" t="s">
        <v>278</v>
      </c>
      <c r="AU223" s="170" t="s">
        <v>89</v>
      </c>
      <c r="AY223" s="18" t="s">
        <v>276</v>
      </c>
      <c r="BE223" s="171">
        <f>IF(N223="základná",J223,0)</f>
        <v>0</v>
      </c>
      <c r="BF223" s="171">
        <f>IF(N223="znížená",J223,0)</f>
        <v>0</v>
      </c>
      <c r="BG223" s="171">
        <f>IF(N223="zákl. prenesená",J223,0)</f>
        <v>0</v>
      </c>
      <c r="BH223" s="171">
        <f>IF(N223="zníž. prenesená",J223,0)</f>
        <v>0</v>
      </c>
      <c r="BI223" s="171">
        <f>IF(N223="nulová",J223,0)</f>
        <v>0</v>
      </c>
      <c r="BJ223" s="18" t="s">
        <v>89</v>
      </c>
      <c r="BK223" s="172">
        <f>ROUND(I223*H223,3)</f>
        <v>0</v>
      </c>
      <c r="BL223" s="18" t="s">
        <v>282</v>
      </c>
      <c r="BM223" s="170" t="s">
        <v>2370</v>
      </c>
    </row>
    <row r="224" spans="1:65" s="14" customFormat="1" ht="11.25">
      <c r="B224" s="181"/>
      <c r="D224" s="174" t="s">
        <v>284</v>
      </c>
      <c r="F224" s="183" t="s">
        <v>2371</v>
      </c>
      <c r="H224" s="184">
        <v>7.28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284</v>
      </c>
      <c r="AU224" s="182" t="s">
        <v>89</v>
      </c>
      <c r="AV224" s="14" t="s">
        <v>89</v>
      </c>
      <c r="AW224" s="14" t="s">
        <v>3</v>
      </c>
      <c r="AX224" s="14" t="s">
        <v>83</v>
      </c>
      <c r="AY224" s="182" t="s">
        <v>276</v>
      </c>
    </row>
    <row r="225" spans="1:65" s="2" customFormat="1" ht="24.2" customHeight="1">
      <c r="A225" s="33"/>
      <c r="B225" s="158"/>
      <c r="C225" s="159" t="s">
        <v>455</v>
      </c>
      <c r="D225" s="159" t="s">
        <v>278</v>
      </c>
      <c r="E225" s="160" t="s">
        <v>1013</v>
      </c>
      <c r="F225" s="161" t="s">
        <v>1014</v>
      </c>
      <c r="G225" s="162" t="s">
        <v>355</v>
      </c>
      <c r="H225" s="163">
        <v>0.91</v>
      </c>
      <c r="I225" s="164"/>
      <c r="J225" s="163">
        <f>ROUND(I225*H225,3)</f>
        <v>0</v>
      </c>
      <c r="K225" s="165"/>
      <c r="L225" s="34"/>
      <c r="M225" s="166" t="s">
        <v>1</v>
      </c>
      <c r="N225" s="167" t="s">
        <v>42</v>
      </c>
      <c r="O225" s="62"/>
      <c r="P225" s="168">
        <f>O225*H225</f>
        <v>0</v>
      </c>
      <c r="Q225" s="168">
        <v>0</v>
      </c>
      <c r="R225" s="168">
        <f>Q225*H225</f>
        <v>0</v>
      </c>
      <c r="S225" s="168">
        <v>0</v>
      </c>
      <c r="T225" s="169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0" t="s">
        <v>282</v>
      </c>
      <c r="AT225" s="170" t="s">
        <v>278</v>
      </c>
      <c r="AU225" s="170" t="s">
        <v>89</v>
      </c>
      <c r="AY225" s="18" t="s">
        <v>276</v>
      </c>
      <c r="BE225" s="171">
        <f>IF(N225="základná",J225,0)</f>
        <v>0</v>
      </c>
      <c r="BF225" s="171">
        <f>IF(N225="znížená",J225,0)</f>
        <v>0</v>
      </c>
      <c r="BG225" s="171">
        <f>IF(N225="zákl. prenesená",J225,0)</f>
        <v>0</v>
      </c>
      <c r="BH225" s="171">
        <f>IF(N225="zníž. prenesená",J225,0)</f>
        <v>0</v>
      </c>
      <c r="BI225" s="171">
        <f>IF(N225="nulová",J225,0)</f>
        <v>0</v>
      </c>
      <c r="BJ225" s="18" t="s">
        <v>89</v>
      </c>
      <c r="BK225" s="172">
        <f>ROUND(I225*H225,3)</f>
        <v>0</v>
      </c>
      <c r="BL225" s="18" t="s">
        <v>282</v>
      </c>
      <c r="BM225" s="170" t="s">
        <v>2372</v>
      </c>
    </row>
    <row r="226" spans="1:65" s="12" customFormat="1" ht="22.9" customHeight="1">
      <c r="B226" s="145"/>
      <c r="D226" s="146" t="s">
        <v>75</v>
      </c>
      <c r="E226" s="156" t="s">
        <v>840</v>
      </c>
      <c r="F226" s="156" t="s">
        <v>1016</v>
      </c>
      <c r="I226" s="148"/>
      <c r="J226" s="157">
        <f>BK226</f>
        <v>0</v>
      </c>
      <c r="L226" s="145"/>
      <c r="M226" s="150"/>
      <c r="N226" s="151"/>
      <c r="O226" s="151"/>
      <c r="P226" s="152">
        <f>P227</f>
        <v>0</v>
      </c>
      <c r="Q226" s="151"/>
      <c r="R226" s="152">
        <f>R227</f>
        <v>0</v>
      </c>
      <c r="S226" s="151"/>
      <c r="T226" s="153">
        <f>T227</f>
        <v>0</v>
      </c>
      <c r="AR226" s="146" t="s">
        <v>83</v>
      </c>
      <c r="AT226" s="154" t="s">
        <v>75</v>
      </c>
      <c r="AU226" s="154" t="s">
        <v>83</v>
      </c>
      <c r="AY226" s="146" t="s">
        <v>276</v>
      </c>
      <c r="BK226" s="155">
        <f>BK227</f>
        <v>0</v>
      </c>
    </row>
    <row r="227" spans="1:65" s="2" customFormat="1" ht="24.2" customHeight="1">
      <c r="A227" s="33"/>
      <c r="B227" s="158"/>
      <c r="C227" s="159" t="s">
        <v>461</v>
      </c>
      <c r="D227" s="159" t="s">
        <v>278</v>
      </c>
      <c r="E227" s="160" t="s">
        <v>1018</v>
      </c>
      <c r="F227" s="161" t="s">
        <v>1019</v>
      </c>
      <c r="G227" s="162" t="s">
        <v>355</v>
      </c>
      <c r="H227" s="163">
        <v>12.119</v>
      </c>
      <c r="I227" s="164"/>
      <c r="J227" s="163">
        <f>ROUND(I227*H227,3)</f>
        <v>0</v>
      </c>
      <c r="K227" s="165"/>
      <c r="L227" s="34"/>
      <c r="M227" s="166" t="s">
        <v>1</v>
      </c>
      <c r="N227" s="167" t="s">
        <v>42</v>
      </c>
      <c r="O227" s="62"/>
      <c r="P227" s="168">
        <f>O227*H227</f>
        <v>0</v>
      </c>
      <c r="Q227" s="168">
        <v>0</v>
      </c>
      <c r="R227" s="168">
        <f>Q227*H227</f>
        <v>0</v>
      </c>
      <c r="S227" s="168">
        <v>0</v>
      </c>
      <c r="T227" s="16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282</v>
      </c>
      <c r="AT227" s="170" t="s">
        <v>278</v>
      </c>
      <c r="AU227" s="170" t="s">
        <v>89</v>
      </c>
      <c r="AY227" s="18" t="s">
        <v>276</v>
      </c>
      <c r="BE227" s="171">
        <f>IF(N227="základná",J227,0)</f>
        <v>0</v>
      </c>
      <c r="BF227" s="171">
        <f>IF(N227="znížená",J227,0)</f>
        <v>0</v>
      </c>
      <c r="BG227" s="171">
        <f>IF(N227="zákl. prenesená",J227,0)</f>
        <v>0</v>
      </c>
      <c r="BH227" s="171">
        <f>IF(N227="zníž. prenesená",J227,0)</f>
        <v>0</v>
      </c>
      <c r="BI227" s="171">
        <f>IF(N227="nulová",J227,0)</f>
        <v>0</v>
      </c>
      <c r="BJ227" s="18" t="s">
        <v>89</v>
      </c>
      <c r="BK227" s="172">
        <f>ROUND(I227*H227,3)</f>
        <v>0</v>
      </c>
      <c r="BL227" s="18" t="s">
        <v>282</v>
      </c>
      <c r="BM227" s="170" t="s">
        <v>2373</v>
      </c>
    </row>
    <row r="228" spans="1:65" s="12" customFormat="1" ht="25.9" customHeight="1">
      <c r="B228" s="145"/>
      <c r="D228" s="146" t="s">
        <v>75</v>
      </c>
      <c r="E228" s="147" t="s">
        <v>1021</v>
      </c>
      <c r="F228" s="147" t="s">
        <v>1022</v>
      </c>
      <c r="I228" s="148"/>
      <c r="J228" s="149">
        <f>BK228</f>
        <v>0</v>
      </c>
      <c r="L228" s="145"/>
      <c r="M228" s="150"/>
      <c r="N228" s="151"/>
      <c r="O228" s="151"/>
      <c r="P228" s="152">
        <f>P229+P296+P331+P335+P340+P361+P370</f>
        <v>0</v>
      </c>
      <c r="Q228" s="151"/>
      <c r="R228" s="152">
        <f>R229+R296+R331+R335+R340+R361+R370</f>
        <v>5.7169134199999991</v>
      </c>
      <c r="S228" s="151"/>
      <c r="T228" s="153">
        <f>T229+T296+T331+T335+T340+T361+T370</f>
        <v>0.86874739999999995</v>
      </c>
      <c r="AR228" s="146" t="s">
        <v>89</v>
      </c>
      <c r="AT228" s="154" t="s">
        <v>75</v>
      </c>
      <c r="AU228" s="154" t="s">
        <v>76</v>
      </c>
      <c r="AY228" s="146" t="s">
        <v>276</v>
      </c>
      <c r="BK228" s="155">
        <f>BK229+BK296+BK331+BK335+BK340+BK361+BK370</f>
        <v>0</v>
      </c>
    </row>
    <row r="229" spans="1:65" s="12" customFormat="1" ht="22.9" customHeight="1">
      <c r="B229" s="145"/>
      <c r="D229" s="146" t="s">
        <v>75</v>
      </c>
      <c r="E229" s="156" t="s">
        <v>1053</v>
      </c>
      <c r="F229" s="156" t="s">
        <v>1054</v>
      </c>
      <c r="I229" s="148"/>
      <c r="J229" s="157">
        <f>BK229</f>
        <v>0</v>
      </c>
      <c r="L229" s="145"/>
      <c r="M229" s="150"/>
      <c r="N229" s="151"/>
      <c r="O229" s="151"/>
      <c r="P229" s="152">
        <f>SUM(P230:P295)</f>
        <v>0</v>
      </c>
      <c r="Q229" s="151"/>
      <c r="R229" s="152">
        <f>SUM(R230:R295)</f>
        <v>2.0719886999999995</v>
      </c>
      <c r="S229" s="151"/>
      <c r="T229" s="153">
        <f>SUM(T230:T295)</f>
        <v>0.33339999999999997</v>
      </c>
      <c r="AR229" s="146" t="s">
        <v>89</v>
      </c>
      <c r="AT229" s="154" t="s">
        <v>75</v>
      </c>
      <c r="AU229" s="154" t="s">
        <v>83</v>
      </c>
      <c r="AY229" s="146" t="s">
        <v>276</v>
      </c>
      <c r="BK229" s="155">
        <f>SUM(BK230:BK295)</f>
        <v>0</v>
      </c>
    </row>
    <row r="230" spans="1:65" s="2" customFormat="1" ht="24.2" customHeight="1">
      <c r="A230" s="33"/>
      <c r="B230" s="158"/>
      <c r="C230" s="159" t="s">
        <v>467</v>
      </c>
      <c r="D230" s="159" t="s">
        <v>278</v>
      </c>
      <c r="E230" s="160" t="s">
        <v>2374</v>
      </c>
      <c r="F230" s="161" t="s">
        <v>2375</v>
      </c>
      <c r="G230" s="162" t="s">
        <v>281</v>
      </c>
      <c r="H230" s="163">
        <v>333.4</v>
      </c>
      <c r="I230" s="164"/>
      <c r="J230" s="163">
        <f>ROUND(I230*H230,3)</f>
        <v>0</v>
      </c>
      <c r="K230" s="165"/>
      <c r="L230" s="34"/>
      <c r="M230" s="166" t="s">
        <v>1</v>
      </c>
      <c r="N230" s="167" t="s">
        <v>42</v>
      </c>
      <c r="O230" s="62"/>
      <c r="P230" s="168">
        <f>O230*H230</f>
        <v>0</v>
      </c>
      <c r="Q230" s="168">
        <v>0</v>
      </c>
      <c r="R230" s="168">
        <f>Q230*H230</f>
        <v>0</v>
      </c>
      <c r="S230" s="168">
        <v>1E-3</v>
      </c>
      <c r="T230" s="169">
        <f>S230*H230</f>
        <v>0.33339999999999997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70" t="s">
        <v>368</v>
      </c>
      <c r="AT230" s="170" t="s">
        <v>278</v>
      </c>
      <c r="AU230" s="170" t="s">
        <v>89</v>
      </c>
      <c r="AY230" s="18" t="s">
        <v>276</v>
      </c>
      <c r="BE230" s="171">
        <f>IF(N230="základná",J230,0)</f>
        <v>0</v>
      </c>
      <c r="BF230" s="171">
        <f>IF(N230="znížená",J230,0)</f>
        <v>0</v>
      </c>
      <c r="BG230" s="171">
        <f>IF(N230="zákl. prenesená",J230,0)</f>
        <v>0</v>
      </c>
      <c r="BH230" s="171">
        <f>IF(N230="zníž. prenesená",J230,0)</f>
        <v>0</v>
      </c>
      <c r="BI230" s="171">
        <f>IF(N230="nulová",J230,0)</f>
        <v>0</v>
      </c>
      <c r="BJ230" s="18" t="s">
        <v>89</v>
      </c>
      <c r="BK230" s="172">
        <f>ROUND(I230*H230,3)</f>
        <v>0</v>
      </c>
      <c r="BL230" s="18" t="s">
        <v>368</v>
      </c>
      <c r="BM230" s="170" t="s">
        <v>2376</v>
      </c>
    </row>
    <row r="231" spans="1:65" s="14" customFormat="1" ht="11.25">
      <c r="B231" s="181"/>
      <c r="D231" s="174" t="s">
        <v>284</v>
      </c>
      <c r="E231" s="182" t="s">
        <v>1</v>
      </c>
      <c r="F231" s="183" t="s">
        <v>2243</v>
      </c>
      <c r="H231" s="184">
        <v>333.4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284</v>
      </c>
      <c r="AU231" s="182" t="s">
        <v>89</v>
      </c>
      <c r="AV231" s="14" t="s">
        <v>89</v>
      </c>
      <c r="AW231" s="14" t="s">
        <v>30</v>
      </c>
      <c r="AX231" s="14" t="s">
        <v>83</v>
      </c>
      <c r="AY231" s="182" t="s">
        <v>276</v>
      </c>
    </row>
    <row r="232" spans="1:65" s="2" customFormat="1" ht="66.75" customHeight="1">
      <c r="A232" s="33"/>
      <c r="B232" s="158"/>
      <c r="C232" s="159" t="s">
        <v>471</v>
      </c>
      <c r="D232" s="159" t="s">
        <v>278</v>
      </c>
      <c r="E232" s="160" t="s">
        <v>2377</v>
      </c>
      <c r="F232" s="161" t="s">
        <v>2378</v>
      </c>
      <c r="G232" s="162" t="s">
        <v>281</v>
      </c>
      <c r="H232" s="163">
        <v>10.002000000000001</v>
      </c>
      <c r="I232" s="164"/>
      <c r="J232" s="163">
        <f>ROUND(I232*H232,3)</f>
        <v>0</v>
      </c>
      <c r="K232" s="165"/>
      <c r="L232" s="34"/>
      <c r="M232" s="166" t="s">
        <v>1</v>
      </c>
      <c r="N232" s="167" t="s">
        <v>42</v>
      </c>
      <c r="O232" s="62"/>
      <c r="P232" s="168">
        <f>O232*H232</f>
        <v>0</v>
      </c>
      <c r="Q232" s="168">
        <v>0</v>
      </c>
      <c r="R232" s="168">
        <f>Q232*H232</f>
        <v>0</v>
      </c>
      <c r="S232" s="168">
        <v>0</v>
      </c>
      <c r="T232" s="16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0" t="s">
        <v>368</v>
      </c>
      <c r="AT232" s="170" t="s">
        <v>278</v>
      </c>
      <c r="AU232" s="170" t="s">
        <v>89</v>
      </c>
      <c r="AY232" s="18" t="s">
        <v>276</v>
      </c>
      <c r="BE232" s="171">
        <f>IF(N232="základná",J232,0)</f>
        <v>0</v>
      </c>
      <c r="BF232" s="171">
        <f>IF(N232="znížená",J232,0)</f>
        <v>0</v>
      </c>
      <c r="BG232" s="171">
        <f>IF(N232="zákl. prenesená",J232,0)</f>
        <v>0</v>
      </c>
      <c r="BH232" s="171">
        <f>IF(N232="zníž. prenesená",J232,0)</f>
        <v>0</v>
      </c>
      <c r="BI232" s="171">
        <f>IF(N232="nulová",J232,0)</f>
        <v>0</v>
      </c>
      <c r="BJ232" s="18" t="s">
        <v>89</v>
      </c>
      <c r="BK232" s="172">
        <f>ROUND(I232*H232,3)</f>
        <v>0</v>
      </c>
      <c r="BL232" s="18" t="s">
        <v>368</v>
      </c>
      <c r="BM232" s="170" t="s">
        <v>2379</v>
      </c>
    </row>
    <row r="233" spans="1:65" s="14" customFormat="1" ht="11.25">
      <c r="B233" s="181"/>
      <c r="D233" s="174" t="s">
        <v>284</v>
      </c>
      <c r="E233" s="182" t="s">
        <v>1</v>
      </c>
      <c r="F233" s="183" t="s">
        <v>2380</v>
      </c>
      <c r="H233" s="184">
        <v>10.002000000000001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2" t="s">
        <v>284</v>
      </c>
      <c r="AU233" s="182" t="s">
        <v>89</v>
      </c>
      <c r="AV233" s="14" t="s">
        <v>89</v>
      </c>
      <c r="AW233" s="14" t="s">
        <v>30</v>
      </c>
      <c r="AX233" s="14" t="s">
        <v>83</v>
      </c>
      <c r="AY233" s="182" t="s">
        <v>276</v>
      </c>
    </row>
    <row r="234" spans="1:65" s="2" customFormat="1" ht="37.9" customHeight="1">
      <c r="A234" s="33"/>
      <c r="B234" s="158"/>
      <c r="C234" s="159" t="s">
        <v>477</v>
      </c>
      <c r="D234" s="159" t="s">
        <v>278</v>
      </c>
      <c r="E234" s="160" t="s">
        <v>1056</v>
      </c>
      <c r="F234" s="161" t="s">
        <v>1057</v>
      </c>
      <c r="G234" s="162" t="s">
        <v>281</v>
      </c>
      <c r="H234" s="163">
        <v>333.4</v>
      </c>
      <c r="I234" s="164"/>
      <c r="J234" s="163">
        <f>ROUND(I234*H234,3)</f>
        <v>0</v>
      </c>
      <c r="K234" s="165"/>
      <c r="L234" s="34"/>
      <c r="M234" s="166" t="s">
        <v>1</v>
      </c>
      <c r="N234" s="167" t="s">
        <v>42</v>
      </c>
      <c r="O234" s="62"/>
      <c r="P234" s="168">
        <f>O234*H234</f>
        <v>0</v>
      </c>
      <c r="Q234" s="168">
        <v>0</v>
      </c>
      <c r="R234" s="168">
        <f>Q234*H234</f>
        <v>0</v>
      </c>
      <c r="S234" s="168">
        <v>0</v>
      </c>
      <c r="T234" s="169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0" t="s">
        <v>368</v>
      </c>
      <c r="AT234" s="170" t="s">
        <v>278</v>
      </c>
      <c r="AU234" s="170" t="s">
        <v>89</v>
      </c>
      <c r="AY234" s="18" t="s">
        <v>276</v>
      </c>
      <c r="BE234" s="171">
        <f>IF(N234="základná",J234,0)</f>
        <v>0</v>
      </c>
      <c r="BF234" s="171">
        <f>IF(N234="znížená",J234,0)</f>
        <v>0</v>
      </c>
      <c r="BG234" s="171">
        <f>IF(N234="zákl. prenesená",J234,0)</f>
        <v>0</v>
      </c>
      <c r="BH234" s="171">
        <f>IF(N234="zníž. prenesená",J234,0)</f>
        <v>0</v>
      </c>
      <c r="BI234" s="171">
        <f>IF(N234="nulová",J234,0)</f>
        <v>0</v>
      </c>
      <c r="BJ234" s="18" t="s">
        <v>89</v>
      </c>
      <c r="BK234" s="172">
        <f>ROUND(I234*H234,3)</f>
        <v>0</v>
      </c>
      <c r="BL234" s="18" t="s">
        <v>368</v>
      </c>
      <c r="BM234" s="170" t="s">
        <v>2381</v>
      </c>
    </row>
    <row r="235" spans="1:65" s="14" customFormat="1" ht="11.25">
      <c r="B235" s="181"/>
      <c r="D235" s="174" t="s">
        <v>284</v>
      </c>
      <c r="E235" s="182" t="s">
        <v>1</v>
      </c>
      <c r="F235" s="183" t="s">
        <v>2244</v>
      </c>
      <c r="H235" s="184">
        <v>333.4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284</v>
      </c>
      <c r="AU235" s="182" t="s">
        <v>89</v>
      </c>
      <c r="AV235" s="14" t="s">
        <v>89</v>
      </c>
      <c r="AW235" s="14" t="s">
        <v>30</v>
      </c>
      <c r="AX235" s="14" t="s">
        <v>76</v>
      </c>
      <c r="AY235" s="182" t="s">
        <v>276</v>
      </c>
    </row>
    <row r="236" spans="1:65" s="15" customFormat="1" ht="11.25">
      <c r="B236" s="189"/>
      <c r="D236" s="174" t="s">
        <v>284</v>
      </c>
      <c r="E236" s="190" t="s">
        <v>2243</v>
      </c>
      <c r="F236" s="191" t="s">
        <v>289</v>
      </c>
      <c r="H236" s="192">
        <v>333.4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284</v>
      </c>
      <c r="AU236" s="190" t="s">
        <v>89</v>
      </c>
      <c r="AV236" s="15" t="s">
        <v>282</v>
      </c>
      <c r="AW236" s="15" t="s">
        <v>30</v>
      </c>
      <c r="AX236" s="15" t="s">
        <v>83</v>
      </c>
      <c r="AY236" s="190" t="s">
        <v>276</v>
      </c>
    </row>
    <row r="237" spans="1:65" s="2" customFormat="1" ht="24.2" customHeight="1">
      <c r="A237" s="33"/>
      <c r="B237" s="158"/>
      <c r="C237" s="197" t="s">
        <v>482</v>
      </c>
      <c r="D237" s="197" t="s">
        <v>393</v>
      </c>
      <c r="E237" s="198" t="s">
        <v>1061</v>
      </c>
      <c r="F237" s="199" t="s">
        <v>1062</v>
      </c>
      <c r="G237" s="200" t="s">
        <v>281</v>
      </c>
      <c r="H237" s="201">
        <v>383.41</v>
      </c>
      <c r="I237" s="202"/>
      <c r="J237" s="201">
        <f>ROUND(I237*H237,3)</f>
        <v>0</v>
      </c>
      <c r="K237" s="203"/>
      <c r="L237" s="204"/>
      <c r="M237" s="205" t="s">
        <v>1</v>
      </c>
      <c r="N237" s="206" t="s">
        <v>42</v>
      </c>
      <c r="O237" s="62"/>
      <c r="P237" s="168">
        <f>O237*H237</f>
        <v>0</v>
      </c>
      <c r="Q237" s="168">
        <v>1.9E-3</v>
      </c>
      <c r="R237" s="168">
        <f>Q237*H237</f>
        <v>0.7284790000000001</v>
      </c>
      <c r="S237" s="168">
        <v>0</v>
      </c>
      <c r="T237" s="169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448</v>
      </c>
      <c r="AT237" s="170" t="s">
        <v>393</v>
      </c>
      <c r="AU237" s="170" t="s">
        <v>89</v>
      </c>
      <c r="AY237" s="18" t="s">
        <v>276</v>
      </c>
      <c r="BE237" s="171">
        <f>IF(N237="základná",J237,0)</f>
        <v>0</v>
      </c>
      <c r="BF237" s="171">
        <f>IF(N237="znížená",J237,0)</f>
        <v>0</v>
      </c>
      <c r="BG237" s="171">
        <f>IF(N237="zákl. prenesená",J237,0)</f>
        <v>0</v>
      </c>
      <c r="BH237" s="171">
        <f>IF(N237="zníž. prenesená",J237,0)</f>
        <v>0</v>
      </c>
      <c r="BI237" s="171">
        <f>IF(N237="nulová",J237,0)</f>
        <v>0</v>
      </c>
      <c r="BJ237" s="18" t="s">
        <v>89</v>
      </c>
      <c r="BK237" s="172">
        <f>ROUND(I237*H237,3)</f>
        <v>0</v>
      </c>
      <c r="BL237" s="18" t="s">
        <v>368</v>
      </c>
      <c r="BM237" s="170" t="s">
        <v>2382</v>
      </c>
    </row>
    <row r="238" spans="1:65" s="14" customFormat="1" ht="11.25">
      <c r="B238" s="181"/>
      <c r="D238" s="174" t="s">
        <v>284</v>
      </c>
      <c r="E238" s="182" t="s">
        <v>1</v>
      </c>
      <c r="F238" s="183" t="s">
        <v>2243</v>
      </c>
      <c r="H238" s="184">
        <v>333.4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284</v>
      </c>
      <c r="AU238" s="182" t="s">
        <v>89</v>
      </c>
      <c r="AV238" s="14" t="s">
        <v>89</v>
      </c>
      <c r="AW238" s="14" t="s">
        <v>30</v>
      </c>
      <c r="AX238" s="14" t="s">
        <v>83</v>
      </c>
      <c r="AY238" s="182" t="s">
        <v>276</v>
      </c>
    </row>
    <row r="239" spans="1:65" s="14" customFormat="1" ht="11.25">
      <c r="B239" s="181"/>
      <c r="D239" s="174" t="s">
        <v>284</v>
      </c>
      <c r="F239" s="183" t="s">
        <v>2383</v>
      </c>
      <c r="H239" s="184">
        <v>383.41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284</v>
      </c>
      <c r="AU239" s="182" t="s">
        <v>89</v>
      </c>
      <c r="AV239" s="14" t="s">
        <v>89</v>
      </c>
      <c r="AW239" s="14" t="s">
        <v>3</v>
      </c>
      <c r="AX239" s="14" t="s">
        <v>83</v>
      </c>
      <c r="AY239" s="182" t="s">
        <v>276</v>
      </c>
    </row>
    <row r="240" spans="1:65" s="2" customFormat="1" ht="24.2" customHeight="1">
      <c r="A240" s="33"/>
      <c r="B240" s="158"/>
      <c r="C240" s="197" t="s">
        <v>488</v>
      </c>
      <c r="D240" s="197" t="s">
        <v>393</v>
      </c>
      <c r="E240" s="198" t="s">
        <v>1066</v>
      </c>
      <c r="F240" s="199" t="s">
        <v>2384</v>
      </c>
      <c r="G240" s="200" t="s">
        <v>371</v>
      </c>
      <c r="H240" s="201">
        <v>859.86</v>
      </c>
      <c r="I240" s="202"/>
      <c r="J240" s="201">
        <f>ROUND(I240*H240,3)</f>
        <v>0</v>
      </c>
      <c r="K240" s="203"/>
      <c r="L240" s="204"/>
      <c r="M240" s="205" t="s">
        <v>1</v>
      </c>
      <c r="N240" s="206" t="s">
        <v>42</v>
      </c>
      <c r="O240" s="62"/>
      <c r="P240" s="168">
        <f>O240*H240</f>
        <v>0</v>
      </c>
      <c r="Q240" s="168">
        <v>1.4999999999999999E-4</v>
      </c>
      <c r="R240" s="168">
        <f>Q240*H240</f>
        <v>0.12897899999999998</v>
      </c>
      <c r="S240" s="168">
        <v>0</v>
      </c>
      <c r="T240" s="169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0" t="s">
        <v>448</v>
      </c>
      <c r="AT240" s="170" t="s">
        <v>393</v>
      </c>
      <c r="AU240" s="170" t="s">
        <v>89</v>
      </c>
      <c r="AY240" s="18" t="s">
        <v>276</v>
      </c>
      <c r="BE240" s="171">
        <f>IF(N240="základná",J240,0)</f>
        <v>0</v>
      </c>
      <c r="BF240" s="171">
        <f>IF(N240="znížená",J240,0)</f>
        <v>0</v>
      </c>
      <c r="BG240" s="171">
        <f>IF(N240="zákl. prenesená",J240,0)</f>
        <v>0</v>
      </c>
      <c r="BH240" s="171">
        <f>IF(N240="zníž. prenesená",J240,0)</f>
        <v>0</v>
      </c>
      <c r="BI240" s="171">
        <f>IF(N240="nulová",J240,0)</f>
        <v>0</v>
      </c>
      <c r="BJ240" s="18" t="s">
        <v>89</v>
      </c>
      <c r="BK240" s="172">
        <f>ROUND(I240*H240,3)</f>
        <v>0</v>
      </c>
      <c r="BL240" s="18" t="s">
        <v>368</v>
      </c>
      <c r="BM240" s="170" t="s">
        <v>2385</v>
      </c>
    </row>
    <row r="241" spans="1:65" s="14" customFormat="1" ht="11.25">
      <c r="B241" s="181"/>
      <c r="D241" s="174" t="s">
        <v>284</v>
      </c>
      <c r="E241" s="182" t="s">
        <v>1</v>
      </c>
      <c r="F241" s="183" t="s">
        <v>2386</v>
      </c>
      <c r="H241" s="184">
        <v>843</v>
      </c>
      <c r="I241" s="185"/>
      <c r="L241" s="181"/>
      <c r="M241" s="186"/>
      <c r="N241" s="187"/>
      <c r="O241" s="187"/>
      <c r="P241" s="187"/>
      <c r="Q241" s="187"/>
      <c r="R241" s="187"/>
      <c r="S241" s="187"/>
      <c r="T241" s="188"/>
      <c r="AT241" s="182" t="s">
        <v>284</v>
      </c>
      <c r="AU241" s="182" t="s">
        <v>89</v>
      </c>
      <c r="AV241" s="14" t="s">
        <v>89</v>
      </c>
      <c r="AW241" s="14" t="s">
        <v>30</v>
      </c>
      <c r="AX241" s="14" t="s">
        <v>83</v>
      </c>
      <c r="AY241" s="182" t="s">
        <v>276</v>
      </c>
    </row>
    <row r="242" spans="1:65" s="14" customFormat="1" ht="11.25">
      <c r="B242" s="181"/>
      <c r="D242" s="174" t="s">
        <v>284</v>
      </c>
      <c r="F242" s="183" t="s">
        <v>2387</v>
      </c>
      <c r="H242" s="184">
        <v>859.86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284</v>
      </c>
      <c r="AU242" s="182" t="s">
        <v>89</v>
      </c>
      <c r="AV242" s="14" t="s">
        <v>89</v>
      </c>
      <c r="AW242" s="14" t="s">
        <v>3</v>
      </c>
      <c r="AX242" s="14" t="s">
        <v>83</v>
      </c>
      <c r="AY242" s="182" t="s">
        <v>276</v>
      </c>
    </row>
    <row r="243" spans="1:65" s="2" customFormat="1" ht="44.25" customHeight="1">
      <c r="A243" s="33"/>
      <c r="B243" s="158"/>
      <c r="C243" s="159" t="s">
        <v>494</v>
      </c>
      <c r="D243" s="159" t="s">
        <v>278</v>
      </c>
      <c r="E243" s="160" t="s">
        <v>1072</v>
      </c>
      <c r="F243" s="161" t="s">
        <v>1073</v>
      </c>
      <c r="G243" s="162" t="s">
        <v>281</v>
      </c>
      <c r="H243" s="163">
        <v>42.991999999999997</v>
      </c>
      <c r="I243" s="164"/>
      <c r="J243" s="163">
        <f>ROUND(I243*H243,3)</f>
        <v>0</v>
      </c>
      <c r="K243" s="165"/>
      <c r="L243" s="34"/>
      <c r="M243" s="166" t="s">
        <v>1</v>
      </c>
      <c r="N243" s="167" t="s">
        <v>42</v>
      </c>
      <c r="O243" s="62"/>
      <c r="P243" s="168">
        <f>O243*H243</f>
        <v>0</v>
      </c>
      <c r="Q243" s="168">
        <v>0</v>
      </c>
      <c r="R243" s="168">
        <f>Q243*H243</f>
        <v>0</v>
      </c>
      <c r="S243" s="168">
        <v>0</v>
      </c>
      <c r="T243" s="169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0" t="s">
        <v>368</v>
      </c>
      <c r="AT243" s="170" t="s">
        <v>278</v>
      </c>
      <c r="AU243" s="170" t="s">
        <v>89</v>
      </c>
      <c r="AY243" s="18" t="s">
        <v>276</v>
      </c>
      <c r="BE243" s="171">
        <f>IF(N243="základná",J243,0)</f>
        <v>0</v>
      </c>
      <c r="BF243" s="171">
        <f>IF(N243="znížená",J243,0)</f>
        <v>0</v>
      </c>
      <c r="BG243" s="171">
        <f>IF(N243="zákl. prenesená",J243,0)</f>
        <v>0</v>
      </c>
      <c r="BH243" s="171">
        <f>IF(N243="zníž. prenesená",J243,0)</f>
        <v>0</v>
      </c>
      <c r="BI243" s="171">
        <f>IF(N243="nulová",J243,0)</f>
        <v>0</v>
      </c>
      <c r="BJ243" s="18" t="s">
        <v>89</v>
      </c>
      <c r="BK243" s="172">
        <f>ROUND(I243*H243,3)</f>
        <v>0</v>
      </c>
      <c r="BL243" s="18" t="s">
        <v>368</v>
      </c>
      <c r="BM243" s="170" t="s">
        <v>2388</v>
      </c>
    </row>
    <row r="244" spans="1:65" s="13" customFormat="1" ht="11.25">
      <c r="B244" s="173"/>
      <c r="D244" s="174" t="s">
        <v>284</v>
      </c>
      <c r="E244" s="175" t="s">
        <v>1</v>
      </c>
      <c r="F244" s="176" t="s">
        <v>2389</v>
      </c>
      <c r="H244" s="175" t="s">
        <v>1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5" t="s">
        <v>284</v>
      </c>
      <c r="AU244" s="175" t="s">
        <v>89</v>
      </c>
      <c r="AV244" s="13" t="s">
        <v>83</v>
      </c>
      <c r="AW244" s="13" t="s">
        <v>30</v>
      </c>
      <c r="AX244" s="13" t="s">
        <v>76</v>
      </c>
      <c r="AY244" s="175" t="s">
        <v>276</v>
      </c>
    </row>
    <row r="245" spans="1:65" s="14" customFormat="1" ht="11.25">
      <c r="B245" s="181"/>
      <c r="D245" s="174" t="s">
        <v>284</v>
      </c>
      <c r="E245" s="182" t="s">
        <v>1</v>
      </c>
      <c r="F245" s="183" t="s">
        <v>2390</v>
      </c>
      <c r="H245" s="184">
        <v>36.713000000000001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284</v>
      </c>
      <c r="AU245" s="182" t="s">
        <v>89</v>
      </c>
      <c r="AV245" s="14" t="s">
        <v>89</v>
      </c>
      <c r="AW245" s="14" t="s">
        <v>30</v>
      </c>
      <c r="AX245" s="14" t="s">
        <v>76</v>
      </c>
      <c r="AY245" s="182" t="s">
        <v>276</v>
      </c>
    </row>
    <row r="246" spans="1:65" s="14" customFormat="1" ht="11.25">
      <c r="B246" s="181"/>
      <c r="D246" s="174" t="s">
        <v>284</v>
      </c>
      <c r="E246" s="182" t="s">
        <v>1</v>
      </c>
      <c r="F246" s="183" t="s">
        <v>2391</v>
      </c>
      <c r="H246" s="184">
        <v>4.5629999999999997</v>
      </c>
      <c r="I246" s="185"/>
      <c r="L246" s="181"/>
      <c r="M246" s="186"/>
      <c r="N246" s="187"/>
      <c r="O246" s="187"/>
      <c r="P246" s="187"/>
      <c r="Q246" s="187"/>
      <c r="R246" s="187"/>
      <c r="S246" s="187"/>
      <c r="T246" s="188"/>
      <c r="AT246" s="182" t="s">
        <v>284</v>
      </c>
      <c r="AU246" s="182" t="s">
        <v>89</v>
      </c>
      <c r="AV246" s="14" t="s">
        <v>89</v>
      </c>
      <c r="AW246" s="14" t="s">
        <v>30</v>
      </c>
      <c r="AX246" s="14" t="s">
        <v>76</v>
      </c>
      <c r="AY246" s="182" t="s">
        <v>276</v>
      </c>
    </row>
    <row r="247" spans="1:65" s="16" customFormat="1" ht="11.25">
      <c r="B247" s="207"/>
      <c r="D247" s="174" t="s">
        <v>284</v>
      </c>
      <c r="E247" s="208" t="s">
        <v>2392</v>
      </c>
      <c r="F247" s="209" t="s">
        <v>548</v>
      </c>
      <c r="H247" s="210">
        <v>41.276000000000003</v>
      </c>
      <c r="I247" s="211"/>
      <c r="L247" s="207"/>
      <c r="M247" s="212"/>
      <c r="N247" s="213"/>
      <c r="O247" s="213"/>
      <c r="P247" s="213"/>
      <c r="Q247" s="213"/>
      <c r="R247" s="213"/>
      <c r="S247" s="213"/>
      <c r="T247" s="214"/>
      <c r="AT247" s="208" t="s">
        <v>284</v>
      </c>
      <c r="AU247" s="208" t="s">
        <v>89</v>
      </c>
      <c r="AV247" s="16" t="s">
        <v>295</v>
      </c>
      <c r="AW247" s="16" t="s">
        <v>30</v>
      </c>
      <c r="AX247" s="16" t="s">
        <v>76</v>
      </c>
      <c r="AY247" s="208" t="s">
        <v>276</v>
      </c>
    </row>
    <row r="248" spans="1:65" s="14" customFormat="1" ht="11.25">
      <c r="B248" s="181"/>
      <c r="D248" s="174" t="s">
        <v>284</v>
      </c>
      <c r="E248" s="182" t="s">
        <v>1</v>
      </c>
      <c r="F248" s="183" t="s">
        <v>2245</v>
      </c>
      <c r="H248" s="184">
        <v>1.716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2" t="s">
        <v>284</v>
      </c>
      <c r="AU248" s="182" t="s">
        <v>89</v>
      </c>
      <c r="AV248" s="14" t="s">
        <v>89</v>
      </c>
      <c r="AW248" s="14" t="s">
        <v>30</v>
      </c>
      <c r="AX248" s="14" t="s">
        <v>76</v>
      </c>
      <c r="AY248" s="182" t="s">
        <v>276</v>
      </c>
    </row>
    <row r="249" spans="1:65" s="15" customFormat="1" ht="11.25">
      <c r="B249" s="189"/>
      <c r="D249" s="174" t="s">
        <v>284</v>
      </c>
      <c r="E249" s="190" t="s">
        <v>223</v>
      </c>
      <c r="F249" s="191" t="s">
        <v>289</v>
      </c>
      <c r="H249" s="192">
        <v>42.991999999999997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284</v>
      </c>
      <c r="AU249" s="190" t="s">
        <v>89</v>
      </c>
      <c r="AV249" s="15" t="s">
        <v>282</v>
      </c>
      <c r="AW249" s="15" t="s">
        <v>30</v>
      </c>
      <c r="AX249" s="15" t="s">
        <v>83</v>
      </c>
      <c r="AY249" s="190" t="s">
        <v>276</v>
      </c>
    </row>
    <row r="250" spans="1:65" s="2" customFormat="1" ht="24.2" customHeight="1">
      <c r="A250" s="33"/>
      <c r="B250" s="158"/>
      <c r="C250" s="197" t="s">
        <v>498</v>
      </c>
      <c r="D250" s="197" t="s">
        <v>393</v>
      </c>
      <c r="E250" s="198" t="s">
        <v>1061</v>
      </c>
      <c r="F250" s="199" t="s">
        <v>1062</v>
      </c>
      <c r="G250" s="200" t="s">
        <v>281</v>
      </c>
      <c r="H250" s="201">
        <v>49.441000000000003</v>
      </c>
      <c r="I250" s="202"/>
      <c r="J250" s="201">
        <f>ROUND(I250*H250,3)</f>
        <v>0</v>
      </c>
      <c r="K250" s="203"/>
      <c r="L250" s="204"/>
      <c r="M250" s="205" t="s">
        <v>1</v>
      </c>
      <c r="N250" s="206" t="s">
        <v>42</v>
      </c>
      <c r="O250" s="62"/>
      <c r="P250" s="168">
        <f>O250*H250</f>
        <v>0</v>
      </c>
      <c r="Q250" s="168">
        <v>1.9E-3</v>
      </c>
      <c r="R250" s="168">
        <f>Q250*H250</f>
        <v>9.3937900000000005E-2</v>
      </c>
      <c r="S250" s="168">
        <v>0</v>
      </c>
      <c r="T250" s="169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0" t="s">
        <v>448</v>
      </c>
      <c r="AT250" s="170" t="s">
        <v>393</v>
      </c>
      <c r="AU250" s="170" t="s">
        <v>89</v>
      </c>
      <c r="AY250" s="18" t="s">
        <v>276</v>
      </c>
      <c r="BE250" s="171">
        <f>IF(N250="základná",J250,0)</f>
        <v>0</v>
      </c>
      <c r="BF250" s="171">
        <f>IF(N250="znížená",J250,0)</f>
        <v>0</v>
      </c>
      <c r="BG250" s="171">
        <f>IF(N250="zákl. prenesená",J250,0)</f>
        <v>0</v>
      </c>
      <c r="BH250" s="171">
        <f>IF(N250="zníž. prenesená",J250,0)</f>
        <v>0</v>
      </c>
      <c r="BI250" s="171">
        <f>IF(N250="nulová",J250,0)</f>
        <v>0</v>
      </c>
      <c r="BJ250" s="18" t="s">
        <v>89</v>
      </c>
      <c r="BK250" s="172">
        <f>ROUND(I250*H250,3)</f>
        <v>0</v>
      </c>
      <c r="BL250" s="18" t="s">
        <v>368</v>
      </c>
      <c r="BM250" s="170" t="s">
        <v>2393</v>
      </c>
    </row>
    <row r="251" spans="1:65" s="14" customFormat="1" ht="11.25">
      <c r="B251" s="181"/>
      <c r="D251" s="174" t="s">
        <v>284</v>
      </c>
      <c r="E251" s="182" t="s">
        <v>1</v>
      </c>
      <c r="F251" s="183" t="s">
        <v>223</v>
      </c>
      <c r="H251" s="184">
        <v>42.991999999999997</v>
      </c>
      <c r="I251" s="185"/>
      <c r="L251" s="181"/>
      <c r="M251" s="186"/>
      <c r="N251" s="187"/>
      <c r="O251" s="187"/>
      <c r="P251" s="187"/>
      <c r="Q251" s="187"/>
      <c r="R251" s="187"/>
      <c r="S251" s="187"/>
      <c r="T251" s="188"/>
      <c r="AT251" s="182" t="s">
        <v>284</v>
      </c>
      <c r="AU251" s="182" t="s">
        <v>89</v>
      </c>
      <c r="AV251" s="14" t="s">
        <v>89</v>
      </c>
      <c r="AW251" s="14" t="s">
        <v>30</v>
      </c>
      <c r="AX251" s="14" t="s">
        <v>83</v>
      </c>
      <c r="AY251" s="182" t="s">
        <v>276</v>
      </c>
    </row>
    <row r="252" spans="1:65" s="14" customFormat="1" ht="11.25">
      <c r="B252" s="181"/>
      <c r="D252" s="174" t="s">
        <v>284</v>
      </c>
      <c r="F252" s="183" t="s">
        <v>2394</v>
      </c>
      <c r="H252" s="184">
        <v>49.441000000000003</v>
      </c>
      <c r="I252" s="185"/>
      <c r="L252" s="181"/>
      <c r="M252" s="186"/>
      <c r="N252" s="187"/>
      <c r="O252" s="187"/>
      <c r="P252" s="187"/>
      <c r="Q252" s="187"/>
      <c r="R252" s="187"/>
      <c r="S252" s="187"/>
      <c r="T252" s="188"/>
      <c r="AT252" s="182" t="s">
        <v>284</v>
      </c>
      <c r="AU252" s="182" t="s">
        <v>89</v>
      </c>
      <c r="AV252" s="14" t="s">
        <v>89</v>
      </c>
      <c r="AW252" s="14" t="s">
        <v>3</v>
      </c>
      <c r="AX252" s="14" t="s">
        <v>83</v>
      </c>
      <c r="AY252" s="182" t="s">
        <v>276</v>
      </c>
    </row>
    <row r="253" spans="1:65" s="2" customFormat="1" ht="21.75" customHeight="1">
      <c r="A253" s="33"/>
      <c r="B253" s="158"/>
      <c r="C253" s="197" t="s">
        <v>502</v>
      </c>
      <c r="D253" s="197" t="s">
        <v>393</v>
      </c>
      <c r="E253" s="198" t="s">
        <v>1086</v>
      </c>
      <c r="F253" s="199" t="s">
        <v>1087</v>
      </c>
      <c r="G253" s="200" t="s">
        <v>371</v>
      </c>
      <c r="H253" s="201">
        <v>350.815</v>
      </c>
      <c r="I253" s="202"/>
      <c r="J253" s="201">
        <f>ROUND(I253*H253,3)</f>
        <v>0</v>
      </c>
      <c r="K253" s="203"/>
      <c r="L253" s="204"/>
      <c r="M253" s="205" t="s">
        <v>1</v>
      </c>
      <c r="N253" s="206" t="s">
        <v>42</v>
      </c>
      <c r="O253" s="62"/>
      <c r="P253" s="168">
        <f>O253*H253</f>
        <v>0</v>
      </c>
      <c r="Q253" s="168">
        <v>1.4999999999999999E-4</v>
      </c>
      <c r="R253" s="168">
        <f>Q253*H253</f>
        <v>5.2622249999999995E-2</v>
      </c>
      <c r="S253" s="168">
        <v>0</v>
      </c>
      <c r="T253" s="169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0" t="s">
        <v>448</v>
      </c>
      <c r="AT253" s="170" t="s">
        <v>393</v>
      </c>
      <c r="AU253" s="170" t="s">
        <v>89</v>
      </c>
      <c r="AY253" s="18" t="s">
        <v>276</v>
      </c>
      <c r="BE253" s="171">
        <f>IF(N253="základná",J253,0)</f>
        <v>0</v>
      </c>
      <c r="BF253" s="171">
        <f>IF(N253="znížená",J253,0)</f>
        <v>0</v>
      </c>
      <c r="BG253" s="171">
        <f>IF(N253="zákl. prenesená",J253,0)</f>
        <v>0</v>
      </c>
      <c r="BH253" s="171">
        <f>IF(N253="zníž. prenesená",J253,0)</f>
        <v>0</v>
      </c>
      <c r="BI253" s="171">
        <f>IF(N253="nulová",J253,0)</f>
        <v>0</v>
      </c>
      <c r="BJ253" s="18" t="s">
        <v>89</v>
      </c>
      <c r="BK253" s="172">
        <f>ROUND(I253*H253,3)</f>
        <v>0</v>
      </c>
      <c r="BL253" s="18" t="s">
        <v>368</v>
      </c>
      <c r="BM253" s="170" t="s">
        <v>2395</v>
      </c>
    </row>
    <row r="254" spans="1:65" s="14" customFormat="1" ht="11.25">
      <c r="B254" s="181"/>
      <c r="D254" s="174" t="s">
        <v>284</v>
      </c>
      <c r="E254" s="182" t="s">
        <v>1</v>
      </c>
      <c r="F254" s="183" t="s">
        <v>1089</v>
      </c>
      <c r="H254" s="184">
        <v>343.93599999999998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284</v>
      </c>
      <c r="AU254" s="182" t="s">
        <v>89</v>
      </c>
      <c r="AV254" s="14" t="s">
        <v>89</v>
      </c>
      <c r="AW254" s="14" t="s">
        <v>30</v>
      </c>
      <c r="AX254" s="14" t="s">
        <v>83</v>
      </c>
      <c r="AY254" s="182" t="s">
        <v>276</v>
      </c>
    </row>
    <row r="255" spans="1:65" s="14" customFormat="1" ht="11.25">
      <c r="B255" s="181"/>
      <c r="D255" s="174" t="s">
        <v>284</v>
      </c>
      <c r="F255" s="183" t="s">
        <v>2396</v>
      </c>
      <c r="H255" s="184">
        <v>350.815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2" t="s">
        <v>284</v>
      </c>
      <c r="AU255" s="182" t="s">
        <v>89</v>
      </c>
      <c r="AV255" s="14" t="s">
        <v>89</v>
      </c>
      <c r="AW255" s="14" t="s">
        <v>3</v>
      </c>
      <c r="AX255" s="14" t="s">
        <v>83</v>
      </c>
      <c r="AY255" s="182" t="s">
        <v>276</v>
      </c>
    </row>
    <row r="256" spans="1:65" s="2" customFormat="1" ht="24.2" customHeight="1">
      <c r="A256" s="33"/>
      <c r="B256" s="158"/>
      <c r="C256" s="159" t="s">
        <v>506</v>
      </c>
      <c r="D256" s="159" t="s">
        <v>278</v>
      </c>
      <c r="E256" s="160" t="s">
        <v>2397</v>
      </c>
      <c r="F256" s="161" t="s">
        <v>2398</v>
      </c>
      <c r="G256" s="162" t="s">
        <v>281</v>
      </c>
      <c r="H256" s="163">
        <v>4</v>
      </c>
      <c r="I256" s="164"/>
      <c r="J256" s="163">
        <f>ROUND(I256*H256,3)</f>
        <v>0</v>
      </c>
      <c r="K256" s="165"/>
      <c r="L256" s="34"/>
      <c r="M256" s="166" t="s">
        <v>1</v>
      </c>
      <c r="N256" s="167" t="s">
        <v>42</v>
      </c>
      <c r="O256" s="62"/>
      <c r="P256" s="168">
        <f>O256*H256</f>
        <v>0</v>
      </c>
      <c r="Q256" s="168">
        <v>0</v>
      </c>
      <c r="R256" s="168">
        <f>Q256*H256</f>
        <v>0</v>
      </c>
      <c r="S256" s="168">
        <v>0</v>
      </c>
      <c r="T256" s="169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0" t="s">
        <v>368</v>
      </c>
      <c r="AT256" s="170" t="s">
        <v>278</v>
      </c>
      <c r="AU256" s="170" t="s">
        <v>89</v>
      </c>
      <c r="AY256" s="18" t="s">
        <v>276</v>
      </c>
      <c r="BE256" s="171">
        <f>IF(N256="základná",J256,0)</f>
        <v>0</v>
      </c>
      <c r="BF256" s="171">
        <f>IF(N256="znížená",J256,0)</f>
        <v>0</v>
      </c>
      <c r="BG256" s="171">
        <f>IF(N256="zákl. prenesená",J256,0)</f>
        <v>0</v>
      </c>
      <c r="BH256" s="171">
        <f>IF(N256="zníž. prenesená",J256,0)</f>
        <v>0</v>
      </c>
      <c r="BI256" s="171">
        <f>IF(N256="nulová",J256,0)</f>
        <v>0</v>
      </c>
      <c r="BJ256" s="18" t="s">
        <v>89</v>
      </c>
      <c r="BK256" s="172">
        <f>ROUND(I256*H256,3)</f>
        <v>0</v>
      </c>
      <c r="BL256" s="18" t="s">
        <v>368</v>
      </c>
      <c r="BM256" s="170" t="s">
        <v>2399</v>
      </c>
    </row>
    <row r="257" spans="1:65" s="14" customFormat="1" ht="11.25">
      <c r="B257" s="181"/>
      <c r="D257" s="174" t="s">
        <v>284</v>
      </c>
      <c r="E257" s="182" t="s">
        <v>1</v>
      </c>
      <c r="F257" s="183" t="s">
        <v>2400</v>
      </c>
      <c r="H257" s="184">
        <v>4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284</v>
      </c>
      <c r="AU257" s="182" t="s">
        <v>89</v>
      </c>
      <c r="AV257" s="14" t="s">
        <v>89</v>
      </c>
      <c r="AW257" s="14" t="s">
        <v>30</v>
      </c>
      <c r="AX257" s="14" t="s">
        <v>83</v>
      </c>
      <c r="AY257" s="182" t="s">
        <v>276</v>
      </c>
    </row>
    <row r="258" spans="1:65" s="2" customFormat="1" ht="16.5" customHeight="1">
      <c r="A258" s="33"/>
      <c r="B258" s="158"/>
      <c r="C258" s="197" t="s">
        <v>511</v>
      </c>
      <c r="D258" s="197" t="s">
        <v>393</v>
      </c>
      <c r="E258" s="198" t="s">
        <v>2401</v>
      </c>
      <c r="F258" s="199" t="s">
        <v>2402</v>
      </c>
      <c r="G258" s="200" t="s">
        <v>355</v>
      </c>
      <c r="H258" s="201">
        <v>1E-3</v>
      </c>
      <c r="I258" s="202"/>
      <c r="J258" s="201">
        <f>ROUND(I258*H258,3)</f>
        <v>0</v>
      </c>
      <c r="K258" s="203"/>
      <c r="L258" s="204"/>
      <c r="M258" s="205" t="s">
        <v>1</v>
      </c>
      <c r="N258" s="206" t="s">
        <v>42</v>
      </c>
      <c r="O258" s="62"/>
      <c r="P258" s="168">
        <f>O258*H258</f>
        <v>0</v>
      </c>
      <c r="Q258" s="168">
        <v>1</v>
      </c>
      <c r="R258" s="168">
        <f>Q258*H258</f>
        <v>1E-3</v>
      </c>
      <c r="S258" s="168">
        <v>0</v>
      </c>
      <c r="T258" s="169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0" t="s">
        <v>448</v>
      </c>
      <c r="AT258" s="170" t="s">
        <v>393</v>
      </c>
      <c r="AU258" s="170" t="s">
        <v>89</v>
      </c>
      <c r="AY258" s="18" t="s">
        <v>276</v>
      </c>
      <c r="BE258" s="171">
        <f>IF(N258="základná",J258,0)</f>
        <v>0</v>
      </c>
      <c r="BF258" s="171">
        <f>IF(N258="znížená",J258,0)</f>
        <v>0</v>
      </c>
      <c r="BG258" s="171">
        <f>IF(N258="zákl. prenesená",J258,0)</f>
        <v>0</v>
      </c>
      <c r="BH258" s="171">
        <f>IF(N258="zníž. prenesená",J258,0)</f>
        <v>0</v>
      </c>
      <c r="BI258" s="171">
        <f>IF(N258="nulová",J258,0)</f>
        <v>0</v>
      </c>
      <c r="BJ258" s="18" t="s">
        <v>89</v>
      </c>
      <c r="BK258" s="172">
        <f>ROUND(I258*H258,3)</f>
        <v>0</v>
      </c>
      <c r="BL258" s="18" t="s">
        <v>368</v>
      </c>
      <c r="BM258" s="170" t="s">
        <v>2403</v>
      </c>
    </row>
    <row r="259" spans="1:65" s="14" customFormat="1" ht="11.25">
      <c r="B259" s="181"/>
      <c r="D259" s="174" t="s">
        <v>284</v>
      </c>
      <c r="F259" s="183" t="s">
        <v>2404</v>
      </c>
      <c r="H259" s="184">
        <v>1E-3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2" t="s">
        <v>284</v>
      </c>
      <c r="AU259" s="182" t="s">
        <v>89</v>
      </c>
      <c r="AV259" s="14" t="s">
        <v>89</v>
      </c>
      <c r="AW259" s="14" t="s">
        <v>3</v>
      </c>
      <c r="AX259" s="14" t="s">
        <v>83</v>
      </c>
      <c r="AY259" s="182" t="s">
        <v>276</v>
      </c>
    </row>
    <row r="260" spans="1:65" s="2" customFormat="1" ht="37.9" customHeight="1">
      <c r="A260" s="33"/>
      <c r="B260" s="158"/>
      <c r="C260" s="159" t="s">
        <v>516</v>
      </c>
      <c r="D260" s="159" t="s">
        <v>278</v>
      </c>
      <c r="E260" s="160" t="s">
        <v>2405</v>
      </c>
      <c r="F260" s="161" t="s">
        <v>2406</v>
      </c>
      <c r="G260" s="162" t="s">
        <v>371</v>
      </c>
      <c r="H260" s="163">
        <v>4</v>
      </c>
      <c r="I260" s="164"/>
      <c r="J260" s="163">
        <f>ROUND(I260*H260,3)</f>
        <v>0</v>
      </c>
      <c r="K260" s="165"/>
      <c r="L260" s="34"/>
      <c r="M260" s="166" t="s">
        <v>1</v>
      </c>
      <c r="N260" s="167" t="s">
        <v>42</v>
      </c>
      <c r="O260" s="62"/>
      <c r="P260" s="168">
        <f>O260*H260</f>
        <v>0</v>
      </c>
      <c r="Q260" s="168">
        <v>2.5999999999999998E-4</v>
      </c>
      <c r="R260" s="168">
        <f>Q260*H260</f>
        <v>1.0399999999999999E-3</v>
      </c>
      <c r="S260" s="168">
        <v>0</v>
      </c>
      <c r="T260" s="16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368</v>
      </c>
      <c r="AT260" s="170" t="s">
        <v>278</v>
      </c>
      <c r="AU260" s="170" t="s">
        <v>89</v>
      </c>
      <c r="AY260" s="18" t="s">
        <v>276</v>
      </c>
      <c r="BE260" s="171">
        <f>IF(N260="základná",J260,0)</f>
        <v>0</v>
      </c>
      <c r="BF260" s="171">
        <f>IF(N260="znížená",J260,0)</f>
        <v>0</v>
      </c>
      <c r="BG260" s="171">
        <f>IF(N260="zákl. prenesená",J260,0)</f>
        <v>0</v>
      </c>
      <c r="BH260" s="171">
        <f>IF(N260="zníž. prenesená",J260,0)</f>
        <v>0</v>
      </c>
      <c r="BI260" s="171">
        <f>IF(N260="nulová",J260,0)</f>
        <v>0</v>
      </c>
      <c r="BJ260" s="18" t="s">
        <v>89</v>
      </c>
      <c r="BK260" s="172">
        <f>ROUND(I260*H260,3)</f>
        <v>0</v>
      </c>
      <c r="BL260" s="18" t="s">
        <v>368</v>
      </c>
      <c r="BM260" s="170" t="s">
        <v>2407</v>
      </c>
    </row>
    <row r="261" spans="1:65" s="14" customFormat="1" ht="11.25">
      <c r="B261" s="181"/>
      <c r="D261" s="174" t="s">
        <v>284</v>
      </c>
      <c r="E261" s="182" t="s">
        <v>1</v>
      </c>
      <c r="F261" s="183" t="s">
        <v>2408</v>
      </c>
      <c r="H261" s="184">
        <v>4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2" t="s">
        <v>284</v>
      </c>
      <c r="AU261" s="182" t="s">
        <v>89</v>
      </c>
      <c r="AV261" s="14" t="s">
        <v>89</v>
      </c>
      <c r="AW261" s="14" t="s">
        <v>30</v>
      </c>
      <c r="AX261" s="14" t="s">
        <v>83</v>
      </c>
      <c r="AY261" s="182" t="s">
        <v>276</v>
      </c>
    </row>
    <row r="262" spans="1:65" s="2" customFormat="1" ht="24.2" customHeight="1">
      <c r="A262" s="33"/>
      <c r="B262" s="158"/>
      <c r="C262" s="197" t="s">
        <v>520</v>
      </c>
      <c r="D262" s="197" t="s">
        <v>393</v>
      </c>
      <c r="E262" s="198" t="s">
        <v>2409</v>
      </c>
      <c r="F262" s="199" t="s">
        <v>2410</v>
      </c>
      <c r="G262" s="200" t="s">
        <v>281</v>
      </c>
      <c r="H262" s="201">
        <v>4.5999999999999996</v>
      </c>
      <c r="I262" s="202"/>
      <c r="J262" s="201">
        <f>ROUND(I262*H262,3)</f>
        <v>0</v>
      </c>
      <c r="K262" s="203"/>
      <c r="L262" s="204"/>
      <c r="M262" s="205" t="s">
        <v>1</v>
      </c>
      <c r="N262" s="206" t="s">
        <v>42</v>
      </c>
      <c r="O262" s="62"/>
      <c r="P262" s="168">
        <f>O262*H262</f>
        <v>0</v>
      </c>
      <c r="Q262" s="168">
        <v>4.2500000000000003E-3</v>
      </c>
      <c r="R262" s="168">
        <f>Q262*H262</f>
        <v>1.9550000000000001E-2</v>
      </c>
      <c r="S262" s="168">
        <v>0</v>
      </c>
      <c r="T262" s="169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448</v>
      </c>
      <c r="AT262" s="170" t="s">
        <v>393</v>
      </c>
      <c r="AU262" s="170" t="s">
        <v>89</v>
      </c>
      <c r="AY262" s="18" t="s">
        <v>276</v>
      </c>
      <c r="BE262" s="171">
        <f>IF(N262="základná",J262,0)</f>
        <v>0</v>
      </c>
      <c r="BF262" s="171">
        <f>IF(N262="znížená",J262,0)</f>
        <v>0</v>
      </c>
      <c r="BG262" s="171">
        <f>IF(N262="zákl. prenesená",J262,0)</f>
        <v>0</v>
      </c>
      <c r="BH262" s="171">
        <f>IF(N262="zníž. prenesená",J262,0)</f>
        <v>0</v>
      </c>
      <c r="BI262" s="171">
        <f>IF(N262="nulová",J262,0)</f>
        <v>0</v>
      </c>
      <c r="BJ262" s="18" t="s">
        <v>89</v>
      </c>
      <c r="BK262" s="172">
        <f>ROUND(I262*H262,3)</f>
        <v>0</v>
      </c>
      <c r="BL262" s="18" t="s">
        <v>368</v>
      </c>
      <c r="BM262" s="170" t="s">
        <v>2411</v>
      </c>
    </row>
    <row r="263" spans="1:65" s="14" customFormat="1" ht="11.25">
      <c r="B263" s="181"/>
      <c r="D263" s="174" t="s">
        <v>284</v>
      </c>
      <c r="F263" s="183" t="s">
        <v>2412</v>
      </c>
      <c r="H263" s="184">
        <v>4.5999999999999996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284</v>
      </c>
      <c r="AU263" s="182" t="s">
        <v>89</v>
      </c>
      <c r="AV263" s="14" t="s">
        <v>89</v>
      </c>
      <c r="AW263" s="14" t="s">
        <v>3</v>
      </c>
      <c r="AX263" s="14" t="s">
        <v>83</v>
      </c>
      <c r="AY263" s="182" t="s">
        <v>276</v>
      </c>
    </row>
    <row r="264" spans="1:65" s="2" customFormat="1" ht="66.75" customHeight="1">
      <c r="A264" s="33"/>
      <c r="B264" s="158"/>
      <c r="C264" s="159" t="s">
        <v>525</v>
      </c>
      <c r="D264" s="159" t="s">
        <v>278</v>
      </c>
      <c r="E264" s="160" t="s">
        <v>2413</v>
      </c>
      <c r="F264" s="161" t="s">
        <v>2414</v>
      </c>
      <c r="G264" s="162" t="s">
        <v>371</v>
      </c>
      <c r="H264" s="163">
        <v>14</v>
      </c>
      <c r="I264" s="164"/>
      <c r="J264" s="163">
        <f>ROUND(I264*H264,3)</f>
        <v>0</v>
      </c>
      <c r="K264" s="165"/>
      <c r="L264" s="34"/>
      <c r="M264" s="166" t="s">
        <v>1</v>
      </c>
      <c r="N264" s="167" t="s">
        <v>42</v>
      </c>
      <c r="O264" s="62"/>
      <c r="P264" s="168">
        <f>O264*H264</f>
        <v>0</v>
      </c>
      <c r="Q264" s="168">
        <v>1.0000000000000001E-5</v>
      </c>
      <c r="R264" s="168">
        <f>Q264*H264</f>
        <v>1.4000000000000001E-4</v>
      </c>
      <c r="S264" s="168">
        <v>0</v>
      </c>
      <c r="T264" s="169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0" t="s">
        <v>368</v>
      </c>
      <c r="AT264" s="170" t="s">
        <v>278</v>
      </c>
      <c r="AU264" s="170" t="s">
        <v>89</v>
      </c>
      <c r="AY264" s="18" t="s">
        <v>276</v>
      </c>
      <c r="BE264" s="171">
        <f>IF(N264="základná",J264,0)</f>
        <v>0</v>
      </c>
      <c r="BF264" s="171">
        <f>IF(N264="znížená",J264,0)</f>
        <v>0</v>
      </c>
      <c r="BG264" s="171">
        <f>IF(N264="zákl. prenesená",J264,0)</f>
        <v>0</v>
      </c>
      <c r="BH264" s="171">
        <f>IF(N264="zníž. prenesená",J264,0)</f>
        <v>0</v>
      </c>
      <c r="BI264" s="171">
        <f>IF(N264="nulová",J264,0)</f>
        <v>0</v>
      </c>
      <c r="BJ264" s="18" t="s">
        <v>89</v>
      </c>
      <c r="BK264" s="172">
        <f>ROUND(I264*H264,3)</f>
        <v>0</v>
      </c>
      <c r="BL264" s="18" t="s">
        <v>368</v>
      </c>
      <c r="BM264" s="170" t="s">
        <v>2415</v>
      </c>
    </row>
    <row r="265" spans="1:65" s="14" customFormat="1" ht="11.25">
      <c r="B265" s="181"/>
      <c r="D265" s="174" t="s">
        <v>284</v>
      </c>
      <c r="E265" s="182" t="s">
        <v>1</v>
      </c>
      <c r="F265" s="183" t="s">
        <v>352</v>
      </c>
      <c r="H265" s="184">
        <v>14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284</v>
      </c>
      <c r="AU265" s="182" t="s">
        <v>89</v>
      </c>
      <c r="AV265" s="14" t="s">
        <v>89</v>
      </c>
      <c r="AW265" s="14" t="s">
        <v>30</v>
      </c>
      <c r="AX265" s="14" t="s">
        <v>83</v>
      </c>
      <c r="AY265" s="182" t="s">
        <v>276</v>
      </c>
    </row>
    <row r="266" spans="1:65" s="2" customFormat="1" ht="37.9" customHeight="1">
      <c r="A266" s="33"/>
      <c r="B266" s="158"/>
      <c r="C266" s="159" t="s">
        <v>554</v>
      </c>
      <c r="D266" s="159" t="s">
        <v>278</v>
      </c>
      <c r="E266" s="160" t="s">
        <v>1092</v>
      </c>
      <c r="F266" s="161" t="s">
        <v>2416</v>
      </c>
      <c r="G266" s="162" t="s">
        <v>292</v>
      </c>
      <c r="H266" s="163">
        <v>62</v>
      </c>
      <c r="I266" s="164"/>
      <c r="J266" s="163">
        <f>ROUND(I266*H266,3)</f>
        <v>0</v>
      </c>
      <c r="K266" s="165"/>
      <c r="L266" s="34"/>
      <c r="M266" s="166" t="s">
        <v>1</v>
      </c>
      <c r="N266" s="167" t="s">
        <v>42</v>
      </c>
      <c r="O266" s="62"/>
      <c r="P266" s="168">
        <f>O266*H266</f>
        <v>0</v>
      </c>
      <c r="Q266" s="168">
        <v>3.0000000000000001E-5</v>
      </c>
      <c r="R266" s="168">
        <f>Q266*H266</f>
        <v>1.8600000000000001E-3</v>
      </c>
      <c r="S266" s="168">
        <v>0</v>
      </c>
      <c r="T266" s="169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0" t="s">
        <v>368</v>
      </c>
      <c r="AT266" s="170" t="s">
        <v>278</v>
      </c>
      <c r="AU266" s="170" t="s">
        <v>89</v>
      </c>
      <c r="AY266" s="18" t="s">
        <v>276</v>
      </c>
      <c r="BE266" s="171">
        <f>IF(N266="základná",J266,0)</f>
        <v>0</v>
      </c>
      <c r="BF266" s="171">
        <f>IF(N266="znížená",J266,0)</f>
        <v>0</v>
      </c>
      <c r="BG266" s="171">
        <f>IF(N266="zákl. prenesená",J266,0)</f>
        <v>0</v>
      </c>
      <c r="BH266" s="171">
        <f>IF(N266="zníž. prenesená",J266,0)</f>
        <v>0</v>
      </c>
      <c r="BI266" s="171">
        <f>IF(N266="nulová",J266,0)</f>
        <v>0</v>
      </c>
      <c r="BJ266" s="18" t="s">
        <v>89</v>
      </c>
      <c r="BK266" s="172">
        <f>ROUND(I266*H266,3)</f>
        <v>0</v>
      </c>
      <c r="BL266" s="18" t="s">
        <v>368</v>
      </c>
      <c r="BM266" s="170" t="s">
        <v>2417</v>
      </c>
    </row>
    <row r="267" spans="1:65" s="2" customFormat="1" ht="24.2" customHeight="1">
      <c r="A267" s="33"/>
      <c r="B267" s="158"/>
      <c r="C267" s="197" t="s">
        <v>559</v>
      </c>
      <c r="D267" s="197" t="s">
        <v>393</v>
      </c>
      <c r="E267" s="198" t="s">
        <v>1108</v>
      </c>
      <c r="F267" s="199" t="s">
        <v>2418</v>
      </c>
      <c r="G267" s="200" t="s">
        <v>371</v>
      </c>
      <c r="H267" s="201">
        <v>496</v>
      </c>
      <c r="I267" s="202"/>
      <c r="J267" s="201">
        <f>ROUND(I267*H267,3)</f>
        <v>0</v>
      </c>
      <c r="K267" s="203"/>
      <c r="L267" s="204"/>
      <c r="M267" s="205" t="s">
        <v>1</v>
      </c>
      <c r="N267" s="206" t="s">
        <v>42</v>
      </c>
      <c r="O267" s="62"/>
      <c r="P267" s="168">
        <f>O267*H267</f>
        <v>0</v>
      </c>
      <c r="Q267" s="168">
        <v>2.0000000000000001E-4</v>
      </c>
      <c r="R267" s="168">
        <f>Q267*H267</f>
        <v>9.920000000000001E-2</v>
      </c>
      <c r="S267" s="168">
        <v>0</v>
      </c>
      <c r="T267" s="169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0" t="s">
        <v>448</v>
      </c>
      <c r="AT267" s="170" t="s">
        <v>393</v>
      </c>
      <c r="AU267" s="170" t="s">
        <v>89</v>
      </c>
      <c r="AY267" s="18" t="s">
        <v>276</v>
      </c>
      <c r="BE267" s="171">
        <f>IF(N267="základná",J267,0)</f>
        <v>0</v>
      </c>
      <c r="BF267" s="171">
        <f>IF(N267="znížená",J267,0)</f>
        <v>0</v>
      </c>
      <c r="BG267" s="171">
        <f>IF(N267="zákl. prenesená",J267,0)</f>
        <v>0</v>
      </c>
      <c r="BH267" s="171">
        <f>IF(N267="zníž. prenesená",J267,0)</f>
        <v>0</v>
      </c>
      <c r="BI267" s="171">
        <f>IF(N267="nulová",J267,0)</f>
        <v>0</v>
      </c>
      <c r="BJ267" s="18" t="s">
        <v>89</v>
      </c>
      <c r="BK267" s="172">
        <f>ROUND(I267*H267,3)</f>
        <v>0</v>
      </c>
      <c r="BL267" s="18" t="s">
        <v>368</v>
      </c>
      <c r="BM267" s="170" t="s">
        <v>2419</v>
      </c>
    </row>
    <row r="268" spans="1:65" s="2" customFormat="1" ht="24.2" customHeight="1">
      <c r="A268" s="33"/>
      <c r="B268" s="158"/>
      <c r="C268" s="159" t="s">
        <v>564</v>
      </c>
      <c r="D268" s="159" t="s">
        <v>278</v>
      </c>
      <c r="E268" s="160" t="s">
        <v>2420</v>
      </c>
      <c r="F268" s="161" t="s">
        <v>2421</v>
      </c>
      <c r="G268" s="162" t="s">
        <v>371</v>
      </c>
      <c r="H268" s="163">
        <v>4</v>
      </c>
      <c r="I268" s="164"/>
      <c r="J268" s="163">
        <f>ROUND(I268*H268,3)</f>
        <v>0</v>
      </c>
      <c r="K268" s="165"/>
      <c r="L268" s="34"/>
      <c r="M268" s="166" t="s">
        <v>1</v>
      </c>
      <c r="N268" s="167" t="s">
        <v>42</v>
      </c>
      <c r="O268" s="62"/>
      <c r="P268" s="168">
        <f>O268*H268</f>
        <v>0</v>
      </c>
      <c r="Q268" s="168">
        <v>1.81E-3</v>
      </c>
      <c r="R268" s="168">
        <f>Q268*H268</f>
        <v>7.2399999999999999E-3</v>
      </c>
      <c r="S268" s="168">
        <v>0</v>
      </c>
      <c r="T268" s="16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368</v>
      </c>
      <c r="AT268" s="170" t="s">
        <v>278</v>
      </c>
      <c r="AU268" s="170" t="s">
        <v>89</v>
      </c>
      <c r="AY268" s="18" t="s">
        <v>276</v>
      </c>
      <c r="BE268" s="171">
        <f>IF(N268="základná",J268,0)</f>
        <v>0</v>
      </c>
      <c r="BF268" s="171">
        <f>IF(N268="znížená",J268,0)</f>
        <v>0</v>
      </c>
      <c r="BG268" s="171">
        <f>IF(N268="zákl. prenesená",J268,0)</f>
        <v>0</v>
      </c>
      <c r="BH268" s="171">
        <f>IF(N268="zníž. prenesená",J268,0)</f>
        <v>0</v>
      </c>
      <c r="BI268" s="171">
        <f>IF(N268="nulová",J268,0)</f>
        <v>0</v>
      </c>
      <c r="BJ268" s="18" t="s">
        <v>89</v>
      </c>
      <c r="BK268" s="172">
        <f>ROUND(I268*H268,3)</f>
        <v>0</v>
      </c>
      <c r="BL268" s="18" t="s">
        <v>368</v>
      </c>
      <c r="BM268" s="170" t="s">
        <v>2422</v>
      </c>
    </row>
    <row r="269" spans="1:65" s="14" customFormat="1" ht="11.25">
      <c r="B269" s="181"/>
      <c r="D269" s="174" t="s">
        <v>284</v>
      </c>
      <c r="E269" s="182" t="s">
        <v>1</v>
      </c>
      <c r="F269" s="183" t="s">
        <v>2408</v>
      </c>
      <c r="H269" s="184">
        <v>4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284</v>
      </c>
      <c r="AU269" s="182" t="s">
        <v>89</v>
      </c>
      <c r="AV269" s="14" t="s">
        <v>89</v>
      </c>
      <c r="AW269" s="14" t="s">
        <v>30</v>
      </c>
      <c r="AX269" s="14" t="s">
        <v>83</v>
      </c>
      <c r="AY269" s="182" t="s">
        <v>276</v>
      </c>
    </row>
    <row r="270" spans="1:65" s="2" customFormat="1" ht="37.9" customHeight="1">
      <c r="A270" s="33"/>
      <c r="B270" s="158"/>
      <c r="C270" s="159" t="s">
        <v>568</v>
      </c>
      <c r="D270" s="159" t="s">
        <v>278</v>
      </c>
      <c r="E270" s="160" t="s">
        <v>1098</v>
      </c>
      <c r="F270" s="161" t="s">
        <v>2423</v>
      </c>
      <c r="G270" s="162" t="s">
        <v>292</v>
      </c>
      <c r="H270" s="163">
        <v>57.3</v>
      </c>
      <c r="I270" s="164"/>
      <c r="J270" s="163">
        <f>ROUND(I270*H270,3)</f>
        <v>0</v>
      </c>
      <c r="K270" s="165"/>
      <c r="L270" s="34"/>
      <c r="M270" s="166" t="s">
        <v>1</v>
      </c>
      <c r="N270" s="167" t="s">
        <v>42</v>
      </c>
      <c r="O270" s="62"/>
      <c r="P270" s="168">
        <f>O270*H270</f>
        <v>0</v>
      </c>
      <c r="Q270" s="168">
        <v>4.0000000000000003E-5</v>
      </c>
      <c r="R270" s="168">
        <f>Q270*H270</f>
        <v>2.2920000000000002E-3</v>
      </c>
      <c r="S270" s="168">
        <v>0</v>
      </c>
      <c r="T270" s="169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0" t="s">
        <v>368</v>
      </c>
      <c r="AT270" s="170" t="s">
        <v>278</v>
      </c>
      <c r="AU270" s="170" t="s">
        <v>89</v>
      </c>
      <c r="AY270" s="18" t="s">
        <v>276</v>
      </c>
      <c r="BE270" s="171">
        <f>IF(N270="základná",J270,0)</f>
        <v>0</v>
      </c>
      <c r="BF270" s="171">
        <f>IF(N270="znížená",J270,0)</f>
        <v>0</v>
      </c>
      <c r="BG270" s="171">
        <f>IF(N270="zákl. prenesená",J270,0)</f>
        <v>0</v>
      </c>
      <c r="BH270" s="171">
        <f>IF(N270="zníž. prenesená",J270,0)</f>
        <v>0</v>
      </c>
      <c r="BI270" s="171">
        <f>IF(N270="nulová",J270,0)</f>
        <v>0</v>
      </c>
      <c r="BJ270" s="18" t="s">
        <v>89</v>
      </c>
      <c r="BK270" s="172">
        <f>ROUND(I270*H270,3)</f>
        <v>0</v>
      </c>
      <c r="BL270" s="18" t="s">
        <v>368</v>
      </c>
      <c r="BM270" s="170" t="s">
        <v>2424</v>
      </c>
    </row>
    <row r="271" spans="1:65" s="2" customFormat="1" ht="21.75" customHeight="1">
      <c r="A271" s="33"/>
      <c r="B271" s="158"/>
      <c r="C271" s="197" t="s">
        <v>572</v>
      </c>
      <c r="D271" s="197" t="s">
        <v>393</v>
      </c>
      <c r="E271" s="198" t="s">
        <v>2425</v>
      </c>
      <c r="F271" s="199" t="s">
        <v>2426</v>
      </c>
      <c r="G271" s="200" t="s">
        <v>371</v>
      </c>
      <c r="H271" s="201">
        <v>458.4</v>
      </c>
      <c r="I271" s="202"/>
      <c r="J271" s="201">
        <f>ROUND(I271*H271,3)</f>
        <v>0</v>
      </c>
      <c r="K271" s="203"/>
      <c r="L271" s="204"/>
      <c r="M271" s="205" t="s">
        <v>1</v>
      </c>
      <c r="N271" s="206" t="s">
        <v>42</v>
      </c>
      <c r="O271" s="62"/>
      <c r="P271" s="168">
        <f>O271*H271</f>
        <v>0</v>
      </c>
      <c r="Q271" s="168">
        <v>1.4999999999999999E-4</v>
      </c>
      <c r="R271" s="168">
        <f>Q271*H271</f>
        <v>6.8759999999999988E-2</v>
      </c>
      <c r="S271" s="168">
        <v>0</v>
      </c>
      <c r="T271" s="169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0" t="s">
        <v>448</v>
      </c>
      <c r="AT271" s="170" t="s">
        <v>393</v>
      </c>
      <c r="AU271" s="170" t="s">
        <v>89</v>
      </c>
      <c r="AY271" s="18" t="s">
        <v>276</v>
      </c>
      <c r="BE271" s="171">
        <f>IF(N271="základná",J271,0)</f>
        <v>0</v>
      </c>
      <c r="BF271" s="171">
        <f>IF(N271="znížená",J271,0)</f>
        <v>0</v>
      </c>
      <c r="BG271" s="171">
        <f>IF(N271="zákl. prenesená",J271,0)</f>
        <v>0</v>
      </c>
      <c r="BH271" s="171">
        <f>IF(N271="zníž. prenesená",J271,0)</f>
        <v>0</v>
      </c>
      <c r="BI271" s="171">
        <f>IF(N271="nulová",J271,0)</f>
        <v>0</v>
      </c>
      <c r="BJ271" s="18" t="s">
        <v>89</v>
      </c>
      <c r="BK271" s="172">
        <f>ROUND(I271*H271,3)</f>
        <v>0</v>
      </c>
      <c r="BL271" s="18" t="s">
        <v>368</v>
      </c>
      <c r="BM271" s="170" t="s">
        <v>2427</v>
      </c>
    </row>
    <row r="272" spans="1:65" s="2" customFormat="1" ht="33" customHeight="1">
      <c r="A272" s="33"/>
      <c r="B272" s="158"/>
      <c r="C272" s="159" t="s">
        <v>577</v>
      </c>
      <c r="D272" s="159" t="s">
        <v>278</v>
      </c>
      <c r="E272" s="160" t="s">
        <v>1104</v>
      </c>
      <c r="F272" s="161" t="s">
        <v>2428</v>
      </c>
      <c r="G272" s="162" t="s">
        <v>292</v>
      </c>
      <c r="H272" s="163">
        <v>7.17</v>
      </c>
      <c r="I272" s="164"/>
      <c r="J272" s="163">
        <f>ROUND(I272*H272,3)</f>
        <v>0</v>
      </c>
      <c r="K272" s="165"/>
      <c r="L272" s="34"/>
      <c r="M272" s="166" t="s">
        <v>1</v>
      </c>
      <c r="N272" s="167" t="s">
        <v>42</v>
      </c>
      <c r="O272" s="62"/>
      <c r="P272" s="168">
        <f>O272*H272</f>
        <v>0</v>
      </c>
      <c r="Q272" s="168">
        <v>5.0000000000000002E-5</v>
      </c>
      <c r="R272" s="168">
        <f>Q272*H272</f>
        <v>3.5850000000000004E-4</v>
      </c>
      <c r="S272" s="168">
        <v>0</v>
      </c>
      <c r="T272" s="169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70" t="s">
        <v>368</v>
      </c>
      <c r="AT272" s="170" t="s">
        <v>278</v>
      </c>
      <c r="AU272" s="170" t="s">
        <v>89</v>
      </c>
      <c r="AY272" s="18" t="s">
        <v>276</v>
      </c>
      <c r="BE272" s="171">
        <f>IF(N272="základná",J272,0)</f>
        <v>0</v>
      </c>
      <c r="BF272" s="171">
        <f>IF(N272="znížená",J272,0)</f>
        <v>0</v>
      </c>
      <c r="BG272" s="171">
        <f>IF(N272="zákl. prenesená",J272,0)</f>
        <v>0</v>
      </c>
      <c r="BH272" s="171">
        <f>IF(N272="zníž. prenesená",J272,0)</f>
        <v>0</v>
      </c>
      <c r="BI272" s="171">
        <f>IF(N272="nulová",J272,0)</f>
        <v>0</v>
      </c>
      <c r="BJ272" s="18" t="s">
        <v>89</v>
      </c>
      <c r="BK272" s="172">
        <f>ROUND(I272*H272,3)</f>
        <v>0</v>
      </c>
      <c r="BL272" s="18" t="s">
        <v>368</v>
      </c>
      <c r="BM272" s="170" t="s">
        <v>2429</v>
      </c>
    </row>
    <row r="273" spans="1:65" s="2" customFormat="1" ht="24.2" customHeight="1">
      <c r="A273" s="33"/>
      <c r="B273" s="158"/>
      <c r="C273" s="197" t="s">
        <v>584</v>
      </c>
      <c r="D273" s="197" t="s">
        <v>393</v>
      </c>
      <c r="E273" s="198" t="s">
        <v>1108</v>
      </c>
      <c r="F273" s="199" t="s">
        <v>2418</v>
      </c>
      <c r="G273" s="200" t="s">
        <v>371</v>
      </c>
      <c r="H273" s="201">
        <v>57.36</v>
      </c>
      <c r="I273" s="202"/>
      <c r="J273" s="201">
        <f>ROUND(I273*H273,3)</f>
        <v>0</v>
      </c>
      <c r="K273" s="203"/>
      <c r="L273" s="204"/>
      <c r="M273" s="205" t="s">
        <v>1</v>
      </c>
      <c r="N273" s="206" t="s">
        <v>42</v>
      </c>
      <c r="O273" s="62"/>
      <c r="P273" s="168">
        <f>O273*H273</f>
        <v>0</v>
      </c>
      <c r="Q273" s="168">
        <v>2.0000000000000001E-4</v>
      </c>
      <c r="R273" s="168">
        <f>Q273*H273</f>
        <v>1.1472000000000001E-2</v>
      </c>
      <c r="S273" s="168">
        <v>0</v>
      </c>
      <c r="T273" s="169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70" t="s">
        <v>448</v>
      </c>
      <c r="AT273" s="170" t="s">
        <v>393</v>
      </c>
      <c r="AU273" s="170" t="s">
        <v>89</v>
      </c>
      <c r="AY273" s="18" t="s">
        <v>276</v>
      </c>
      <c r="BE273" s="171">
        <f>IF(N273="základná",J273,0)</f>
        <v>0</v>
      </c>
      <c r="BF273" s="171">
        <f>IF(N273="znížená",J273,0)</f>
        <v>0</v>
      </c>
      <c r="BG273" s="171">
        <f>IF(N273="zákl. prenesená",J273,0)</f>
        <v>0</v>
      </c>
      <c r="BH273" s="171">
        <f>IF(N273="zníž. prenesená",J273,0)</f>
        <v>0</v>
      </c>
      <c r="BI273" s="171">
        <f>IF(N273="nulová",J273,0)</f>
        <v>0</v>
      </c>
      <c r="BJ273" s="18" t="s">
        <v>89</v>
      </c>
      <c r="BK273" s="172">
        <f>ROUND(I273*H273,3)</f>
        <v>0</v>
      </c>
      <c r="BL273" s="18" t="s">
        <v>368</v>
      </c>
      <c r="BM273" s="170" t="s">
        <v>2430</v>
      </c>
    </row>
    <row r="274" spans="1:65" s="2" customFormat="1" ht="37.9" customHeight="1">
      <c r="A274" s="33"/>
      <c r="B274" s="158"/>
      <c r="C274" s="159" t="s">
        <v>598</v>
      </c>
      <c r="D274" s="159" t="s">
        <v>278</v>
      </c>
      <c r="E274" s="160" t="s">
        <v>2431</v>
      </c>
      <c r="F274" s="161" t="s">
        <v>2432</v>
      </c>
      <c r="G274" s="162" t="s">
        <v>292</v>
      </c>
      <c r="H274" s="163">
        <v>56.5</v>
      </c>
      <c r="I274" s="164"/>
      <c r="J274" s="163">
        <f>ROUND(I274*H274,3)</f>
        <v>0</v>
      </c>
      <c r="K274" s="165"/>
      <c r="L274" s="34"/>
      <c r="M274" s="166" t="s">
        <v>1</v>
      </c>
      <c r="N274" s="167" t="s">
        <v>42</v>
      </c>
      <c r="O274" s="62"/>
      <c r="P274" s="168">
        <f>O274*H274</f>
        <v>0</v>
      </c>
      <c r="Q274" s="168">
        <v>3.5E-4</v>
      </c>
      <c r="R274" s="168">
        <f>Q274*H274</f>
        <v>1.9775000000000001E-2</v>
      </c>
      <c r="S274" s="168">
        <v>0</v>
      </c>
      <c r="T274" s="169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70" t="s">
        <v>368</v>
      </c>
      <c r="AT274" s="170" t="s">
        <v>278</v>
      </c>
      <c r="AU274" s="170" t="s">
        <v>89</v>
      </c>
      <c r="AY274" s="18" t="s">
        <v>276</v>
      </c>
      <c r="BE274" s="171">
        <f>IF(N274="základná",J274,0)</f>
        <v>0</v>
      </c>
      <c r="BF274" s="171">
        <f>IF(N274="znížená",J274,0)</f>
        <v>0</v>
      </c>
      <c r="BG274" s="171">
        <f>IF(N274="zákl. prenesená",J274,0)</f>
        <v>0</v>
      </c>
      <c r="BH274" s="171">
        <f>IF(N274="zníž. prenesená",J274,0)</f>
        <v>0</v>
      </c>
      <c r="BI274" s="171">
        <f>IF(N274="nulová",J274,0)</f>
        <v>0</v>
      </c>
      <c r="BJ274" s="18" t="s">
        <v>89</v>
      </c>
      <c r="BK274" s="172">
        <f>ROUND(I274*H274,3)</f>
        <v>0</v>
      </c>
      <c r="BL274" s="18" t="s">
        <v>368</v>
      </c>
      <c r="BM274" s="170" t="s">
        <v>2433</v>
      </c>
    </row>
    <row r="275" spans="1:65" s="14" customFormat="1" ht="11.25">
      <c r="B275" s="181"/>
      <c r="D275" s="174" t="s">
        <v>284</v>
      </c>
      <c r="E275" s="182" t="s">
        <v>1</v>
      </c>
      <c r="F275" s="183" t="s">
        <v>2434</v>
      </c>
      <c r="H275" s="184">
        <v>56.5</v>
      </c>
      <c r="I275" s="185"/>
      <c r="L275" s="181"/>
      <c r="M275" s="186"/>
      <c r="N275" s="187"/>
      <c r="O275" s="187"/>
      <c r="P275" s="187"/>
      <c r="Q275" s="187"/>
      <c r="R275" s="187"/>
      <c r="S275" s="187"/>
      <c r="T275" s="188"/>
      <c r="AT275" s="182" t="s">
        <v>284</v>
      </c>
      <c r="AU275" s="182" t="s">
        <v>89</v>
      </c>
      <c r="AV275" s="14" t="s">
        <v>89</v>
      </c>
      <c r="AW275" s="14" t="s">
        <v>30</v>
      </c>
      <c r="AX275" s="14" t="s">
        <v>83</v>
      </c>
      <c r="AY275" s="182" t="s">
        <v>276</v>
      </c>
    </row>
    <row r="276" spans="1:65" s="2" customFormat="1" ht="21.75" customHeight="1">
      <c r="A276" s="33"/>
      <c r="B276" s="158"/>
      <c r="C276" s="197" t="s">
        <v>607</v>
      </c>
      <c r="D276" s="197" t="s">
        <v>393</v>
      </c>
      <c r="E276" s="198" t="s">
        <v>1086</v>
      </c>
      <c r="F276" s="199" t="s">
        <v>1087</v>
      </c>
      <c r="G276" s="200" t="s">
        <v>371</v>
      </c>
      <c r="H276" s="201">
        <v>452</v>
      </c>
      <c r="I276" s="202"/>
      <c r="J276" s="201">
        <f>ROUND(I276*H276,3)</f>
        <v>0</v>
      </c>
      <c r="K276" s="203"/>
      <c r="L276" s="204"/>
      <c r="M276" s="205" t="s">
        <v>1</v>
      </c>
      <c r="N276" s="206" t="s">
        <v>42</v>
      </c>
      <c r="O276" s="62"/>
      <c r="P276" s="168">
        <f>O276*H276</f>
        <v>0</v>
      </c>
      <c r="Q276" s="168">
        <v>1.4999999999999999E-4</v>
      </c>
      <c r="R276" s="168">
        <f>Q276*H276</f>
        <v>6.7799999999999999E-2</v>
      </c>
      <c r="S276" s="168">
        <v>0</v>
      </c>
      <c r="T276" s="169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0" t="s">
        <v>448</v>
      </c>
      <c r="AT276" s="170" t="s">
        <v>393</v>
      </c>
      <c r="AU276" s="170" t="s">
        <v>89</v>
      </c>
      <c r="AY276" s="18" t="s">
        <v>276</v>
      </c>
      <c r="BE276" s="171">
        <f>IF(N276="základná",J276,0)</f>
        <v>0</v>
      </c>
      <c r="BF276" s="171">
        <f>IF(N276="znížená",J276,0)</f>
        <v>0</v>
      </c>
      <c r="BG276" s="171">
        <f>IF(N276="zákl. prenesená",J276,0)</f>
        <v>0</v>
      </c>
      <c r="BH276" s="171">
        <f>IF(N276="zníž. prenesená",J276,0)</f>
        <v>0</v>
      </c>
      <c r="BI276" s="171">
        <f>IF(N276="nulová",J276,0)</f>
        <v>0</v>
      </c>
      <c r="BJ276" s="18" t="s">
        <v>89</v>
      </c>
      <c r="BK276" s="172">
        <f>ROUND(I276*H276,3)</f>
        <v>0</v>
      </c>
      <c r="BL276" s="18" t="s">
        <v>368</v>
      </c>
      <c r="BM276" s="170" t="s">
        <v>2435</v>
      </c>
    </row>
    <row r="277" spans="1:65" s="2" customFormat="1" ht="37.9" customHeight="1">
      <c r="A277" s="33"/>
      <c r="B277" s="158"/>
      <c r="C277" s="159" t="s">
        <v>615</v>
      </c>
      <c r="D277" s="159" t="s">
        <v>278</v>
      </c>
      <c r="E277" s="160" t="s">
        <v>1118</v>
      </c>
      <c r="F277" s="161" t="s">
        <v>2436</v>
      </c>
      <c r="G277" s="162" t="s">
        <v>292</v>
      </c>
      <c r="H277" s="163">
        <v>12</v>
      </c>
      <c r="I277" s="164"/>
      <c r="J277" s="163">
        <f>ROUND(I277*H277,3)</f>
        <v>0</v>
      </c>
      <c r="K277" s="165"/>
      <c r="L277" s="34"/>
      <c r="M277" s="166" t="s">
        <v>1</v>
      </c>
      <c r="N277" s="167" t="s">
        <v>42</v>
      </c>
      <c r="O277" s="62"/>
      <c r="P277" s="168">
        <f>O277*H277</f>
        <v>0</v>
      </c>
      <c r="Q277" s="168">
        <v>2.9999999999999997E-4</v>
      </c>
      <c r="R277" s="168">
        <f>Q277*H277</f>
        <v>3.5999999999999999E-3</v>
      </c>
      <c r="S277" s="168">
        <v>0</v>
      </c>
      <c r="T277" s="169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70" t="s">
        <v>368</v>
      </c>
      <c r="AT277" s="170" t="s">
        <v>278</v>
      </c>
      <c r="AU277" s="170" t="s">
        <v>89</v>
      </c>
      <c r="AY277" s="18" t="s">
        <v>276</v>
      </c>
      <c r="BE277" s="171">
        <f>IF(N277="základná",J277,0)</f>
        <v>0</v>
      </c>
      <c r="BF277" s="171">
        <f>IF(N277="znížená",J277,0)</f>
        <v>0</v>
      </c>
      <c r="BG277" s="171">
        <f>IF(N277="zákl. prenesená",J277,0)</f>
        <v>0</v>
      </c>
      <c r="BH277" s="171">
        <f>IF(N277="zníž. prenesená",J277,0)</f>
        <v>0</v>
      </c>
      <c r="BI277" s="171">
        <f>IF(N277="nulová",J277,0)</f>
        <v>0</v>
      </c>
      <c r="BJ277" s="18" t="s">
        <v>89</v>
      </c>
      <c r="BK277" s="172">
        <f>ROUND(I277*H277,3)</f>
        <v>0</v>
      </c>
      <c r="BL277" s="18" t="s">
        <v>368</v>
      </c>
      <c r="BM277" s="170" t="s">
        <v>2437</v>
      </c>
    </row>
    <row r="278" spans="1:65" s="2" customFormat="1" ht="21.75" customHeight="1">
      <c r="A278" s="33"/>
      <c r="B278" s="158"/>
      <c r="C278" s="197" t="s">
        <v>622</v>
      </c>
      <c r="D278" s="197" t="s">
        <v>393</v>
      </c>
      <c r="E278" s="198" t="s">
        <v>2425</v>
      </c>
      <c r="F278" s="199" t="s">
        <v>2426</v>
      </c>
      <c r="G278" s="200" t="s">
        <v>371</v>
      </c>
      <c r="H278" s="201">
        <v>96</v>
      </c>
      <c r="I278" s="202"/>
      <c r="J278" s="201">
        <f>ROUND(I278*H278,3)</f>
        <v>0</v>
      </c>
      <c r="K278" s="203"/>
      <c r="L278" s="204"/>
      <c r="M278" s="205" t="s">
        <v>1</v>
      </c>
      <c r="N278" s="206" t="s">
        <v>42</v>
      </c>
      <c r="O278" s="62"/>
      <c r="P278" s="168">
        <f>O278*H278</f>
        <v>0</v>
      </c>
      <c r="Q278" s="168">
        <v>1.4999999999999999E-4</v>
      </c>
      <c r="R278" s="168">
        <f>Q278*H278</f>
        <v>1.44E-2</v>
      </c>
      <c r="S278" s="168">
        <v>0</v>
      </c>
      <c r="T278" s="169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0" t="s">
        <v>448</v>
      </c>
      <c r="AT278" s="170" t="s">
        <v>393</v>
      </c>
      <c r="AU278" s="170" t="s">
        <v>89</v>
      </c>
      <c r="AY278" s="18" t="s">
        <v>276</v>
      </c>
      <c r="BE278" s="171">
        <f>IF(N278="základná",J278,0)</f>
        <v>0</v>
      </c>
      <c r="BF278" s="171">
        <f>IF(N278="znížená",J278,0)</f>
        <v>0</v>
      </c>
      <c r="BG278" s="171">
        <f>IF(N278="zákl. prenesená",J278,0)</f>
        <v>0</v>
      </c>
      <c r="BH278" s="171">
        <f>IF(N278="zníž. prenesená",J278,0)</f>
        <v>0</v>
      </c>
      <c r="BI278" s="171">
        <f>IF(N278="nulová",J278,0)</f>
        <v>0</v>
      </c>
      <c r="BJ278" s="18" t="s">
        <v>89</v>
      </c>
      <c r="BK278" s="172">
        <f>ROUND(I278*H278,3)</f>
        <v>0</v>
      </c>
      <c r="BL278" s="18" t="s">
        <v>368</v>
      </c>
      <c r="BM278" s="170" t="s">
        <v>2438</v>
      </c>
    </row>
    <row r="279" spans="1:65" s="2" customFormat="1" ht="24.2" customHeight="1">
      <c r="A279" s="33"/>
      <c r="B279" s="158"/>
      <c r="C279" s="159" t="s">
        <v>629</v>
      </c>
      <c r="D279" s="159" t="s">
        <v>278</v>
      </c>
      <c r="E279" s="160" t="s">
        <v>1124</v>
      </c>
      <c r="F279" s="161" t="s">
        <v>1125</v>
      </c>
      <c r="G279" s="162" t="s">
        <v>281</v>
      </c>
      <c r="H279" s="163">
        <v>376.392</v>
      </c>
      <c r="I279" s="164"/>
      <c r="J279" s="163">
        <f>ROUND(I279*H279,3)</f>
        <v>0</v>
      </c>
      <c r="K279" s="165"/>
      <c r="L279" s="34"/>
      <c r="M279" s="166" t="s">
        <v>1</v>
      </c>
      <c r="N279" s="167" t="s">
        <v>42</v>
      </c>
      <c r="O279" s="62"/>
      <c r="P279" s="168">
        <f>O279*H279</f>
        <v>0</v>
      </c>
      <c r="Q279" s="168">
        <v>0</v>
      </c>
      <c r="R279" s="168">
        <f>Q279*H279</f>
        <v>0</v>
      </c>
      <c r="S279" s="168">
        <v>0</v>
      </c>
      <c r="T279" s="169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70" t="s">
        <v>368</v>
      </c>
      <c r="AT279" s="170" t="s">
        <v>278</v>
      </c>
      <c r="AU279" s="170" t="s">
        <v>89</v>
      </c>
      <c r="AY279" s="18" t="s">
        <v>276</v>
      </c>
      <c r="BE279" s="171">
        <f>IF(N279="základná",J279,0)</f>
        <v>0</v>
      </c>
      <c r="BF279" s="171">
        <f>IF(N279="znížená",J279,0)</f>
        <v>0</v>
      </c>
      <c r="BG279" s="171">
        <f>IF(N279="zákl. prenesená",J279,0)</f>
        <v>0</v>
      </c>
      <c r="BH279" s="171">
        <f>IF(N279="zníž. prenesená",J279,0)</f>
        <v>0</v>
      </c>
      <c r="BI279" s="171">
        <f>IF(N279="nulová",J279,0)</f>
        <v>0</v>
      </c>
      <c r="BJ279" s="18" t="s">
        <v>89</v>
      </c>
      <c r="BK279" s="172">
        <f>ROUND(I279*H279,3)</f>
        <v>0</v>
      </c>
      <c r="BL279" s="18" t="s">
        <v>368</v>
      </c>
      <c r="BM279" s="170" t="s">
        <v>2439</v>
      </c>
    </row>
    <row r="280" spans="1:65" s="14" customFormat="1" ht="11.25">
      <c r="B280" s="181"/>
      <c r="D280" s="174" t="s">
        <v>284</v>
      </c>
      <c r="E280" s="182" t="s">
        <v>1</v>
      </c>
      <c r="F280" s="183" t="s">
        <v>2440</v>
      </c>
      <c r="H280" s="184">
        <v>376.392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284</v>
      </c>
      <c r="AU280" s="182" t="s">
        <v>89</v>
      </c>
      <c r="AV280" s="14" t="s">
        <v>89</v>
      </c>
      <c r="AW280" s="14" t="s">
        <v>30</v>
      </c>
      <c r="AX280" s="14" t="s">
        <v>83</v>
      </c>
      <c r="AY280" s="182" t="s">
        <v>276</v>
      </c>
    </row>
    <row r="281" spans="1:65" s="2" customFormat="1" ht="16.5" customHeight="1">
      <c r="A281" s="33"/>
      <c r="B281" s="158"/>
      <c r="C281" s="197" t="s">
        <v>633</v>
      </c>
      <c r="D281" s="197" t="s">
        <v>393</v>
      </c>
      <c r="E281" s="198" t="s">
        <v>1129</v>
      </c>
      <c r="F281" s="199" t="s">
        <v>1130</v>
      </c>
      <c r="G281" s="200" t="s">
        <v>281</v>
      </c>
      <c r="H281" s="201">
        <v>49.441000000000003</v>
      </c>
      <c r="I281" s="202"/>
      <c r="J281" s="201">
        <f>ROUND(I281*H281,3)</f>
        <v>0</v>
      </c>
      <c r="K281" s="203"/>
      <c r="L281" s="204"/>
      <c r="M281" s="205" t="s">
        <v>1</v>
      </c>
      <c r="N281" s="206" t="s">
        <v>42</v>
      </c>
      <c r="O281" s="62"/>
      <c r="P281" s="168">
        <f>O281*H281</f>
        <v>0</v>
      </c>
      <c r="Q281" s="168">
        <v>5.0000000000000001E-4</v>
      </c>
      <c r="R281" s="168">
        <f>Q281*H281</f>
        <v>2.4720500000000003E-2</v>
      </c>
      <c r="S281" s="168">
        <v>0</v>
      </c>
      <c r="T281" s="169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70" t="s">
        <v>448</v>
      </c>
      <c r="AT281" s="170" t="s">
        <v>393</v>
      </c>
      <c r="AU281" s="170" t="s">
        <v>89</v>
      </c>
      <c r="AY281" s="18" t="s">
        <v>276</v>
      </c>
      <c r="BE281" s="171">
        <f>IF(N281="základná",J281,0)</f>
        <v>0</v>
      </c>
      <c r="BF281" s="171">
        <f>IF(N281="znížená",J281,0)</f>
        <v>0</v>
      </c>
      <c r="BG281" s="171">
        <f>IF(N281="zákl. prenesená",J281,0)</f>
        <v>0</v>
      </c>
      <c r="BH281" s="171">
        <f>IF(N281="zníž. prenesená",J281,0)</f>
        <v>0</v>
      </c>
      <c r="BI281" s="171">
        <f>IF(N281="nulová",J281,0)</f>
        <v>0</v>
      </c>
      <c r="BJ281" s="18" t="s">
        <v>89</v>
      </c>
      <c r="BK281" s="172">
        <f>ROUND(I281*H281,3)</f>
        <v>0</v>
      </c>
      <c r="BL281" s="18" t="s">
        <v>368</v>
      </c>
      <c r="BM281" s="170" t="s">
        <v>2441</v>
      </c>
    </row>
    <row r="282" spans="1:65" s="14" customFormat="1" ht="11.25">
      <c r="B282" s="181"/>
      <c r="D282" s="174" t="s">
        <v>284</v>
      </c>
      <c r="E282" s="182" t="s">
        <v>1</v>
      </c>
      <c r="F282" s="183" t="s">
        <v>223</v>
      </c>
      <c r="H282" s="184">
        <v>42.991999999999997</v>
      </c>
      <c r="I282" s="185"/>
      <c r="L282" s="181"/>
      <c r="M282" s="186"/>
      <c r="N282" s="187"/>
      <c r="O282" s="187"/>
      <c r="P282" s="187"/>
      <c r="Q282" s="187"/>
      <c r="R282" s="187"/>
      <c r="S282" s="187"/>
      <c r="T282" s="188"/>
      <c r="AT282" s="182" t="s">
        <v>284</v>
      </c>
      <c r="AU282" s="182" t="s">
        <v>89</v>
      </c>
      <c r="AV282" s="14" t="s">
        <v>89</v>
      </c>
      <c r="AW282" s="14" t="s">
        <v>30</v>
      </c>
      <c r="AX282" s="14" t="s">
        <v>83</v>
      </c>
      <c r="AY282" s="182" t="s">
        <v>276</v>
      </c>
    </row>
    <row r="283" spans="1:65" s="14" customFormat="1" ht="11.25">
      <c r="B283" s="181"/>
      <c r="D283" s="174" t="s">
        <v>284</v>
      </c>
      <c r="F283" s="183" t="s">
        <v>2394</v>
      </c>
      <c r="H283" s="184">
        <v>49.441000000000003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284</v>
      </c>
      <c r="AU283" s="182" t="s">
        <v>89</v>
      </c>
      <c r="AV283" s="14" t="s">
        <v>89</v>
      </c>
      <c r="AW283" s="14" t="s">
        <v>3</v>
      </c>
      <c r="AX283" s="14" t="s">
        <v>83</v>
      </c>
      <c r="AY283" s="182" t="s">
        <v>276</v>
      </c>
    </row>
    <row r="284" spans="1:65" s="2" customFormat="1" ht="24.2" customHeight="1">
      <c r="A284" s="33"/>
      <c r="B284" s="158"/>
      <c r="C284" s="197" t="s">
        <v>639</v>
      </c>
      <c r="D284" s="197" t="s">
        <v>393</v>
      </c>
      <c r="E284" s="198" t="s">
        <v>2442</v>
      </c>
      <c r="F284" s="199" t="s">
        <v>2443</v>
      </c>
      <c r="G284" s="200" t="s">
        <v>281</v>
      </c>
      <c r="H284" s="201">
        <v>383.41</v>
      </c>
      <c r="I284" s="202"/>
      <c r="J284" s="201">
        <f>ROUND(I284*H284,3)</f>
        <v>0</v>
      </c>
      <c r="K284" s="203"/>
      <c r="L284" s="204"/>
      <c r="M284" s="205" t="s">
        <v>1</v>
      </c>
      <c r="N284" s="206" t="s">
        <v>42</v>
      </c>
      <c r="O284" s="62"/>
      <c r="P284" s="168">
        <f>O284*H284</f>
        <v>0</v>
      </c>
      <c r="Q284" s="168">
        <v>1E-3</v>
      </c>
      <c r="R284" s="168">
        <f>Q284*H284</f>
        <v>0.38341000000000003</v>
      </c>
      <c r="S284" s="168">
        <v>0</v>
      </c>
      <c r="T284" s="169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0" t="s">
        <v>448</v>
      </c>
      <c r="AT284" s="170" t="s">
        <v>393</v>
      </c>
      <c r="AU284" s="170" t="s">
        <v>89</v>
      </c>
      <c r="AY284" s="18" t="s">
        <v>276</v>
      </c>
      <c r="BE284" s="171">
        <f>IF(N284="základná",J284,0)</f>
        <v>0</v>
      </c>
      <c r="BF284" s="171">
        <f>IF(N284="znížená",J284,0)</f>
        <v>0</v>
      </c>
      <c r="BG284" s="171">
        <f>IF(N284="zákl. prenesená",J284,0)</f>
        <v>0</v>
      </c>
      <c r="BH284" s="171">
        <f>IF(N284="zníž. prenesená",J284,0)</f>
        <v>0</v>
      </c>
      <c r="BI284" s="171">
        <f>IF(N284="nulová",J284,0)</f>
        <v>0</v>
      </c>
      <c r="BJ284" s="18" t="s">
        <v>89</v>
      </c>
      <c r="BK284" s="172">
        <f>ROUND(I284*H284,3)</f>
        <v>0</v>
      </c>
      <c r="BL284" s="18" t="s">
        <v>368</v>
      </c>
      <c r="BM284" s="170" t="s">
        <v>2444</v>
      </c>
    </row>
    <row r="285" spans="1:65" s="14" customFormat="1" ht="11.25">
      <c r="B285" s="181"/>
      <c r="D285" s="174" t="s">
        <v>284</v>
      </c>
      <c r="E285" s="182" t="s">
        <v>1</v>
      </c>
      <c r="F285" s="183" t="s">
        <v>2243</v>
      </c>
      <c r="H285" s="184">
        <v>333.4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284</v>
      </c>
      <c r="AU285" s="182" t="s">
        <v>89</v>
      </c>
      <c r="AV285" s="14" t="s">
        <v>89</v>
      </c>
      <c r="AW285" s="14" t="s">
        <v>30</v>
      </c>
      <c r="AX285" s="14" t="s">
        <v>83</v>
      </c>
      <c r="AY285" s="182" t="s">
        <v>276</v>
      </c>
    </row>
    <row r="286" spans="1:65" s="14" customFormat="1" ht="11.25">
      <c r="B286" s="181"/>
      <c r="D286" s="174" t="s">
        <v>284</v>
      </c>
      <c r="F286" s="183" t="s">
        <v>2383</v>
      </c>
      <c r="H286" s="184">
        <v>383.41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284</v>
      </c>
      <c r="AU286" s="182" t="s">
        <v>89</v>
      </c>
      <c r="AV286" s="14" t="s">
        <v>89</v>
      </c>
      <c r="AW286" s="14" t="s">
        <v>3</v>
      </c>
      <c r="AX286" s="14" t="s">
        <v>83</v>
      </c>
      <c r="AY286" s="182" t="s">
        <v>276</v>
      </c>
    </row>
    <row r="287" spans="1:65" s="2" customFormat="1" ht="33" customHeight="1">
      <c r="A287" s="33"/>
      <c r="B287" s="158"/>
      <c r="C287" s="159" t="s">
        <v>644</v>
      </c>
      <c r="D287" s="159" t="s">
        <v>278</v>
      </c>
      <c r="E287" s="160" t="s">
        <v>2445</v>
      </c>
      <c r="F287" s="161" t="s">
        <v>2446</v>
      </c>
      <c r="G287" s="162" t="s">
        <v>292</v>
      </c>
      <c r="H287" s="163">
        <v>54.45</v>
      </c>
      <c r="I287" s="164"/>
      <c r="J287" s="163">
        <f>ROUND(I287*H287,3)</f>
        <v>0</v>
      </c>
      <c r="K287" s="165"/>
      <c r="L287" s="34"/>
      <c r="M287" s="166" t="s">
        <v>1</v>
      </c>
      <c r="N287" s="167" t="s">
        <v>42</v>
      </c>
      <c r="O287" s="62"/>
      <c r="P287" s="168">
        <f>O287*H287</f>
        <v>0</v>
      </c>
      <c r="Q287" s="168">
        <v>3.0000000000000001E-5</v>
      </c>
      <c r="R287" s="168">
        <f>Q287*H287</f>
        <v>1.6335000000000002E-3</v>
      </c>
      <c r="S287" s="168">
        <v>0</v>
      </c>
      <c r="T287" s="169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70" t="s">
        <v>368</v>
      </c>
      <c r="AT287" s="170" t="s">
        <v>278</v>
      </c>
      <c r="AU287" s="170" t="s">
        <v>89</v>
      </c>
      <c r="AY287" s="18" t="s">
        <v>276</v>
      </c>
      <c r="BE287" s="171">
        <f>IF(N287="základná",J287,0)</f>
        <v>0</v>
      </c>
      <c r="BF287" s="171">
        <f>IF(N287="znížená",J287,0)</f>
        <v>0</v>
      </c>
      <c r="BG287" s="171">
        <f>IF(N287="zákl. prenesená",J287,0)</f>
        <v>0</v>
      </c>
      <c r="BH287" s="171">
        <f>IF(N287="zníž. prenesená",J287,0)</f>
        <v>0</v>
      </c>
      <c r="BI287" s="171">
        <f>IF(N287="nulová",J287,0)</f>
        <v>0</v>
      </c>
      <c r="BJ287" s="18" t="s">
        <v>89</v>
      </c>
      <c r="BK287" s="172">
        <f>ROUND(I287*H287,3)</f>
        <v>0</v>
      </c>
      <c r="BL287" s="18" t="s">
        <v>368</v>
      </c>
      <c r="BM287" s="170" t="s">
        <v>2447</v>
      </c>
    </row>
    <row r="288" spans="1:65" s="13" customFormat="1" ht="11.25">
      <c r="B288" s="173"/>
      <c r="D288" s="174" t="s">
        <v>284</v>
      </c>
      <c r="E288" s="175" t="s">
        <v>1</v>
      </c>
      <c r="F288" s="176" t="s">
        <v>2273</v>
      </c>
      <c r="H288" s="175" t="s">
        <v>1</v>
      </c>
      <c r="I288" s="177"/>
      <c r="L288" s="173"/>
      <c r="M288" s="178"/>
      <c r="N288" s="179"/>
      <c r="O288" s="179"/>
      <c r="P288" s="179"/>
      <c r="Q288" s="179"/>
      <c r="R288" s="179"/>
      <c r="S288" s="179"/>
      <c r="T288" s="180"/>
      <c r="AT288" s="175" t="s">
        <v>284</v>
      </c>
      <c r="AU288" s="175" t="s">
        <v>89</v>
      </c>
      <c r="AV288" s="13" t="s">
        <v>83</v>
      </c>
      <c r="AW288" s="13" t="s">
        <v>30</v>
      </c>
      <c r="AX288" s="13" t="s">
        <v>76</v>
      </c>
      <c r="AY288" s="175" t="s">
        <v>276</v>
      </c>
    </row>
    <row r="289" spans="1:65" s="14" customFormat="1" ht="11.25">
      <c r="B289" s="181"/>
      <c r="D289" s="174" t="s">
        <v>284</v>
      </c>
      <c r="E289" s="182" t="s">
        <v>2266</v>
      </c>
      <c r="F289" s="183" t="s">
        <v>2448</v>
      </c>
      <c r="H289" s="184">
        <v>54.45</v>
      </c>
      <c r="I289" s="185"/>
      <c r="L289" s="181"/>
      <c r="M289" s="186"/>
      <c r="N289" s="187"/>
      <c r="O289" s="187"/>
      <c r="P289" s="187"/>
      <c r="Q289" s="187"/>
      <c r="R289" s="187"/>
      <c r="S289" s="187"/>
      <c r="T289" s="188"/>
      <c r="AT289" s="182" t="s">
        <v>284</v>
      </c>
      <c r="AU289" s="182" t="s">
        <v>89</v>
      </c>
      <c r="AV289" s="14" t="s">
        <v>89</v>
      </c>
      <c r="AW289" s="14" t="s">
        <v>30</v>
      </c>
      <c r="AX289" s="14" t="s">
        <v>83</v>
      </c>
      <c r="AY289" s="182" t="s">
        <v>276</v>
      </c>
    </row>
    <row r="290" spans="1:65" s="2" customFormat="1" ht="24.2" customHeight="1">
      <c r="A290" s="33"/>
      <c r="B290" s="158"/>
      <c r="C290" s="197" t="s">
        <v>649</v>
      </c>
      <c r="D290" s="197" t="s">
        <v>393</v>
      </c>
      <c r="E290" s="198" t="s">
        <v>2449</v>
      </c>
      <c r="F290" s="199" t="s">
        <v>2450</v>
      </c>
      <c r="G290" s="200" t="s">
        <v>371</v>
      </c>
      <c r="H290" s="201">
        <v>343.03500000000003</v>
      </c>
      <c r="I290" s="202"/>
      <c r="J290" s="201">
        <f>ROUND(I290*H290,3)</f>
        <v>0</v>
      </c>
      <c r="K290" s="203"/>
      <c r="L290" s="204"/>
      <c r="M290" s="205" t="s">
        <v>1</v>
      </c>
      <c r="N290" s="206" t="s">
        <v>42</v>
      </c>
      <c r="O290" s="62"/>
      <c r="P290" s="168">
        <f>O290*H290</f>
        <v>0</v>
      </c>
      <c r="Q290" s="168">
        <v>3.0000000000000001E-5</v>
      </c>
      <c r="R290" s="168">
        <f>Q290*H290</f>
        <v>1.0291050000000001E-2</v>
      </c>
      <c r="S290" s="168">
        <v>0</v>
      </c>
      <c r="T290" s="169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0" t="s">
        <v>448</v>
      </c>
      <c r="AT290" s="170" t="s">
        <v>393</v>
      </c>
      <c r="AU290" s="170" t="s">
        <v>89</v>
      </c>
      <c r="AY290" s="18" t="s">
        <v>276</v>
      </c>
      <c r="BE290" s="171">
        <f>IF(N290="základná",J290,0)</f>
        <v>0</v>
      </c>
      <c r="BF290" s="171">
        <f>IF(N290="znížená",J290,0)</f>
        <v>0</v>
      </c>
      <c r="BG290" s="171">
        <f>IF(N290="zákl. prenesená",J290,0)</f>
        <v>0</v>
      </c>
      <c r="BH290" s="171">
        <f>IF(N290="zníž. prenesená",J290,0)</f>
        <v>0</v>
      </c>
      <c r="BI290" s="171">
        <f>IF(N290="nulová",J290,0)</f>
        <v>0</v>
      </c>
      <c r="BJ290" s="18" t="s">
        <v>89</v>
      </c>
      <c r="BK290" s="172">
        <f>ROUND(I290*H290,3)</f>
        <v>0</v>
      </c>
      <c r="BL290" s="18" t="s">
        <v>368</v>
      </c>
      <c r="BM290" s="170" t="s">
        <v>2451</v>
      </c>
    </row>
    <row r="291" spans="1:65" s="14" customFormat="1" ht="11.25">
      <c r="B291" s="181"/>
      <c r="D291" s="174" t="s">
        <v>284</v>
      </c>
      <c r="E291" s="182" t="s">
        <v>1</v>
      </c>
      <c r="F291" s="183" t="s">
        <v>2452</v>
      </c>
      <c r="H291" s="184">
        <v>326.7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2" t="s">
        <v>284</v>
      </c>
      <c r="AU291" s="182" t="s">
        <v>89</v>
      </c>
      <c r="AV291" s="14" t="s">
        <v>89</v>
      </c>
      <c r="AW291" s="14" t="s">
        <v>30</v>
      </c>
      <c r="AX291" s="14" t="s">
        <v>83</v>
      </c>
      <c r="AY291" s="182" t="s">
        <v>276</v>
      </c>
    </row>
    <row r="292" spans="1:65" s="14" customFormat="1" ht="11.25">
      <c r="B292" s="181"/>
      <c r="D292" s="174" t="s">
        <v>284</v>
      </c>
      <c r="F292" s="183" t="s">
        <v>2453</v>
      </c>
      <c r="H292" s="184">
        <v>343.03500000000003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284</v>
      </c>
      <c r="AU292" s="182" t="s">
        <v>89</v>
      </c>
      <c r="AV292" s="14" t="s">
        <v>89</v>
      </c>
      <c r="AW292" s="14" t="s">
        <v>3</v>
      </c>
      <c r="AX292" s="14" t="s">
        <v>83</v>
      </c>
      <c r="AY292" s="182" t="s">
        <v>276</v>
      </c>
    </row>
    <row r="293" spans="1:65" s="2" customFormat="1" ht="16.5" customHeight="1">
      <c r="A293" s="33"/>
      <c r="B293" s="158"/>
      <c r="C293" s="197" t="s">
        <v>655</v>
      </c>
      <c r="D293" s="197" t="s">
        <v>393</v>
      </c>
      <c r="E293" s="198" t="s">
        <v>2454</v>
      </c>
      <c r="F293" s="199" t="s">
        <v>2455</v>
      </c>
      <c r="G293" s="200" t="s">
        <v>281</v>
      </c>
      <c r="H293" s="201">
        <v>29.948</v>
      </c>
      <c r="I293" s="202"/>
      <c r="J293" s="201">
        <f>ROUND(I293*H293,3)</f>
        <v>0</v>
      </c>
      <c r="K293" s="203"/>
      <c r="L293" s="204"/>
      <c r="M293" s="205" t="s">
        <v>1</v>
      </c>
      <c r="N293" s="206" t="s">
        <v>42</v>
      </c>
      <c r="O293" s="62"/>
      <c r="P293" s="168">
        <f>O293*H293</f>
        <v>0</v>
      </c>
      <c r="Q293" s="168">
        <v>1.0999999999999999E-2</v>
      </c>
      <c r="R293" s="168">
        <f>Q293*H293</f>
        <v>0.329428</v>
      </c>
      <c r="S293" s="168">
        <v>0</v>
      </c>
      <c r="T293" s="169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0" t="s">
        <v>448</v>
      </c>
      <c r="AT293" s="170" t="s">
        <v>393</v>
      </c>
      <c r="AU293" s="170" t="s">
        <v>89</v>
      </c>
      <c r="AY293" s="18" t="s">
        <v>276</v>
      </c>
      <c r="BE293" s="171">
        <f>IF(N293="základná",J293,0)</f>
        <v>0</v>
      </c>
      <c r="BF293" s="171">
        <f>IF(N293="znížená",J293,0)</f>
        <v>0</v>
      </c>
      <c r="BG293" s="171">
        <f>IF(N293="zákl. prenesená",J293,0)</f>
        <v>0</v>
      </c>
      <c r="BH293" s="171">
        <f>IF(N293="zníž. prenesená",J293,0)</f>
        <v>0</v>
      </c>
      <c r="BI293" s="171">
        <f>IF(N293="nulová",J293,0)</f>
        <v>0</v>
      </c>
      <c r="BJ293" s="18" t="s">
        <v>89</v>
      </c>
      <c r="BK293" s="172">
        <f>ROUND(I293*H293,3)</f>
        <v>0</v>
      </c>
      <c r="BL293" s="18" t="s">
        <v>368</v>
      </c>
      <c r="BM293" s="170" t="s">
        <v>2456</v>
      </c>
    </row>
    <row r="294" spans="1:65" s="14" customFormat="1" ht="11.25">
      <c r="B294" s="181"/>
      <c r="D294" s="174" t="s">
        <v>284</v>
      </c>
      <c r="E294" s="182" t="s">
        <v>1</v>
      </c>
      <c r="F294" s="183" t="s">
        <v>2457</v>
      </c>
      <c r="H294" s="184">
        <v>29.948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284</v>
      </c>
      <c r="AU294" s="182" t="s">
        <v>89</v>
      </c>
      <c r="AV294" s="14" t="s">
        <v>89</v>
      </c>
      <c r="AW294" s="14" t="s">
        <v>30</v>
      </c>
      <c r="AX294" s="14" t="s">
        <v>83</v>
      </c>
      <c r="AY294" s="182" t="s">
        <v>276</v>
      </c>
    </row>
    <row r="295" spans="1:65" s="2" customFormat="1" ht="24.2" customHeight="1">
      <c r="A295" s="33"/>
      <c r="B295" s="158"/>
      <c r="C295" s="159" t="s">
        <v>660</v>
      </c>
      <c r="D295" s="159" t="s">
        <v>278</v>
      </c>
      <c r="E295" s="160" t="s">
        <v>1134</v>
      </c>
      <c r="F295" s="161" t="s">
        <v>1135</v>
      </c>
      <c r="G295" s="162" t="s">
        <v>1051</v>
      </c>
      <c r="H295" s="164"/>
      <c r="I295" s="164"/>
      <c r="J295" s="163">
        <f>ROUND(I295*H295,3)</f>
        <v>0</v>
      </c>
      <c r="K295" s="165"/>
      <c r="L295" s="34"/>
      <c r="M295" s="166" t="s">
        <v>1</v>
      </c>
      <c r="N295" s="167" t="s">
        <v>42</v>
      </c>
      <c r="O295" s="62"/>
      <c r="P295" s="168">
        <f>O295*H295</f>
        <v>0</v>
      </c>
      <c r="Q295" s="168">
        <v>0</v>
      </c>
      <c r="R295" s="168">
        <f>Q295*H295</f>
        <v>0</v>
      </c>
      <c r="S295" s="168">
        <v>0</v>
      </c>
      <c r="T295" s="169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0" t="s">
        <v>282</v>
      </c>
      <c r="AT295" s="170" t="s">
        <v>278</v>
      </c>
      <c r="AU295" s="170" t="s">
        <v>89</v>
      </c>
      <c r="AY295" s="18" t="s">
        <v>276</v>
      </c>
      <c r="BE295" s="171">
        <f>IF(N295="základná",J295,0)</f>
        <v>0</v>
      </c>
      <c r="BF295" s="171">
        <f>IF(N295="znížená",J295,0)</f>
        <v>0</v>
      </c>
      <c r="BG295" s="171">
        <f>IF(N295="zákl. prenesená",J295,0)</f>
        <v>0</v>
      </c>
      <c r="BH295" s="171">
        <f>IF(N295="zníž. prenesená",J295,0)</f>
        <v>0</v>
      </c>
      <c r="BI295" s="171">
        <f>IF(N295="nulová",J295,0)</f>
        <v>0</v>
      </c>
      <c r="BJ295" s="18" t="s">
        <v>89</v>
      </c>
      <c r="BK295" s="172">
        <f>ROUND(I295*H295,3)</f>
        <v>0</v>
      </c>
      <c r="BL295" s="18" t="s">
        <v>282</v>
      </c>
      <c r="BM295" s="170" t="s">
        <v>2458</v>
      </c>
    </row>
    <row r="296" spans="1:65" s="12" customFormat="1" ht="22.9" customHeight="1">
      <c r="B296" s="145"/>
      <c r="D296" s="146" t="s">
        <v>75</v>
      </c>
      <c r="E296" s="156" t="s">
        <v>1137</v>
      </c>
      <c r="F296" s="156" t="s">
        <v>1138</v>
      </c>
      <c r="I296" s="148"/>
      <c r="J296" s="157">
        <f>BK296</f>
        <v>0</v>
      </c>
      <c r="L296" s="145"/>
      <c r="M296" s="150"/>
      <c r="N296" s="151"/>
      <c r="O296" s="151"/>
      <c r="P296" s="152">
        <f>SUM(P297:P330)</f>
        <v>0</v>
      </c>
      <c r="Q296" s="151"/>
      <c r="R296" s="152">
        <f>SUM(R297:R330)</f>
        <v>3.1251834399999998</v>
      </c>
      <c r="S296" s="151"/>
      <c r="T296" s="153">
        <f>SUM(T297:T330)</f>
        <v>0</v>
      </c>
      <c r="AR296" s="146" t="s">
        <v>89</v>
      </c>
      <c r="AT296" s="154" t="s">
        <v>75</v>
      </c>
      <c r="AU296" s="154" t="s">
        <v>83</v>
      </c>
      <c r="AY296" s="146" t="s">
        <v>276</v>
      </c>
      <c r="BK296" s="155">
        <f>SUM(BK297:BK330)</f>
        <v>0</v>
      </c>
    </row>
    <row r="297" spans="1:65" s="2" customFormat="1" ht="37.9" customHeight="1">
      <c r="A297" s="33"/>
      <c r="B297" s="158"/>
      <c r="C297" s="159" t="s">
        <v>665</v>
      </c>
      <c r="D297" s="159" t="s">
        <v>278</v>
      </c>
      <c r="E297" s="160" t="s">
        <v>2459</v>
      </c>
      <c r="F297" s="161" t="s">
        <v>2460</v>
      </c>
      <c r="G297" s="162" t="s">
        <v>281</v>
      </c>
      <c r="H297" s="163">
        <v>333.4</v>
      </c>
      <c r="I297" s="164"/>
      <c r="J297" s="163">
        <f>ROUND(I297*H297,3)</f>
        <v>0</v>
      </c>
      <c r="K297" s="165"/>
      <c r="L297" s="34"/>
      <c r="M297" s="166" t="s">
        <v>1</v>
      </c>
      <c r="N297" s="167" t="s">
        <v>42</v>
      </c>
      <c r="O297" s="62"/>
      <c r="P297" s="168">
        <f>O297*H297</f>
        <v>0</v>
      </c>
      <c r="Q297" s="168">
        <v>1.15E-3</v>
      </c>
      <c r="R297" s="168">
        <f>Q297*H297</f>
        <v>0.38340999999999997</v>
      </c>
      <c r="S297" s="168">
        <v>0</v>
      </c>
      <c r="T297" s="169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0" t="s">
        <v>368</v>
      </c>
      <c r="AT297" s="170" t="s">
        <v>278</v>
      </c>
      <c r="AU297" s="170" t="s">
        <v>89</v>
      </c>
      <c r="AY297" s="18" t="s">
        <v>276</v>
      </c>
      <c r="BE297" s="171">
        <f>IF(N297="základná",J297,0)</f>
        <v>0</v>
      </c>
      <c r="BF297" s="171">
        <f>IF(N297="znížená",J297,0)</f>
        <v>0</v>
      </c>
      <c r="BG297" s="171">
        <f>IF(N297="zákl. prenesená",J297,0)</f>
        <v>0</v>
      </c>
      <c r="BH297" s="171">
        <f>IF(N297="zníž. prenesená",J297,0)</f>
        <v>0</v>
      </c>
      <c r="BI297" s="171">
        <f>IF(N297="nulová",J297,0)</f>
        <v>0</v>
      </c>
      <c r="BJ297" s="18" t="s">
        <v>89</v>
      </c>
      <c r="BK297" s="172">
        <f>ROUND(I297*H297,3)</f>
        <v>0</v>
      </c>
      <c r="BL297" s="18" t="s">
        <v>368</v>
      </c>
      <c r="BM297" s="170" t="s">
        <v>2461</v>
      </c>
    </row>
    <row r="298" spans="1:65" s="14" customFormat="1" ht="11.25">
      <c r="B298" s="181"/>
      <c r="D298" s="174" t="s">
        <v>284</v>
      </c>
      <c r="E298" s="182" t="s">
        <v>1</v>
      </c>
      <c r="F298" s="183" t="s">
        <v>2243</v>
      </c>
      <c r="H298" s="184">
        <v>333.4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284</v>
      </c>
      <c r="AU298" s="182" t="s">
        <v>89</v>
      </c>
      <c r="AV298" s="14" t="s">
        <v>89</v>
      </c>
      <c r="AW298" s="14" t="s">
        <v>30</v>
      </c>
      <c r="AX298" s="14" t="s">
        <v>83</v>
      </c>
      <c r="AY298" s="182" t="s">
        <v>276</v>
      </c>
    </row>
    <row r="299" spans="1:65" s="2" customFormat="1" ht="24.2" customHeight="1">
      <c r="A299" s="33"/>
      <c r="B299" s="158"/>
      <c r="C299" s="159" t="s">
        <v>670</v>
      </c>
      <c r="D299" s="159" t="s">
        <v>278</v>
      </c>
      <c r="E299" s="160" t="s">
        <v>2462</v>
      </c>
      <c r="F299" s="161" t="s">
        <v>2463</v>
      </c>
      <c r="G299" s="162" t="s">
        <v>281</v>
      </c>
      <c r="H299" s="163">
        <v>333.4</v>
      </c>
      <c r="I299" s="164"/>
      <c r="J299" s="163">
        <f>ROUND(I299*H299,3)</f>
        <v>0</v>
      </c>
      <c r="K299" s="165"/>
      <c r="L299" s="34"/>
      <c r="M299" s="166" t="s">
        <v>1</v>
      </c>
      <c r="N299" s="167" t="s">
        <v>42</v>
      </c>
      <c r="O299" s="62"/>
      <c r="P299" s="168">
        <f>O299*H299</f>
        <v>0</v>
      </c>
      <c r="Q299" s="168">
        <v>1.2E-4</v>
      </c>
      <c r="R299" s="168">
        <f>Q299*H299</f>
        <v>4.0007999999999995E-2</v>
      </c>
      <c r="S299" s="168">
        <v>0</v>
      </c>
      <c r="T299" s="169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0" t="s">
        <v>368</v>
      </c>
      <c r="AT299" s="170" t="s">
        <v>278</v>
      </c>
      <c r="AU299" s="170" t="s">
        <v>89</v>
      </c>
      <c r="AY299" s="18" t="s">
        <v>276</v>
      </c>
      <c r="BE299" s="171">
        <f>IF(N299="základná",J299,0)</f>
        <v>0</v>
      </c>
      <c r="BF299" s="171">
        <f>IF(N299="znížená",J299,0)</f>
        <v>0</v>
      </c>
      <c r="BG299" s="171">
        <f>IF(N299="zákl. prenesená",J299,0)</f>
        <v>0</v>
      </c>
      <c r="BH299" s="171">
        <f>IF(N299="zníž. prenesená",J299,0)</f>
        <v>0</v>
      </c>
      <c r="BI299" s="171">
        <f>IF(N299="nulová",J299,0)</f>
        <v>0</v>
      </c>
      <c r="BJ299" s="18" t="s">
        <v>89</v>
      </c>
      <c r="BK299" s="172">
        <f>ROUND(I299*H299,3)</f>
        <v>0</v>
      </c>
      <c r="BL299" s="18" t="s">
        <v>368</v>
      </c>
      <c r="BM299" s="170" t="s">
        <v>2464</v>
      </c>
    </row>
    <row r="300" spans="1:65" s="14" customFormat="1" ht="11.25">
      <c r="B300" s="181"/>
      <c r="D300" s="174" t="s">
        <v>284</v>
      </c>
      <c r="E300" s="182" t="s">
        <v>1</v>
      </c>
      <c r="F300" s="183" t="s">
        <v>2243</v>
      </c>
      <c r="H300" s="184">
        <v>333.4</v>
      </c>
      <c r="I300" s="185"/>
      <c r="L300" s="181"/>
      <c r="M300" s="186"/>
      <c r="N300" s="187"/>
      <c r="O300" s="187"/>
      <c r="P300" s="187"/>
      <c r="Q300" s="187"/>
      <c r="R300" s="187"/>
      <c r="S300" s="187"/>
      <c r="T300" s="188"/>
      <c r="AT300" s="182" t="s">
        <v>284</v>
      </c>
      <c r="AU300" s="182" t="s">
        <v>89</v>
      </c>
      <c r="AV300" s="14" t="s">
        <v>89</v>
      </c>
      <c r="AW300" s="14" t="s">
        <v>30</v>
      </c>
      <c r="AX300" s="14" t="s">
        <v>83</v>
      </c>
      <c r="AY300" s="182" t="s">
        <v>276</v>
      </c>
    </row>
    <row r="301" spans="1:65" s="2" customFormat="1" ht="24.2" customHeight="1">
      <c r="A301" s="33"/>
      <c r="B301" s="158"/>
      <c r="C301" s="197" t="s">
        <v>675</v>
      </c>
      <c r="D301" s="197" t="s">
        <v>393</v>
      </c>
      <c r="E301" s="198" t="s">
        <v>2465</v>
      </c>
      <c r="F301" s="199" t="s">
        <v>2466</v>
      </c>
      <c r="G301" s="200" t="s">
        <v>281</v>
      </c>
      <c r="H301" s="201">
        <v>680.13599999999997</v>
      </c>
      <c r="I301" s="202"/>
      <c r="J301" s="201">
        <f>ROUND(I301*H301,3)</f>
        <v>0</v>
      </c>
      <c r="K301" s="203"/>
      <c r="L301" s="204"/>
      <c r="M301" s="205" t="s">
        <v>1</v>
      </c>
      <c r="N301" s="206" t="s">
        <v>42</v>
      </c>
      <c r="O301" s="62"/>
      <c r="P301" s="168">
        <f>O301*H301</f>
        <v>0</v>
      </c>
      <c r="Q301" s="168">
        <v>2.9399999999999999E-3</v>
      </c>
      <c r="R301" s="168">
        <f>Q301*H301</f>
        <v>1.9995998399999999</v>
      </c>
      <c r="S301" s="168">
        <v>0</v>
      </c>
      <c r="T301" s="169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0" t="s">
        <v>448</v>
      </c>
      <c r="AT301" s="170" t="s">
        <v>393</v>
      </c>
      <c r="AU301" s="170" t="s">
        <v>89</v>
      </c>
      <c r="AY301" s="18" t="s">
        <v>276</v>
      </c>
      <c r="BE301" s="171">
        <f>IF(N301="základná",J301,0)</f>
        <v>0</v>
      </c>
      <c r="BF301" s="171">
        <f>IF(N301="znížená",J301,0)</f>
        <v>0</v>
      </c>
      <c r="BG301" s="171">
        <f>IF(N301="zákl. prenesená",J301,0)</f>
        <v>0</v>
      </c>
      <c r="BH301" s="171">
        <f>IF(N301="zníž. prenesená",J301,0)</f>
        <v>0</v>
      </c>
      <c r="BI301" s="171">
        <f>IF(N301="nulová",J301,0)</f>
        <v>0</v>
      </c>
      <c r="BJ301" s="18" t="s">
        <v>89</v>
      </c>
      <c r="BK301" s="172">
        <f>ROUND(I301*H301,3)</f>
        <v>0</v>
      </c>
      <c r="BL301" s="18" t="s">
        <v>368</v>
      </c>
      <c r="BM301" s="170" t="s">
        <v>2467</v>
      </c>
    </row>
    <row r="302" spans="1:65" s="14" customFormat="1" ht="11.25">
      <c r="B302" s="181"/>
      <c r="D302" s="174" t="s">
        <v>284</v>
      </c>
      <c r="E302" s="182" t="s">
        <v>1</v>
      </c>
      <c r="F302" s="183" t="s">
        <v>2468</v>
      </c>
      <c r="H302" s="184">
        <v>666.8</v>
      </c>
      <c r="I302" s="185"/>
      <c r="L302" s="181"/>
      <c r="M302" s="186"/>
      <c r="N302" s="187"/>
      <c r="O302" s="187"/>
      <c r="P302" s="187"/>
      <c r="Q302" s="187"/>
      <c r="R302" s="187"/>
      <c r="S302" s="187"/>
      <c r="T302" s="188"/>
      <c r="AT302" s="182" t="s">
        <v>284</v>
      </c>
      <c r="AU302" s="182" t="s">
        <v>89</v>
      </c>
      <c r="AV302" s="14" t="s">
        <v>89</v>
      </c>
      <c r="AW302" s="14" t="s">
        <v>30</v>
      </c>
      <c r="AX302" s="14" t="s">
        <v>83</v>
      </c>
      <c r="AY302" s="182" t="s">
        <v>276</v>
      </c>
    </row>
    <row r="303" spans="1:65" s="14" customFormat="1" ht="11.25">
      <c r="B303" s="181"/>
      <c r="D303" s="174" t="s">
        <v>284</v>
      </c>
      <c r="F303" s="183" t="s">
        <v>2469</v>
      </c>
      <c r="H303" s="184">
        <v>680.13599999999997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2" t="s">
        <v>284</v>
      </c>
      <c r="AU303" s="182" t="s">
        <v>89</v>
      </c>
      <c r="AV303" s="14" t="s">
        <v>89</v>
      </c>
      <c r="AW303" s="14" t="s">
        <v>3</v>
      </c>
      <c r="AX303" s="14" t="s">
        <v>83</v>
      </c>
      <c r="AY303" s="182" t="s">
        <v>276</v>
      </c>
    </row>
    <row r="304" spans="1:65" s="2" customFormat="1" ht="24.2" customHeight="1">
      <c r="A304" s="33"/>
      <c r="B304" s="158"/>
      <c r="C304" s="159" t="s">
        <v>684</v>
      </c>
      <c r="D304" s="159" t="s">
        <v>278</v>
      </c>
      <c r="E304" s="160" t="s">
        <v>2470</v>
      </c>
      <c r="F304" s="161" t="s">
        <v>2471</v>
      </c>
      <c r="G304" s="162" t="s">
        <v>281</v>
      </c>
      <c r="H304" s="163">
        <v>63.27</v>
      </c>
      <c r="I304" s="164"/>
      <c r="J304" s="163">
        <f>ROUND(I304*H304,3)</f>
        <v>0</v>
      </c>
      <c r="K304" s="165"/>
      <c r="L304" s="34"/>
      <c r="M304" s="166" t="s">
        <v>1</v>
      </c>
      <c r="N304" s="167" t="s">
        <v>42</v>
      </c>
      <c r="O304" s="62"/>
      <c r="P304" s="168">
        <f>O304*H304</f>
        <v>0</v>
      </c>
      <c r="Q304" s="168">
        <v>4.0000000000000001E-3</v>
      </c>
      <c r="R304" s="168">
        <f>Q304*H304</f>
        <v>0.25308000000000003</v>
      </c>
      <c r="S304" s="168">
        <v>0</v>
      </c>
      <c r="T304" s="169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0" t="s">
        <v>282</v>
      </c>
      <c r="AT304" s="170" t="s">
        <v>278</v>
      </c>
      <c r="AU304" s="170" t="s">
        <v>89</v>
      </c>
      <c r="AY304" s="18" t="s">
        <v>276</v>
      </c>
      <c r="BE304" s="171">
        <f>IF(N304="základná",J304,0)</f>
        <v>0</v>
      </c>
      <c r="BF304" s="171">
        <f>IF(N304="znížená",J304,0)</f>
        <v>0</v>
      </c>
      <c r="BG304" s="171">
        <f>IF(N304="zákl. prenesená",J304,0)</f>
        <v>0</v>
      </c>
      <c r="BH304" s="171">
        <f>IF(N304="zníž. prenesená",J304,0)</f>
        <v>0</v>
      </c>
      <c r="BI304" s="171">
        <f>IF(N304="nulová",J304,0)</f>
        <v>0</v>
      </c>
      <c r="BJ304" s="18" t="s">
        <v>89</v>
      </c>
      <c r="BK304" s="172">
        <f>ROUND(I304*H304,3)</f>
        <v>0</v>
      </c>
      <c r="BL304" s="18" t="s">
        <v>282</v>
      </c>
      <c r="BM304" s="170" t="s">
        <v>2472</v>
      </c>
    </row>
    <row r="305" spans="1:65" s="13" customFormat="1" ht="11.25">
      <c r="B305" s="173"/>
      <c r="D305" s="174" t="s">
        <v>284</v>
      </c>
      <c r="E305" s="175" t="s">
        <v>1</v>
      </c>
      <c r="F305" s="176" t="s">
        <v>2473</v>
      </c>
      <c r="H305" s="175" t="s">
        <v>1</v>
      </c>
      <c r="I305" s="177"/>
      <c r="L305" s="173"/>
      <c r="M305" s="178"/>
      <c r="N305" s="179"/>
      <c r="O305" s="179"/>
      <c r="P305" s="179"/>
      <c r="Q305" s="179"/>
      <c r="R305" s="179"/>
      <c r="S305" s="179"/>
      <c r="T305" s="180"/>
      <c r="AT305" s="175" t="s">
        <v>284</v>
      </c>
      <c r="AU305" s="175" t="s">
        <v>89</v>
      </c>
      <c r="AV305" s="13" t="s">
        <v>83</v>
      </c>
      <c r="AW305" s="13" t="s">
        <v>30</v>
      </c>
      <c r="AX305" s="13" t="s">
        <v>76</v>
      </c>
      <c r="AY305" s="175" t="s">
        <v>276</v>
      </c>
    </row>
    <row r="306" spans="1:65" s="14" customFormat="1" ht="11.25">
      <c r="B306" s="181"/>
      <c r="D306" s="174" t="s">
        <v>284</v>
      </c>
      <c r="E306" s="182" t="s">
        <v>1</v>
      </c>
      <c r="F306" s="183" t="s">
        <v>2474</v>
      </c>
      <c r="H306" s="184">
        <v>1.716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2" t="s">
        <v>284</v>
      </c>
      <c r="AU306" s="182" t="s">
        <v>89</v>
      </c>
      <c r="AV306" s="14" t="s">
        <v>89</v>
      </c>
      <c r="AW306" s="14" t="s">
        <v>30</v>
      </c>
      <c r="AX306" s="14" t="s">
        <v>76</v>
      </c>
      <c r="AY306" s="182" t="s">
        <v>276</v>
      </c>
    </row>
    <row r="307" spans="1:65" s="16" customFormat="1" ht="11.25">
      <c r="B307" s="207"/>
      <c r="D307" s="174" t="s">
        <v>284</v>
      </c>
      <c r="E307" s="208" t="s">
        <v>2245</v>
      </c>
      <c r="F307" s="209" t="s">
        <v>548</v>
      </c>
      <c r="H307" s="210">
        <v>1.716</v>
      </c>
      <c r="I307" s="211"/>
      <c r="L307" s="207"/>
      <c r="M307" s="212"/>
      <c r="N307" s="213"/>
      <c r="O307" s="213"/>
      <c r="P307" s="213"/>
      <c r="Q307" s="213"/>
      <c r="R307" s="213"/>
      <c r="S307" s="213"/>
      <c r="T307" s="214"/>
      <c r="AT307" s="208" t="s">
        <v>284</v>
      </c>
      <c r="AU307" s="208" t="s">
        <v>89</v>
      </c>
      <c r="AV307" s="16" t="s">
        <v>295</v>
      </c>
      <c r="AW307" s="16" t="s">
        <v>30</v>
      </c>
      <c r="AX307" s="16" t="s">
        <v>76</v>
      </c>
      <c r="AY307" s="208" t="s">
        <v>276</v>
      </c>
    </row>
    <row r="308" spans="1:65" s="13" customFormat="1" ht="11.25">
      <c r="B308" s="173"/>
      <c r="D308" s="174" t="s">
        <v>284</v>
      </c>
      <c r="E308" s="175" t="s">
        <v>1</v>
      </c>
      <c r="F308" s="176" t="s">
        <v>2475</v>
      </c>
      <c r="H308" s="175" t="s">
        <v>1</v>
      </c>
      <c r="I308" s="177"/>
      <c r="L308" s="173"/>
      <c r="M308" s="178"/>
      <c r="N308" s="179"/>
      <c r="O308" s="179"/>
      <c r="P308" s="179"/>
      <c r="Q308" s="179"/>
      <c r="R308" s="179"/>
      <c r="S308" s="179"/>
      <c r="T308" s="180"/>
      <c r="AT308" s="175" t="s">
        <v>284</v>
      </c>
      <c r="AU308" s="175" t="s">
        <v>89</v>
      </c>
      <c r="AV308" s="13" t="s">
        <v>83</v>
      </c>
      <c r="AW308" s="13" t="s">
        <v>30</v>
      </c>
      <c r="AX308" s="13" t="s">
        <v>76</v>
      </c>
      <c r="AY308" s="175" t="s">
        <v>276</v>
      </c>
    </row>
    <row r="309" spans="1:65" s="14" customFormat="1" ht="11.25">
      <c r="B309" s="181"/>
      <c r="D309" s="174" t="s">
        <v>284</v>
      </c>
      <c r="E309" s="182" t="s">
        <v>1</v>
      </c>
      <c r="F309" s="183" t="s">
        <v>2476</v>
      </c>
      <c r="H309" s="184">
        <v>0.18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284</v>
      </c>
      <c r="AU309" s="182" t="s">
        <v>89</v>
      </c>
      <c r="AV309" s="14" t="s">
        <v>89</v>
      </c>
      <c r="AW309" s="14" t="s">
        <v>30</v>
      </c>
      <c r="AX309" s="14" t="s">
        <v>76</v>
      </c>
      <c r="AY309" s="182" t="s">
        <v>276</v>
      </c>
    </row>
    <row r="310" spans="1:65" s="16" customFormat="1" ht="11.25">
      <c r="B310" s="207"/>
      <c r="D310" s="174" t="s">
        <v>284</v>
      </c>
      <c r="E310" s="208" t="s">
        <v>2247</v>
      </c>
      <c r="F310" s="209" t="s">
        <v>548</v>
      </c>
      <c r="H310" s="210">
        <v>0.18</v>
      </c>
      <c r="I310" s="211"/>
      <c r="L310" s="207"/>
      <c r="M310" s="212"/>
      <c r="N310" s="213"/>
      <c r="O310" s="213"/>
      <c r="P310" s="213"/>
      <c r="Q310" s="213"/>
      <c r="R310" s="213"/>
      <c r="S310" s="213"/>
      <c r="T310" s="214"/>
      <c r="AT310" s="208" t="s">
        <v>284</v>
      </c>
      <c r="AU310" s="208" t="s">
        <v>89</v>
      </c>
      <c r="AV310" s="16" t="s">
        <v>295</v>
      </c>
      <c r="AW310" s="16" t="s">
        <v>30</v>
      </c>
      <c r="AX310" s="16" t="s">
        <v>76</v>
      </c>
      <c r="AY310" s="208" t="s">
        <v>276</v>
      </c>
    </row>
    <row r="311" spans="1:65" s="13" customFormat="1" ht="11.25">
      <c r="B311" s="173"/>
      <c r="D311" s="174" t="s">
        <v>284</v>
      </c>
      <c r="E311" s="175" t="s">
        <v>1</v>
      </c>
      <c r="F311" s="176" t="s">
        <v>2477</v>
      </c>
      <c r="H311" s="175" t="s">
        <v>1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5" t="s">
        <v>284</v>
      </c>
      <c r="AU311" s="175" t="s">
        <v>89</v>
      </c>
      <c r="AV311" s="13" t="s">
        <v>83</v>
      </c>
      <c r="AW311" s="13" t="s">
        <v>30</v>
      </c>
      <c r="AX311" s="13" t="s">
        <v>76</v>
      </c>
      <c r="AY311" s="175" t="s">
        <v>276</v>
      </c>
    </row>
    <row r="312" spans="1:65" s="14" customFormat="1" ht="11.25">
      <c r="B312" s="181"/>
      <c r="D312" s="174" t="s">
        <v>284</v>
      </c>
      <c r="E312" s="182" t="s">
        <v>1</v>
      </c>
      <c r="F312" s="183" t="s">
        <v>2478</v>
      </c>
      <c r="H312" s="184">
        <v>37.088000000000001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2" t="s">
        <v>284</v>
      </c>
      <c r="AU312" s="182" t="s">
        <v>89</v>
      </c>
      <c r="AV312" s="14" t="s">
        <v>89</v>
      </c>
      <c r="AW312" s="14" t="s">
        <v>30</v>
      </c>
      <c r="AX312" s="14" t="s">
        <v>76</v>
      </c>
      <c r="AY312" s="182" t="s">
        <v>276</v>
      </c>
    </row>
    <row r="313" spans="1:65" s="14" customFormat="1" ht="11.25">
      <c r="B313" s="181"/>
      <c r="D313" s="174" t="s">
        <v>284</v>
      </c>
      <c r="E313" s="182" t="s">
        <v>1</v>
      </c>
      <c r="F313" s="183" t="s">
        <v>2391</v>
      </c>
      <c r="H313" s="184">
        <v>4.5629999999999997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284</v>
      </c>
      <c r="AU313" s="182" t="s">
        <v>89</v>
      </c>
      <c r="AV313" s="14" t="s">
        <v>89</v>
      </c>
      <c r="AW313" s="14" t="s">
        <v>30</v>
      </c>
      <c r="AX313" s="14" t="s">
        <v>76</v>
      </c>
      <c r="AY313" s="182" t="s">
        <v>276</v>
      </c>
    </row>
    <row r="314" spans="1:65" s="16" customFormat="1" ht="11.25">
      <c r="B314" s="207"/>
      <c r="D314" s="174" t="s">
        <v>284</v>
      </c>
      <c r="E314" s="208" t="s">
        <v>2254</v>
      </c>
      <c r="F314" s="209" t="s">
        <v>548</v>
      </c>
      <c r="H314" s="210">
        <v>41.651000000000003</v>
      </c>
      <c r="I314" s="211"/>
      <c r="L314" s="207"/>
      <c r="M314" s="212"/>
      <c r="N314" s="213"/>
      <c r="O314" s="213"/>
      <c r="P314" s="213"/>
      <c r="Q314" s="213"/>
      <c r="R314" s="213"/>
      <c r="S314" s="213"/>
      <c r="T314" s="214"/>
      <c r="AT314" s="208" t="s">
        <v>284</v>
      </c>
      <c r="AU314" s="208" t="s">
        <v>89</v>
      </c>
      <c r="AV314" s="16" t="s">
        <v>295</v>
      </c>
      <c r="AW314" s="16" t="s">
        <v>30</v>
      </c>
      <c r="AX314" s="16" t="s">
        <v>76</v>
      </c>
      <c r="AY314" s="208" t="s">
        <v>276</v>
      </c>
    </row>
    <row r="315" spans="1:65" s="13" customFormat="1" ht="11.25">
      <c r="B315" s="173"/>
      <c r="D315" s="174" t="s">
        <v>284</v>
      </c>
      <c r="E315" s="175" t="s">
        <v>1</v>
      </c>
      <c r="F315" s="176" t="s">
        <v>2479</v>
      </c>
      <c r="H315" s="175" t="s">
        <v>1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5" t="s">
        <v>284</v>
      </c>
      <c r="AU315" s="175" t="s">
        <v>89</v>
      </c>
      <c r="AV315" s="13" t="s">
        <v>83</v>
      </c>
      <c r="AW315" s="13" t="s">
        <v>30</v>
      </c>
      <c r="AX315" s="13" t="s">
        <v>76</v>
      </c>
      <c r="AY315" s="175" t="s">
        <v>276</v>
      </c>
    </row>
    <row r="316" spans="1:65" s="14" customFormat="1" ht="11.25">
      <c r="B316" s="181"/>
      <c r="D316" s="174" t="s">
        <v>284</v>
      </c>
      <c r="E316" s="182" t="s">
        <v>1</v>
      </c>
      <c r="F316" s="183" t="s">
        <v>2480</v>
      </c>
      <c r="H316" s="184">
        <v>19.722999999999999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2" t="s">
        <v>284</v>
      </c>
      <c r="AU316" s="182" t="s">
        <v>89</v>
      </c>
      <c r="AV316" s="14" t="s">
        <v>89</v>
      </c>
      <c r="AW316" s="14" t="s">
        <v>30</v>
      </c>
      <c r="AX316" s="14" t="s">
        <v>76</v>
      </c>
      <c r="AY316" s="182" t="s">
        <v>276</v>
      </c>
    </row>
    <row r="317" spans="1:65" s="16" customFormat="1" ht="11.25">
      <c r="B317" s="207"/>
      <c r="D317" s="174" t="s">
        <v>284</v>
      </c>
      <c r="E317" s="208" t="s">
        <v>2257</v>
      </c>
      <c r="F317" s="209" t="s">
        <v>548</v>
      </c>
      <c r="H317" s="210">
        <v>19.722999999999999</v>
      </c>
      <c r="I317" s="211"/>
      <c r="L317" s="207"/>
      <c r="M317" s="212"/>
      <c r="N317" s="213"/>
      <c r="O317" s="213"/>
      <c r="P317" s="213"/>
      <c r="Q317" s="213"/>
      <c r="R317" s="213"/>
      <c r="S317" s="213"/>
      <c r="T317" s="214"/>
      <c r="AT317" s="208" t="s">
        <v>284</v>
      </c>
      <c r="AU317" s="208" t="s">
        <v>89</v>
      </c>
      <c r="AV317" s="16" t="s">
        <v>295</v>
      </c>
      <c r="AW317" s="16" t="s">
        <v>30</v>
      </c>
      <c r="AX317" s="16" t="s">
        <v>76</v>
      </c>
      <c r="AY317" s="208" t="s">
        <v>276</v>
      </c>
    </row>
    <row r="318" spans="1:65" s="15" customFormat="1" ht="11.25">
      <c r="B318" s="189"/>
      <c r="D318" s="174" t="s">
        <v>284</v>
      </c>
      <c r="E318" s="190" t="s">
        <v>1</v>
      </c>
      <c r="F318" s="191" t="s">
        <v>289</v>
      </c>
      <c r="H318" s="192">
        <v>63.27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284</v>
      </c>
      <c r="AU318" s="190" t="s">
        <v>89</v>
      </c>
      <c r="AV318" s="15" t="s">
        <v>282</v>
      </c>
      <c r="AW318" s="15" t="s">
        <v>30</v>
      </c>
      <c r="AX318" s="15" t="s">
        <v>83</v>
      </c>
      <c r="AY318" s="190" t="s">
        <v>276</v>
      </c>
    </row>
    <row r="319" spans="1:65" s="2" customFormat="1" ht="24.2" customHeight="1">
      <c r="A319" s="33"/>
      <c r="B319" s="158"/>
      <c r="C319" s="197" t="s">
        <v>689</v>
      </c>
      <c r="D319" s="197" t="s">
        <v>393</v>
      </c>
      <c r="E319" s="198" t="s">
        <v>2481</v>
      </c>
      <c r="F319" s="199" t="s">
        <v>2482</v>
      </c>
      <c r="G319" s="200" t="s">
        <v>281</v>
      </c>
      <c r="H319" s="201">
        <v>1.75</v>
      </c>
      <c r="I319" s="202"/>
      <c r="J319" s="201">
        <f>ROUND(I319*H319,3)</f>
        <v>0</v>
      </c>
      <c r="K319" s="203"/>
      <c r="L319" s="204"/>
      <c r="M319" s="205" t="s">
        <v>1</v>
      </c>
      <c r="N319" s="206" t="s">
        <v>42</v>
      </c>
      <c r="O319" s="62"/>
      <c r="P319" s="168">
        <f>O319*H319</f>
        <v>0</v>
      </c>
      <c r="Q319" s="168">
        <v>8.9999999999999998E-4</v>
      </c>
      <c r="R319" s="168">
        <f>Q319*H319</f>
        <v>1.575E-3</v>
      </c>
      <c r="S319" s="168">
        <v>0</v>
      </c>
      <c r="T319" s="169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0" t="s">
        <v>325</v>
      </c>
      <c r="AT319" s="170" t="s">
        <v>393</v>
      </c>
      <c r="AU319" s="170" t="s">
        <v>89</v>
      </c>
      <c r="AY319" s="18" t="s">
        <v>276</v>
      </c>
      <c r="BE319" s="171">
        <f>IF(N319="základná",J319,0)</f>
        <v>0</v>
      </c>
      <c r="BF319" s="171">
        <f>IF(N319="znížená",J319,0)</f>
        <v>0</v>
      </c>
      <c r="BG319" s="171">
        <f>IF(N319="zákl. prenesená",J319,0)</f>
        <v>0</v>
      </c>
      <c r="BH319" s="171">
        <f>IF(N319="zníž. prenesená",J319,0)</f>
        <v>0</v>
      </c>
      <c r="BI319" s="171">
        <f>IF(N319="nulová",J319,0)</f>
        <v>0</v>
      </c>
      <c r="BJ319" s="18" t="s">
        <v>89</v>
      </c>
      <c r="BK319" s="172">
        <f>ROUND(I319*H319,3)</f>
        <v>0</v>
      </c>
      <c r="BL319" s="18" t="s">
        <v>282</v>
      </c>
      <c r="BM319" s="170" t="s">
        <v>2483</v>
      </c>
    </row>
    <row r="320" spans="1:65" s="14" customFormat="1" ht="11.25">
      <c r="B320" s="181"/>
      <c r="D320" s="174" t="s">
        <v>284</v>
      </c>
      <c r="E320" s="182" t="s">
        <v>1</v>
      </c>
      <c r="F320" s="183" t="s">
        <v>2245</v>
      </c>
      <c r="H320" s="184">
        <v>1.716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284</v>
      </c>
      <c r="AU320" s="182" t="s">
        <v>89</v>
      </c>
      <c r="AV320" s="14" t="s">
        <v>89</v>
      </c>
      <c r="AW320" s="14" t="s">
        <v>30</v>
      </c>
      <c r="AX320" s="14" t="s">
        <v>83</v>
      </c>
      <c r="AY320" s="182" t="s">
        <v>276</v>
      </c>
    </row>
    <row r="321" spans="1:65" s="14" customFormat="1" ht="11.25">
      <c r="B321" s="181"/>
      <c r="D321" s="174" t="s">
        <v>284</v>
      </c>
      <c r="F321" s="183" t="s">
        <v>2484</v>
      </c>
      <c r="H321" s="184">
        <v>1.75</v>
      </c>
      <c r="I321" s="185"/>
      <c r="L321" s="181"/>
      <c r="M321" s="186"/>
      <c r="N321" s="187"/>
      <c r="O321" s="187"/>
      <c r="P321" s="187"/>
      <c r="Q321" s="187"/>
      <c r="R321" s="187"/>
      <c r="S321" s="187"/>
      <c r="T321" s="188"/>
      <c r="AT321" s="182" t="s">
        <v>284</v>
      </c>
      <c r="AU321" s="182" t="s">
        <v>89</v>
      </c>
      <c r="AV321" s="14" t="s">
        <v>89</v>
      </c>
      <c r="AW321" s="14" t="s">
        <v>3</v>
      </c>
      <c r="AX321" s="14" t="s">
        <v>83</v>
      </c>
      <c r="AY321" s="182" t="s">
        <v>276</v>
      </c>
    </row>
    <row r="322" spans="1:65" s="2" customFormat="1" ht="24.2" customHeight="1">
      <c r="A322" s="33"/>
      <c r="B322" s="158"/>
      <c r="C322" s="197" t="s">
        <v>693</v>
      </c>
      <c r="D322" s="197" t="s">
        <v>393</v>
      </c>
      <c r="E322" s="198" t="s">
        <v>2485</v>
      </c>
      <c r="F322" s="199" t="s">
        <v>2486</v>
      </c>
      <c r="G322" s="200" t="s">
        <v>281</v>
      </c>
      <c r="H322" s="201">
        <v>43.734000000000002</v>
      </c>
      <c r="I322" s="202"/>
      <c r="J322" s="201">
        <f>ROUND(I322*H322,3)</f>
        <v>0</v>
      </c>
      <c r="K322" s="203"/>
      <c r="L322" s="204"/>
      <c r="M322" s="205" t="s">
        <v>1</v>
      </c>
      <c r="N322" s="206" t="s">
        <v>42</v>
      </c>
      <c r="O322" s="62"/>
      <c r="P322" s="168">
        <f>O322*H322</f>
        <v>0</v>
      </c>
      <c r="Q322" s="168">
        <v>1.5E-3</v>
      </c>
      <c r="R322" s="168">
        <f>Q322*H322</f>
        <v>6.5601000000000007E-2</v>
      </c>
      <c r="S322" s="168">
        <v>0</v>
      </c>
      <c r="T322" s="169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70" t="s">
        <v>325</v>
      </c>
      <c r="AT322" s="170" t="s">
        <v>393</v>
      </c>
      <c r="AU322" s="170" t="s">
        <v>89</v>
      </c>
      <c r="AY322" s="18" t="s">
        <v>276</v>
      </c>
      <c r="BE322" s="171">
        <f>IF(N322="základná",J322,0)</f>
        <v>0</v>
      </c>
      <c r="BF322" s="171">
        <f>IF(N322="znížená",J322,0)</f>
        <v>0</v>
      </c>
      <c r="BG322" s="171">
        <f>IF(N322="zákl. prenesená",J322,0)</f>
        <v>0</v>
      </c>
      <c r="BH322" s="171">
        <f>IF(N322="zníž. prenesená",J322,0)</f>
        <v>0</v>
      </c>
      <c r="BI322" s="171">
        <f>IF(N322="nulová",J322,0)</f>
        <v>0</v>
      </c>
      <c r="BJ322" s="18" t="s">
        <v>89</v>
      </c>
      <c r="BK322" s="172">
        <f>ROUND(I322*H322,3)</f>
        <v>0</v>
      </c>
      <c r="BL322" s="18" t="s">
        <v>282</v>
      </c>
      <c r="BM322" s="170" t="s">
        <v>2487</v>
      </c>
    </row>
    <row r="323" spans="1:65" s="14" customFormat="1" ht="11.25">
      <c r="B323" s="181"/>
      <c r="D323" s="174" t="s">
        <v>284</v>
      </c>
      <c r="E323" s="182" t="s">
        <v>1</v>
      </c>
      <c r="F323" s="183" t="s">
        <v>2254</v>
      </c>
      <c r="H323" s="184">
        <v>41.651000000000003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2" t="s">
        <v>284</v>
      </c>
      <c r="AU323" s="182" t="s">
        <v>89</v>
      </c>
      <c r="AV323" s="14" t="s">
        <v>89</v>
      </c>
      <c r="AW323" s="14" t="s">
        <v>30</v>
      </c>
      <c r="AX323" s="14" t="s">
        <v>83</v>
      </c>
      <c r="AY323" s="182" t="s">
        <v>276</v>
      </c>
    </row>
    <row r="324" spans="1:65" s="14" customFormat="1" ht="11.25">
      <c r="B324" s="181"/>
      <c r="D324" s="174" t="s">
        <v>284</v>
      </c>
      <c r="F324" s="183" t="s">
        <v>2488</v>
      </c>
      <c r="H324" s="184">
        <v>43.734000000000002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284</v>
      </c>
      <c r="AU324" s="182" t="s">
        <v>89</v>
      </c>
      <c r="AV324" s="14" t="s">
        <v>89</v>
      </c>
      <c r="AW324" s="14" t="s">
        <v>3</v>
      </c>
      <c r="AX324" s="14" t="s">
        <v>83</v>
      </c>
      <c r="AY324" s="182" t="s">
        <v>276</v>
      </c>
    </row>
    <row r="325" spans="1:65" s="2" customFormat="1" ht="24.2" customHeight="1">
      <c r="A325" s="33"/>
      <c r="B325" s="158"/>
      <c r="C325" s="197" t="s">
        <v>697</v>
      </c>
      <c r="D325" s="197" t="s">
        <v>393</v>
      </c>
      <c r="E325" s="198" t="s">
        <v>2489</v>
      </c>
      <c r="F325" s="199" t="s">
        <v>2490</v>
      </c>
      <c r="G325" s="200" t="s">
        <v>281</v>
      </c>
      <c r="H325" s="201">
        <v>0.18</v>
      </c>
      <c r="I325" s="202"/>
      <c r="J325" s="201">
        <f>ROUND(I325*H325,3)</f>
        <v>0</v>
      </c>
      <c r="K325" s="203"/>
      <c r="L325" s="204"/>
      <c r="M325" s="205" t="s">
        <v>1</v>
      </c>
      <c r="N325" s="206" t="s">
        <v>42</v>
      </c>
      <c r="O325" s="62"/>
      <c r="P325" s="168">
        <f>O325*H325</f>
        <v>0</v>
      </c>
      <c r="Q325" s="168">
        <v>4.7999999999999996E-3</v>
      </c>
      <c r="R325" s="168">
        <f>Q325*H325</f>
        <v>8.6399999999999986E-4</v>
      </c>
      <c r="S325" s="168">
        <v>0</v>
      </c>
      <c r="T325" s="169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0" t="s">
        <v>325</v>
      </c>
      <c r="AT325" s="170" t="s">
        <v>393</v>
      </c>
      <c r="AU325" s="170" t="s">
        <v>89</v>
      </c>
      <c r="AY325" s="18" t="s">
        <v>276</v>
      </c>
      <c r="BE325" s="171">
        <f>IF(N325="základná",J325,0)</f>
        <v>0</v>
      </c>
      <c r="BF325" s="171">
        <f>IF(N325="znížená",J325,0)</f>
        <v>0</v>
      </c>
      <c r="BG325" s="171">
        <f>IF(N325="zákl. prenesená",J325,0)</f>
        <v>0</v>
      </c>
      <c r="BH325" s="171">
        <f>IF(N325="zníž. prenesená",J325,0)</f>
        <v>0</v>
      </c>
      <c r="BI325" s="171">
        <f>IF(N325="nulová",J325,0)</f>
        <v>0</v>
      </c>
      <c r="BJ325" s="18" t="s">
        <v>89</v>
      </c>
      <c r="BK325" s="172">
        <f>ROUND(I325*H325,3)</f>
        <v>0</v>
      </c>
      <c r="BL325" s="18" t="s">
        <v>282</v>
      </c>
      <c r="BM325" s="170" t="s">
        <v>2491</v>
      </c>
    </row>
    <row r="326" spans="1:65" s="14" customFormat="1" ht="11.25">
      <c r="B326" s="181"/>
      <c r="D326" s="174" t="s">
        <v>284</v>
      </c>
      <c r="E326" s="182" t="s">
        <v>1</v>
      </c>
      <c r="F326" s="183" t="s">
        <v>2247</v>
      </c>
      <c r="H326" s="184">
        <v>0.18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284</v>
      </c>
      <c r="AU326" s="182" t="s">
        <v>89</v>
      </c>
      <c r="AV326" s="14" t="s">
        <v>89</v>
      </c>
      <c r="AW326" s="14" t="s">
        <v>30</v>
      </c>
      <c r="AX326" s="14" t="s">
        <v>83</v>
      </c>
      <c r="AY326" s="182" t="s">
        <v>276</v>
      </c>
    </row>
    <row r="327" spans="1:65" s="2" customFormat="1" ht="37.9" customHeight="1">
      <c r="A327" s="33"/>
      <c r="B327" s="158"/>
      <c r="C327" s="197" t="s">
        <v>702</v>
      </c>
      <c r="D327" s="197" t="s">
        <v>393</v>
      </c>
      <c r="E327" s="198" t="s">
        <v>2492</v>
      </c>
      <c r="F327" s="199" t="s">
        <v>2493</v>
      </c>
      <c r="G327" s="200" t="s">
        <v>281</v>
      </c>
      <c r="H327" s="201">
        <v>20.709</v>
      </c>
      <c r="I327" s="202"/>
      <c r="J327" s="201">
        <f>ROUND(I327*H327,3)</f>
        <v>0</v>
      </c>
      <c r="K327" s="203"/>
      <c r="L327" s="204"/>
      <c r="M327" s="205" t="s">
        <v>1</v>
      </c>
      <c r="N327" s="206" t="s">
        <v>42</v>
      </c>
      <c r="O327" s="62"/>
      <c r="P327" s="168">
        <f>O327*H327</f>
        <v>0</v>
      </c>
      <c r="Q327" s="168">
        <v>1.84E-2</v>
      </c>
      <c r="R327" s="168">
        <f>Q327*H327</f>
        <v>0.38104559999999998</v>
      </c>
      <c r="S327" s="168">
        <v>0</v>
      </c>
      <c r="T327" s="169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70" t="s">
        <v>325</v>
      </c>
      <c r="AT327" s="170" t="s">
        <v>393</v>
      </c>
      <c r="AU327" s="170" t="s">
        <v>89</v>
      </c>
      <c r="AY327" s="18" t="s">
        <v>276</v>
      </c>
      <c r="BE327" s="171">
        <f>IF(N327="základná",J327,0)</f>
        <v>0</v>
      </c>
      <c r="BF327" s="171">
        <f>IF(N327="znížená",J327,0)</f>
        <v>0</v>
      </c>
      <c r="BG327" s="171">
        <f>IF(N327="zákl. prenesená",J327,0)</f>
        <v>0</v>
      </c>
      <c r="BH327" s="171">
        <f>IF(N327="zníž. prenesená",J327,0)</f>
        <v>0</v>
      </c>
      <c r="BI327" s="171">
        <f>IF(N327="nulová",J327,0)</f>
        <v>0</v>
      </c>
      <c r="BJ327" s="18" t="s">
        <v>89</v>
      </c>
      <c r="BK327" s="172">
        <f>ROUND(I327*H327,3)</f>
        <v>0</v>
      </c>
      <c r="BL327" s="18" t="s">
        <v>282</v>
      </c>
      <c r="BM327" s="170" t="s">
        <v>2494</v>
      </c>
    </row>
    <row r="328" spans="1:65" s="14" customFormat="1" ht="11.25">
      <c r="B328" s="181"/>
      <c r="D328" s="174" t="s">
        <v>284</v>
      </c>
      <c r="E328" s="182" t="s">
        <v>1</v>
      </c>
      <c r="F328" s="183" t="s">
        <v>2257</v>
      </c>
      <c r="H328" s="184">
        <v>19.722999999999999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2" t="s">
        <v>284</v>
      </c>
      <c r="AU328" s="182" t="s">
        <v>89</v>
      </c>
      <c r="AV328" s="14" t="s">
        <v>89</v>
      </c>
      <c r="AW328" s="14" t="s">
        <v>30</v>
      </c>
      <c r="AX328" s="14" t="s">
        <v>83</v>
      </c>
      <c r="AY328" s="182" t="s">
        <v>276</v>
      </c>
    </row>
    <row r="329" spans="1:65" s="14" customFormat="1" ht="11.25">
      <c r="B329" s="181"/>
      <c r="D329" s="174" t="s">
        <v>284</v>
      </c>
      <c r="F329" s="183" t="s">
        <v>2495</v>
      </c>
      <c r="H329" s="184">
        <v>20.709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2" t="s">
        <v>284</v>
      </c>
      <c r="AU329" s="182" t="s">
        <v>89</v>
      </c>
      <c r="AV329" s="14" t="s">
        <v>89</v>
      </c>
      <c r="AW329" s="14" t="s">
        <v>3</v>
      </c>
      <c r="AX329" s="14" t="s">
        <v>83</v>
      </c>
      <c r="AY329" s="182" t="s">
        <v>276</v>
      </c>
    </row>
    <row r="330" spans="1:65" s="2" customFormat="1" ht="24.2" customHeight="1">
      <c r="A330" s="33"/>
      <c r="B330" s="158"/>
      <c r="C330" s="159" t="s">
        <v>707</v>
      </c>
      <c r="D330" s="159" t="s">
        <v>278</v>
      </c>
      <c r="E330" s="160" t="s">
        <v>1176</v>
      </c>
      <c r="F330" s="161" t="s">
        <v>1177</v>
      </c>
      <c r="G330" s="162" t="s">
        <v>1051</v>
      </c>
      <c r="H330" s="164"/>
      <c r="I330" s="164"/>
      <c r="J330" s="163">
        <f>ROUND(I330*H330,3)</f>
        <v>0</v>
      </c>
      <c r="K330" s="165"/>
      <c r="L330" s="34"/>
      <c r="M330" s="166" t="s">
        <v>1</v>
      </c>
      <c r="N330" s="167" t="s">
        <v>42</v>
      </c>
      <c r="O330" s="62"/>
      <c r="P330" s="168">
        <f>O330*H330</f>
        <v>0</v>
      </c>
      <c r="Q330" s="168">
        <v>0</v>
      </c>
      <c r="R330" s="168">
        <f>Q330*H330</f>
        <v>0</v>
      </c>
      <c r="S330" s="168">
        <v>0</v>
      </c>
      <c r="T330" s="169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0" t="s">
        <v>368</v>
      </c>
      <c r="AT330" s="170" t="s">
        <v>278</v>
      </c>
      <c r="AU330" s="170" t="s">
        <v>89</v>
      </c>
      <c r="AY330" s="18" t="s">
        <v>276</v>
      </c>
      <c r="BE330" s="171">
        <f>IF(N330="základná",J330,0)</f>
        <v>0</v>
      </c>
      <c r="BF330" s="171">
        <f>IF(N330="znížená",J330,0)</f>
        <v>0</v>
      </c>
      <c r="BG330" s="171">
        <f>IF(N330="zákl. prenesená",J330,0)</f>
        <v>0</v>
      </c>
      <c r="BH330" s="171">
        <f>IF(N330="zníž. prenesená",J330,0)</f>
        <v>0</v>
      </c>
      <c r="BI330" s="171">
        <f>IF(N330="nulová",J330,0)</f>
        <v>0</v>
      </c>
      <c r="BJ330" s="18" t="s">
        <v>89</v>
      </c>
      <c r="BK330" s="172">
        <f>ROUND(I330*H330,3)</f>
        <v>0</v>
      </c>
      <c r="BL330" s="18" t="s">
        <v>368</v>
      </c>
      <c r="BM330" s="170" t="s">
        <v>2496</v>
      </c>
    </row>
    <row r="331" spans="1:65" s="12" customFormat="1" ht="22.9" customHeight="1">
      <c r="B331" s="145"/>
      <c r="D331" s="146" t="s">
        <v>75</v>
      </c>
      <c r="E331" s="156" t="s">
        <v>2497</v>
      </c>
      <c r="F331" s="156" t="s">
        <v>2498</v>
      </c>
      <c r="I331" s="148"/>
      <c r="J331" s="157">
        <f>BK331</f>
        <v>0</v>
      </c>
      <c r="L331" s="145"/>
      <c r="M331" s="150"/>
      <c r="N331" s="151"/>
      <c r="O331" s="151"/>
      <c r="P331" s="152">
        <f>SUM(P332:P334)</f>
        <v>0</v>
      </c>
      <c r="Q331" s="151"/>
      <c r="R331" s="152">
        <f>SUM(R332:R334)</f>
        <v>0</v>
      </c>
      <c r="S331" s="151"/>
      <c r="T331" s="153">
        <f>SUM(T332:T334)</f>
        <v>6.8199999999999997E-2</v>
      </c>
      <c r="AR331" s="146" t="s">
        <v>89</v>
      </c>
      <c r="AT331" s="154" t="s">
        <v>75</v>
      </c>
      <c r="AU331" s="154" t="s">
        <v>83</v>
      </c>
      <c r="AY331" s="146" t="s">
        <v>276</v>
      </c>
      <c r="BK331" s="155">
        <f>SUM(BK332:BK334)</f>
        <v>0</v>
      </c>
    </row>
    <row r="332" spans="1:65" s="2" customFormat="1" ht="44.25" customHeight="1">
      <c r="A332" s="33"/>
      <c r="B332" s="158"/>
      <c r="C332" s="159" t="s">
        <v>711</v>
      </c>
      <c r="D332" s="159" t="s">
        <v>278</v>
      </c>
      <c r="E332" s="160" t="s">
        <v>2499</v>
      </c>
      <c r="F332" s="161" t="s">
        <v>2500</v>
      </c>
      <c r="G332" s="162" t="s">
        <v>371</v>
      </c>
      <c r="H332" s="163">
        <v>0</v>
      </c>
      <c r="I332" s="164"/>
      <c r="J332" s="163">
        <f>ROUND(I332*H332,3)</f>
        <v>0</v>
      </c>
      <c r="K332" s="165"/>
      <c r="L332" s="34"/>
      <c r="M332" s="166" t="s">
        <v>1</v>
      </c>
      <c r="N332" s="167" t="s">
        <v>42</v>
      </c>
      <c r="O332" s="62"/>
      <c r="P332" s="168">
        <f>O332*H332</f>
        <v>0</v>
      </c>
      <c r="Q332" s="168">
        <v>2.5400000000000002E-3</v>
      </c>
      <c r="R332" s="168">
        <f>Q332*H332</f>
        <v>0</v>
      </c>
      <c r="S332" s="168">
        <v>0</v>
      </c>
      <c r="T332" s="169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70" t="s">
        <v>368</v>
      </c>
      <c r="AT332" s="170" t="s">
        <v>278</v>
      </c>
      <c r="AU332" s="170" t="s">
        <v>89</v>
      </c>
      <c r="AY332" s="18" t="s">
        <v>276</v>
      </c>
      <c r="BE332" s="171">
        <f>IF(N332="základná",J332,0)</f>
        <v>0</v>
      </c>
      <c r="BF332" s="171">
        <f>IF(N332="znížená",J332,0)</f>
        <v>0</v>
      </c>
      <c r="BG332" s="171">
        <f>IF(N332="zákl. prenesená",J332,0)</f>
        <v>0</v>
      </c>
      <c r="BH332" s="171">
        <f>IF(N332="zníž. prenesená",J332,0)</f>
        <v>0</v>
      </c>
      <c r="BI332" s="171">
        <f>IF(N332="nulová",J332,0)</f>
        <v>0</v>
      </c>
      <c r="BJ332" s="18" t="s">
        <v>89</v>
      </c>
      <c r="BK332" s="172">
        <f>ROUND(I332*H332,3)</f>
        <v>0</v>
      </c>
      <c r="BL332" s="18" t="s">
        <v>368</v>
      </c>
      <c r="BM332" s="170" t="s">
        <v>2501</v>
      </c>
    </row>
    <row r="333" spans="1:65" s="2" customFormat="1" ht="21.75" customHeight="1">
      <c r="A333" s="33"/>
      <c r="B333" s="158"/>
      <c r="C333" s="159" t="s">
        <v>715</v>
      </c>
      <c r="D333" s="159" t="s">
        <v>278</v>
      </c>
      <c r="E333" s="160" t="s">
        <v>2502</v>
      </c>
      <c r="F333" s="161" t="s">
        <v>2503</v>
      </c>
      <c r="G333" s="162" t="s">
        <v>371</v>
      </c>
      <c r="H333" s="163">
        <v>4</v>
      </c>
      <c r="I333" s="164"/>
      <c r="J333" s="163">
        <f>ROUND(I333*H333,3)</f>
        <v>0</v>
      </c>
      <c r="K333" s="165"/>
      <c r="L333" s="34"/>
      <c r="M333" s="166" t="s">
        <v>1</v>
      </c>
      <c r="N333" s="167" t="s">
        <v>42</v>
      </c>
      <c r="O333" s="62"/>
      <c r="P333" s="168">
        <f>O333*H333</f>
        <v>0</v>
      </c>
      <c r="Q333" s="168">
        <v>0</v>
      </c>
      <c r="R333" s="168">
        <f>Q333*H333</f>
        <v>0</v>
      </c>
      <c r="S333" s="168">
        <v>1.7049999999999999E-2</v>
      </c>
      <c r="T333" s="169">
        <f>S333*H333</f>
        <v>6.8199999999999997E-2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0" t="s">
        <v>368</v>
      </c>
      <c r="AT333" s="170" t="s">
        <v>278</v>
      </c>
      <c r="AU333" s="170" t="s">
        <v>89</v>
      </c>
      <c r="AY333" s="18" t="s">
        <v>276</v>
      </c>
      <c r="BE333" s="171">
        <f>IF(N333="základná",J333,0)</f>
        <v>0</v>
      </c>
      <c r="BF333" s="171">
        <f>IF(N333="znížená",J333,0)</f>
        <v>0</v>
      </c>
      <c r="BG333" s="171">
        <f>IF(N333="zákl. prenesená",J333,0)</f>
        <v>0</v>
      </c>
      <c r="BH333" s="171">
        <f>IF(N333="zníž. prenesená",J333,0)</f>
        <v>0</v>
      </c>
      <c r="BI333" s="171">
        <f>IF(N333="nulová",J333,0)</f>
        <v>0</v>
      </c>
      <c r="BJ333" s="18" t="s">
        <v>89</v>
      </c>
      <c r="BK333" s="172">
        <f>ROUND(I333*H333,3)</f>
        <v>0</v>
      </c>
      <c r="BL333" s="18" t="s">
        <v>368</v>
      </c>
      <c r="BM333" s="170" t="s">
        <v>2504</v>
      </c>
    </row>
    <row r="334" spans="1:65" s="14" customFormat="1" ht="11.25">
      <c r="B334" s="181"/>
      <c r="D334" s="174" t="s">
        <v>284</v>
      </c>
      <c r="E334" s="182" t="s">
        <v>1</v>
      </c>
      <c r="F334" s="183" t="s">
        <v>2505</v>
      </c>
      <c r="H334" s="184">
        <v>4</v>
      </c>
      <c r="I334" s="185"/>
      <c r="L334" s="181"/>
      <c r="M334" s="186"/>
      <c r="N334" s="187"/>
      <c r="O334" s="187"/>
      <c r="P334" s="187"/>
      <c r="Q334" s="187"/>
      <c r="R334" s="187"/>
      <c r="S334" s="187"/>
      <c r="T334" s="188"/>
      <c r="AT334" s="182" t="s">
        <v>284</v>
      </c>
      <c r="AU334" s="182" t="s">
        <v>89</v>
      </c>
      <c r="AV334" s="14" t="s">
        <v>89</v>
      </c>
      <c r="AW334" s="14" t="s">
        <v>30</v>
      </c>
      <c r="AX334" s="14" t="s">
        <v>83</v>
      </c>
      <c r="AY334" s="182" t="s">
        <v>276</v>
      </c>
    </row>
    <row r="335" spans="1:65" s="12" customFormat="1" ht="22.9" customHeight="1">
      <c r="B335" s="145"/>
      <c r="D335" s="146" t="s">
        <v>75</v>
      </c>
      <c r="E335" s="156" t="s">
        <v>1204</v>
      </c>
      <c r="F335" s="156" t="s">
        <v>1205</v>
      </c>
      <c r="I335" s="148"/>
      <c r="J335" s="157">
        <f>BK335</f>
        <v>0</v>
      </c>
      <c r="L335" s="145"/>
      <c r="M335" s="150"/>
      <c r="N335" s="151"/>
      <c r="O335" s="151"/>
      <c r="P335" s="152">
        <f>SUM(P336:P339)</f>
        <v>0</v>
      </c>
      <c r="Q335" s="151"/>
      <c r="R335" s="152">
        <f>SUM(R336:R339)</f>
        <v>8.0136479999999996E-2</v>
      </c>
      <c r="S335" s="151"/>
      <c r="T335" s="153">
        <f>SUM(T336:T339)</f>
        <v>0</v>
      </c>
      <c r="AR335" s="146" t="s">
        <v>89</v>
      </c>
      <c r="AT335" s="154" t="s">
        <v>75</v>
      </c>
      <c r="AU335" s="154" t="s">
        <v>83</v>
      </c>
      <c r="AY335" s="146" t="s">
        <v>276</v>
      </c>
      <c r="BK335" s="155">
        <f>SUM(BK336:BK339)</f>
        <v>0</v>
      </c>
    </row>
    <row r="336" spans="1:65" s="2" customFormat="1" ht="24.2" customHeight="1">
      <c r="A336" s="33"/>
      <c r="B336" s="158"/>
      <c r="C336" s="159" t="s">
        <v>720</v>
      </c>
      <c r="D336" s="159" t="s">
        <v>278</v>
      </c>
      <c r="E336" s="160" t="s">
        <v>2506</v>
      </c>
      <c r="F336" s="161" t="s">
        <v>2507</v>
      </c>
      <c r="G336" s="162" t="s">
        <v>281</v>
      </c>
      <c r="H336" s="163">
        <v>6.8609999999999998</v>
      </c>
      <c r="I336" s="164"/>
      <c r="J336" s="163">
        <f>ROUND(I336*H336,3)</f>
        <v>0</v>
      </c>
      <c r="K336" s="165"/>
      <c r="L336" s="34"/>
      <c r="M336" s="166" t="s">
        <v>1</v>
      </c>
      <c r="N336" s="167" t="s">
        <v>42</v>
      </c>
      <c r="O336" s="62"/>
      <c r="P336" s="168">
        <f>O336*H336</f>
        <v>0</v>
      </c>
      <c r="Q336" s="168">
        <v>1.1679999999999999E-2</v>
      </c>
      <c r="R336" s="168">
        <f>Q336*H336</f>
        <v>8.0136479999999996E-2</v>
      </c>
      <c r="S336" s="168">
        <v>0</v>
      </c>
      <c r="T336" s="169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0" t="s">
        <v>368</v>
      </c>
      <c r="AT336" s="170" t="s">
        <v>278</v>
      </c>
      <c r="AU336" s="170" t="s">
        <v>89</v>
      </c>
      <c r="AY336" s="18" t="s">
        <v>276</v>
      </c>
      <c r="BE336" s="171">
        <f>IF(N336="základná",J336,0)</f>
        <v>0</v>
      </c>
      <c r="BF336" s="171">
        <f>IF(N336="znížená",J336,0)</f>
        <v>0</v>
      </c>
      <c r="BG336" s="171">
        <f>IF(N336="zákl. prenesená",J336,0)</f>
        <v>0</v>
      </c>
      <c r="BH336" s="171">
        <f>IF(N336="zníž. prenesená",J336,0)</f>
        <v>0</v>
      </c>
      <c r="BI336" s="171">
        <f>IF(N336="nulová",J336,0)</f>
        <v>0</v>
      </c>
      <c r="BJ336" s="18" t="s">
        <v>89</v>
      </c>
      <c r="BK336" s="172">
        <f>ROUND(I336*H336,3)</f>
        <v>0</v>
      </c>
      <c r="BL336" s="18" t="s">
        <v>368</v>
      </c>
      <c r="BM336" s="170" t="s">
        <v>2508</v>
      </c>
    </row>
    <row r="337" spans="1:65" s="13" customFormat="1" ht="11.25">
      <c r="B337" s="173"/>
      <c r="D337" s="174" t="s">
        <v>284</v>
      </c>
      <c r="E337" s="175" t="s">
        <v>1</v>
      </c>
      <c r="F337" s="176" t="s">
        <v>2318</v>
      </c>
      <c r="H337" s="175" t="s">
        <v>1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5" t="s">
        <v>284</v>
      </c>
      <c r="AU337" s="175" t="s">
        <v>89</v>
      </c>
      <c r="AV337" s="13" t="s">
        <v>83</v>
      </c>
      <c r="AW337" s="13" t="s">
        <v>30</v>
      </c>
      <c r="AX337" s="13" t="s">
        <v>76</v>
      </c>
      <c r="AY337" s="175" t="s">
        <v>276</v>
      </c>
    </row>
    <row r="338" spans="1:65" s="14" customFormat="1" ht="11.25">
      <c r="B338" s="181"/>
      <c r="D338" s="174" t="s">
        <v>284</v>
      </c>
      <c r="E338" s="182" t="s">
        <v>1</v>
      </c>
      <c r="F338" s="183" t="s">
        <v>2509</v>
      </c>
      <c r="H338" s="184">
        <v>6.8609999999999998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2" t="s">
        <v>284</v>
      </c>
      <c r="AU338" s="182" t="s">
        <v>89</v>
      </c>
      <c r="AV338" s="14" t="s">
        <v>89</v>
      </c>
      <c r="AW338" s="14" t="s">
        <v>30</v>
      </c>
      <c r="AX338" s="14" t="s">
        <v>83</v>
      </c>
      <c r="AY338" s="182" t="s">
        <v>276</v>
      </c>
    </row>
    <row r="339" spans="1:65" s="2" customFormat="1" ht="24.2" customHeight="1">
      <c r="A339" s="33"/>
      <c r="B339" s="158"/>
      <c r="C339" s="159" t="s">
        <v>727</v>
      </c>
      <c r="D339" s="159" t="s">
        <v>278</v>
      </c>
      <c r="E339" s="160" t="s">
        <v>1260</v>
      </c>
      <c r="F339" s="161" t="s">
        <v>1261</v>
      </c>
      <c r="G339" s="162" t="s">
        <v>1051</v>
      </c>
      <c r="H339" s="164"/>
      <c r="I339" s="164"/>
      <c r="J339" s="163">
        <f>ROUND(I339*H339,3)</f>
        <v>0</v>
      </c>
      <c r="K339" s="165"/>
      <c r="L339" s="34"/>
      <c r="M339" s="166" t="s">
        <v>1</v>
      </c>
      <c r="N339" s="167" t="s">
        <v>42</v>
      </c>
      <c r="O339" s="62"/>
      <c r="P339" s="168">
        <f>O339*H339</f>
        <v>0</v>
      </c>
      <c r="Q339" s="168">
        <v>0</v>
      </c>
      <c r="R339" s="168">
        <f>Q339*H339</f>
        <v>0</v>
      </c>
      <c r="S339" s="168">
        <v>0</v>
      </c>
      <c r="T339" s="169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0" t="s">
        <v>368</v>
      </c>
      <c r="AT339" s="170" t="s">
        <v>278</v>
      </c>
      <c r="AU339" s="170" t="s">
        <v>89</v>
      </c>
      <c r="AY339" s="18" t="s">
        <v>276</v>
      </c>
      <c r="BE339" s="171">
        <f>IF(N339="základná",J339,0)</f>
        <v>0</v>
      </c>
      <c r="BF339" s="171">
        <f>IF(N339="znížená",J339,0)</f>
        <v>0</v>
      </c>
      <c r="BG339" s="171">
        <f>IF(N339="zákl. prenesená",J339,0)</f>
        <v>0</v>
      </c>
      <c r="BH339" s="171">
        <f>IF(N339="zníž. prenesená",J339,0)</f>
        <v>0</v>
      </c>
      <c r="BI339" s="171">
        <f>IF(N339="nulová",J339,0)</f>
        <v>0</v>
      </c>
      <c r="BJ339" s="18" t="s">
        <v>89</v>
      </c>
      <c r="BK339" s="172">
        <f>ROUND(I339*H339,3)</f>
        <v>0</v>
      </c>
      <c r="BL339" s="18" t="s">
        <v>368</v>
      </c>
      <c r="BM339" s="170" t="s">
        <v>2510</v>
      </c>
    </row>
    <row r="340" spans="1:65" s="12" customFormat="1" ht="22.9" customHeight="1">
      <c r="B340" s="145"/>
      <c r="D340" s="146" t="s">
        <v>75</v>
      </c>
      <c r="E340" s="156" t="s">
        <v>1335</v>
      </c>
      <c r="F340" s="156" t="s">
        <v>1336</v>
      </c>
      <c r="I340" s="148"/>
      <c r="J340" s="157">
        <f>BK340</f>
        <v>0</v>
      </c>
      <c r="L340" s="145"/>
      <c r="M340" s="150"/>
      <c r="N340" s="151"/>
      <c r="O340" s="151"/>
      <c r="P340" s="152">
        <f>SUM(P341:P360)</f>
        <v>0</v>
      </c>
      <c r="Q340" s="151"/>
      <c r="R340" s="152">
        <f>SUM(R341:R360)</f>
        <v>0.42713680000000009</v>
      </c>
      <c r="S340" s="151"/>
      <c r="T340" s="153">
        <f>SUM(T341:T360)</f>
        <v>0.46714739999999999</v>
      </c>
      <c r="AR340" s="146" t="s">
        <v>89</v>
      </c>
      <c r="AT340" s="154" t="s">
        <v>75</v>
      </c>
      <c r="AU340" s="154" t="s">
        <v>83</v>
      </c>
      <c r="AY340" s="146" t="s">
        <v>276</v>
      </c>
      <c r="BK340" s="155">
        <f>SUM(BK341:BK360)</f>
        <v>0</v>
      </c>
    </row>
    <row r="341" spans="1:65" s="2" customFormat="1" ht="24.2" customHeight="1">
      <c r="A341" s="33"/>
      <c r="B341" s="158"/>
      <c r="C341" s="159" t="s">
        <v>733</v>
      </c>
      <c r="D341" s="159" t="s">
        <v>278</v>
      </c>
      <c r="E341" s="160" t="s">
        <v>2511</v>
      </c>
      <c r="F341" s="161" t="s">
        <v>2512</v>
      </c>
      <c r="G341" s="162" t="s">
        <v>292</v>
      </c>
      <c r="H341" s="163">
        <v>10.16</v>
      </c>
      <c r="I341" s="164"/>
      <c r="J341" s="163">
        <f>ROUND(I341*H341,3)</f>
        <v>0</v>
      </c>
      <c r="K341" s="165"/>
      <c r="L341" s="34"/>
      <c r="M341" s="166" t="s">
        <v>1</v>
      </c>
      <c r="N341" s="167" t="s">
        <v>42</v>
      </c>
      <c r="O341" s="62"/>
      <c r="P341" s="168">
        <f>O341*H341</f>
        <v>0</v>
      </c>
      <c r="Q341" s="168">
        <v>0</v>
      </c>
      <c r="R341" s="168">
        <f>Q341*H341</f>
        <v>0</v>
      </c>
      <c r="S341" s="168">
        <v>2.5999999999999999E-3</v>
      </c>
      <c r="T341" s="169">
        <f>S341*H341</f>
        <v>2.6415999999999999E-2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70" t="s">
        <v>368</v>
      </c>
      <c r="AT341" s="170" t="s">
        <v>278</v>
      </c>
      <c r="AU341" s="170" t="s">
        <v>89</v>
      </c>
      <c r="AY341" s="18" t="s">
        <v>276</v>
      </c>
      <c r="BE341" s="171">
        <f>IF(N341="základná",J341,0)</f>
        <v>0</v>
      </c>
      <c r="BF341" s="171">
        <f>IF(N341="znížená",J341,0)</f>
        <v>0</v>
      </c>
      <c r="BG341" s="171">
        <f>IF(N341="zákl. prenesená",J341,0)</f>
        <v>0</v>
      </c>
      <c r="BH341" s="171">
        <f>IF(N341="zníž. prenesená",J341,0)</f>
        <v>0</v>
      </c>
      <c r="BI341" s="171">
        <f>IF(N341="nulová",J341,0)</f>
        <v>0</v>
      </c>
      <c r="BJ341" s="18" t="s">
        <v>89</v>
      </c>
      <c r="BK341" s="172">
        <f>ROUND(I341*H341,3)</f>
        <v>0</v>
      </c>
      <c r="BL341" s="18" t="s">
        <v>368</v>
      </c>
      <c r="BM341" s="170" t="s">
        <v>2513</v>
      </c>
    </row>
    <row r="342" spans="1:65" s="14" customFormat="1" ht="11.25">
      <c r="B342" s="181"/>
      <c r="D342" s="174" t="s">
        <v>284</v>
      </c>
      <c r="E342" s="182" t="s">
        <v>1</v>
      </c>
      <c r="F342" s="183" t="s">
        <v>2514</v>
      </c>
      <c r="H342" s="184">
        <v>10.16</v>
      </c>
      <c r="I342" s="185"/>
      <c r="L342" s="181"/>
      <c r="M342" s="186"/>
      <c r="N342" s="187"/>
      <c r="O342" s="187"/>
      <c r="P342" s="187"/>
      <c r="Q342" s="187"/>
      <c r="R342" s="187"/>
      <c r="S342" s="187"/>
      <c r="T342" s="188"/>
      <c r="AT342" s="182" t="s">
        <v>284</v>
      </c>
      <c r="AU342" s="182" t="s">
        <v>89</v>
      </c>
      <c r="AV342" s="14" t="s">
        <v>89</v>
      </c>
      <c r="AW342" s="14" t="s">
        <v>30</v>
      </c>
      <c r="AX342" s="14" t="s">
        <v>83</v>
      </c>
      <c r="AY342" s="182" t="s">
        <v>276</v>
      </c>
    </row>
    <row r="343" spans="1:65" s="2" customFormat="1" ht="24.2" customHeight="1">
      <c r="A343" s="33"/>
      <c r="B343" s="158"/>
      <c r="C343" s="159" t="s">
        <v>739</v>
      </c>
      <c r="D343" s="159" t="s">
        <v>278</v>
      </c>
      <c r="E343" s="160" t="s">
        <v>2515</v>
      </c>
      <c r="F343" s="161" t="s">
        <v>2516</v>
      </c>
      <c r="G343" s="162" t="s">
        <v>292</v>
      </c>
      <c r="H343" s="163">
        <v>61.18</v>
      </c>
      <c r="I343" s="164"/>
      <c r="J343" s="163">
        <f>ROUND(I343*H343,3)</f>
        <v>0</v>
      </c>
      <c r="K343" s="165"/>
      <c r="L343" s="34"/>
      <c r="M343" s="166" t="s">
        <v>1</v>
      </c>
      <c r="N343" s="167" t="s">
        <v>42</v>
      </c>
      <c r="O343" s="62"/>
      <c r="P343" s="168">
        <f>O343*H343</f>
        <v>0</v>
      </c>
      <c r="Q343" s="168">
        <v>0</v>
      </c>
      <c r="R343" s="168">
        <f>Q343*H343</f>
        <v>0</v>
      </c>
      <c r="S343" s="168">
        <v>3.2000000000000002E-3</v>
      </c>
      <c r="T343" s="169">
        <f>S343*H343</f>
        <v>0.19577600000000001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0" t="s">
        <v>368</v>
      </c>
      <c r="AT343" s="170" t="s">
        <v>278</v>
      </c>
      <c r="AU343" s="170" t="s">
        <v>89</v>
      </c>
      <c r="AY343" s="18" t="s">
        <v>276</v>
      </c>
      <c r="BE343" s="171">
        <f>IF(N343="základná",J343,0)</f>
        <v>0</v>
      </c>
      <c r="BF343" s="171">
        <f>IF(N343="znížená",J343,0)</f>
        <v>0</v>
      </c>
      <c r="BG343" s="171">
        <f>IF(N343="zákl. prenesená",J343,0)</f>
        <v>0</v>
      </c>
      <c r="BH343" s="171">
        <f>IF(N343="zníž. prenesená",J343,0)</f>
        <v>0</v>
      </c>
      <c r="BI343" s="171">
        <f>IF(N343="nulová",J343,0)</f>
        <v>0</v>
      </c>
      <c r="BJ343" s="18" t="s">
        <v>89</v>
      </c>
      <c r="BK343" s="172">
        <f>ROUND(I343*H343,3)</f>
        <v>0</v>
      </c>
      <c r="BL343" s="18" t="s">
        <v>368</v>
      </c>
      <c r="BM343" s="170" t="s">
        <v>2517</v>
      </c>
    </row>
    <row r="344" spans="1:65" s="13" customFormat="1" ht="11.25">
      <c r="B344" s="173"/>
      <c r="D344" s="174" t="s">
        <v>284</v>
      </c>
      <c r="E344" s="175" t="s">
        <v>1</v>
      </c>
      <c r="F344" s="176" t="s">
        <v>2518</v>
      </c>
      <c r="H344" s="175" t="s">
        <v>1</v>
      </c>
      <c r="I344" s="177"/>
      <c r="L344" s="173"/>
      <c r="M344" s="178"/>
      <c r="N344" s="179"/>
      <c r="O344" s="179"/>
      <c r="P344" s="179"/>
      <c r="Q344" s="179"/>
      <c r="R344" s="179"/>
      <c r="S344" s="179"/>
      <c r="T344" s="180"/>
      <c r="AT344" s="175" t="s">
        <v>284</v>
      </c>
      <c r="AU344" s="175" t="s">
        <v>89</v>
      </c>
      <c r="AV344" s="13" t="s">
        <v>83</v>
      </c>
      <c r="AW344" s="13" t="s">
        <v>30</v>
      </c>
      <c r="AX344" s="13" t="s">
        <v>76</v>
      </c>
      <c r="AY344" s="175" t="s">
        <v>276</v>
      </c>
    </row>
    <row r="345" spans="1:65" s="14" customFormat="1" ht="11.25">
      <c r="B345" s="181"/>
      <c r="D345" s="174" t="s">
        <v>284</v>
      </c>
      <c r="E345" s="182" t="s">
        <v>1</v>
      </c>
      <c r="F345" s="183" t="s">
        <v>2519</v>
      </c>
      <c r="H345" s="184">
        <v>61.18</v>
      </c>
      <c r="I345" s="185"/>
      <c r="L345" s="181"/>
      <c r="M345" s="186"/>
      <c r="N345" s="187"/>
      <c r="O345" s="187"/>
      <c r="P345" s="187"/>
      <c r="Q345" s="187"/>
      <c r="R345" s="187"/>
      <c r="S345" s="187"/>
      <c r="T345" s="188"/>
      <c r="AT345" s="182" t="s">
        <v>284</v>
      </c>
      <c r="AU345" s="182" t="s">
        <v>89</v>
      </c>
      <c r="AV345" s="14" t="s">
        <v>89</v>
      </c>
      <c r="AW345" s="14" t="s">
        <v>30</v>
      </c>
      <c r="AX345" s="14" t="s">
        <v>83</v>
      </c>
      <c r="AY345" s="182" t="s">
        <v>276</v>
      </c>
    </row>
    <row r="346" spans="1:65" s="2" customFormat="1" ht="33" customHeight="1">
      <c r="A346" s="33"/>
      <c r="B346" s="158"/>
      <c r="C346" s="159" t="s">
        <v>744</v>
      </c>
      <c r="D346" s="159" t="s">
        <v>278</v>
      </c>
      <c r="E346" s="160" t="s">
        <v>2520</v>
      </c>
      <c r="F346" s="161" t="s">
        <v>2521</v>
      </c>
      <c r="G346" s="162" t="s">
        <v>292</v>
      </c>
      <c r="H346" s="163">
        <v>10.16</v>
      </c>
      <c r="I346" s="164"/>
      <c r="J346" s="163">
        <f>ROUND(I346*H346,3)</f>
        <v>0</v>
      </c>
      <c r="K346" s="165"/>
      <c r="L346" s="34"/>
      <c r="M346" s="166" t="s">
        <v>1</v>
      </c>
      <c r="N346" s="167" t="s">
        <v>42</v>
      </c>
      <c r="O346" s="62"/>
      <c r="P346" s="168">
        <f>O346*H346</f>
        <v>0</v>
      </c>
      <c r="Q346" s="168">
        <v>0</v>
      </c>
      <c r="R346" s="168">
        <f>Q346*H346</f>
        <v>0</v>
      </c>
      <c r="S346" s="168">
        <v>3.47E-3</v>
      </c>
      <c r="T346" s="169">
        <f>S346*H346</f>
        <v>3.52552E-2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0" t="s">
        <v>368</v>
      </c>
      <c r="AT346" s="170" t="s">
        <v>278</v>
      </c>
      <c r="AU346" s="170" t="s">
        <v>89</v>
      </c>
      <c r="AY346" s="18" t="s">
        <v>276</v>
      </c>
      <c r="BE346" s="171">
        <f>IF(N346="základná",J346,0)</f>
        <v>0</v>
      </c>
      <c r="BF346" s="171">
        <f>IF(N346="znížená",J346,0)</f>
        <v>0</v>
      </c>
      <c r="BG346" s="171">
        <f>IF(N346="zákl. prenesená",J346,0)</f>
        <v>0</v>
      </c>
      <c r="BH346" s="171">
        <f>IF(N346="zníž. prenesená",J346,0)</f>
        <v>0</v>
      </c>
      <c r="BI346" s="171">
        <f>IF(N346="nulová",J346,0)</f>
        <v>0</v>
      </c>
      <c r="BJ346" s="18" t="s">
        <v>89</v>
      </c>
      <c r="BK346" s="172">
        <f>ROUND(I346*H346,3)</f>
        <v>0</v>
      </c>
      <c r="BL346" s="18" t="s">
        <v>368</v>
      </c>
      <c r="BM346" s="170" t="s">
        <v>2522</v>
      </c>
    </row>
    <row r="347" spans="1:65" s="14" customFormat="1" ht="11.25">
      <c r="B347" s="181"/>
      <c r="D347" s="174" t="s">
        <v>284</v>
      </c>
      <c r="E347" s="182" t="s">
        <v>1</v>
      </c>
      <c r="F347" s="183" t="s">
        <v>2514</v>
      </c>
      <c r="H347" s="184">
        <v>10.16</v>
      </c>
      <c r="I347" s="185"/>
      <c r="L347" s="181"/>
      <c r="M347" s="186"/>
      <c r="N347" s="187"/>
      <c r="O347" s="187"/>
      <c r="P347" s="187"/>
      <c r="Q347" s="187"/>
      <c r="R347" s="187"/>
      <c r="S347" s="187"/>
      <c r="T347" s="188"/>
      <c r="AT347" s="182" t="s">
        <v>284</v>
      </c>
      <c r="AU347" s="182" t="s">
        <v>89</v>
      </c>
      <c r="AV347" s="14" t="s">
        <v>89</v>
      </c>
      <c r="AW347" s="14" t="s">
        <v>30</v>
      </c>
      <c r="AX347" s="14" t="s">
        <v>83</v>
      </c>
      <c r="AY347" s="182" t="s">
        <v>276</v>
      </c>
    </row>
    <row r="348" spans="1:65" s="2" customFormat="1" ht="24.2" customHeight="1">
      <c r="A348" s="33"/>
      <c r="B348" s="158"/>
      <c r="C348" s="159" t="s">
        <v>748</v>
      </c>
      <c r="D348" s="159" t="s">
        <v>278</v>
      </c>
      <c r="E348" s="160" t="s">
        <v>2523</v>
      </c>
      <c r="F348" s="161" t="s">
        <v>2524</v>
      </c>
      <c r="G348" s="162" t="s">
        <v>371</v>
      </c>
      <c r="H348" s="163">
        <v>1</v>
      </c>
      <c r="I348" s="164"/>
      <c r="J348" s="163">
        <f>ROUND(I348*H348,3)</f>
        <v>0</v>
      </c>
      <c r="K348" s="165"/>
      <c r="L348" s="34"/>
      <c r="M348" s="166" t="s">
        <v>1</v>
      </c>
      <c r="N348" s="167" t="s">
        <v>42</v>
      </c>
      <c r="O348" s="62"/>
      <c r="P348" s="168">
        <f>O348*H348</f>
        <v>0</v>
      </c>
      <c r="Q348" s="168">
        <v>0</v>
      </c>
      <c r="R348" s="168">
        <f>Q348*H348</f>
        <v>0</v>
      </c>
      <c r="S348" s="168">
        <v>3.2000000000000002E-3</v>
      </c>
      <c r="T348" s="169">
        <f>S348*H348</f>
        <v>3.2000000000000002E-3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70" t="s">
        <v>368</v>
      </c>
      <c r="AT348" s="170" t="s">
        <v>278</v>
      </c>
      <c r="AU348" s="170" t="s">
        <v>89</v>
      </c>
      <c r="AY348" s="18" t="s">
        <v>276</v>
      </c>
      <c r="BE348" s="171">
        <f>IF(N348="základná",J348,0)</f>
        <v>0</v>
      </c>
      <c r="BF348" s="171">
        <f>IF(N348="znížená",J348,0)</f>
        <v>0</v>
      </c>
      <c r="BG348" s="171">
        <f>IF(N348="zákl. prenesená",J348,0)</f>
        <v>0</v>
      </c>
      <c r="BH348" s="171">
        <f>IF(N348="zníž. prenesená",J348,0)</f>
        <v>0</v>
      </c>
      <c r="BI348" s="171">
        <f>IF(N348="nulová",J348,0)</f>
        <v>0</v>
      </c>
      <c r="BJ348" s="18" t="s">
        <v>89</v>
      </c>
      <c r="BK348" s="172">
        <f>ROUND(I348*H348,3)</f>
        <v>0</v>
      </c>
      <c r="BL348" s="18" t="s">
        <v>368</v>
      </c>
      <c r="BM348" s="170" t="s">
        <v>2525</v>
      </c>
    </row>
    <row r="349" spans="1:65" s="2" customFormat="1" ht="24.2" customHeight="1">
      <c r="A349" s="33"/>
      <c r="B349" s="158"/>
      <c r="C349" s="159" t="s">
        <v>753</v>
      </c>
      <c r="D349" s="159" t="s">
        <v>278</v>
      </c>
      <c r="E349" s="160" t="s">
        <v>2526</v>
      </c>
      <c r="F349" s="161" t="s">
        <v>2527</v>
      </c>
      <c r="G349" s="162" t="s">
        <v>292</v>
      </c>
      <c r="H349" s="163">
        <v>55.46</v>
      </c>
      <c r="I349" s="164"/>
      <c r="J349" s="163">
        <f>ROUND(I349*H349,3)</f>
        <v>0</v>
      </c>
      <c r="K349" s="165"/>
      <c r="L349" s="34"/>
      <c r="M349" s="166" t="s">
        <v>1</v>
      </c>
      <c r="N349" s="167" t="s">
        <v>42</v>
      </c>
      <c r="O349" s="62"/>
      <c r="P349" s="168">
        <f>O349*H349</f>
        <v>0</v>
      </c>
      <c r="Q349" s="168">
        <v>0</v>
      </c>
      <c r="R349" s="168">
        <f>Q349*H349</f>
        <v>0</v>
      </c>
      <c r="S349" s="168">
        <v>3.3700000000000002E-3</v>
      </c>
      <c r="T349" s="169">
        <f>S349*H349</f>
        <v>0.18690020000000002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70" t="s">
        <v>368</v>
      </c>
      <c r="AT349" s="170" t="s">
        <v>278</v>
      </c>
      <c r="AU349" s="170" t="s">
        <v>89</v>
      </c>
      <c r="AY349" s="18" t="s">
        <v>276</v>
      </c>
      <c r="BE349" s="171">
        <f>IF(N349="základná",J349,0)</f>
        <v>0</v>
      </c>
      <c r="BF349" s="171">
        <f>IF(N349="znížená",J349,0)</f>
        <v>0</v>
      </c>
      <c r="BG349" s="171">
        <f>IF(N349="zákl. prenesená",J349,0)</f>
        <v>0</v>
      </c>
      <c r="BH349" s="171">
        <f>IF(N349="zníž. prenesená",J349,0)</f>
        <v>0</v>
      </c>
      <c r="BI349" s="171">
        <f>IF(N349="nulová",J349,0)</f>
        <v>0</v>
      </c>
      <c r="BJ349" s="18" t="s">
        <v>89</v>
      </c>
      <c r="BK349" s="172">
        <f>ROUND(I349*H349,3)</f>
        <v>0</v>
      </c>
      <c r="BL349" s="18" t="s">
        <v>368</v>
      </c>
      <c r="BM349" s="170" t="s">
        <v>2528</v>
      </c>
    </row>
    <row r="350" spans="1:65" s="13" customFormat="1" ht="11.25">
      <c r="B350" s="173"/>
      <c r="D350" s="174" t="s">
        <v>284</v>
      </c>
      <c r="E350" s="175" t="s">
        <v>1</v>
      </c>
      <c r="F350" s="176" t="s">
        <v>2518</v>
      </c>
      <c r="H350" s="175" t="s">
        <v>1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5" t="s">
        <v>284</v>
      </c>
      <c r="AU350" s="175" t="s">
        <v>89</v>
      </c>
      <c r="AV350" s="13" t="s">
        <v>83</v>
      </c>
      <c r="AW350" s="13" t="s">
        <v>30</v>
      </c>
      <c r="AX350" s="13" t="s">
        <v>76</v>
      </c>
      <c r="AY350" s="175" t="s">
        <v>276</v>
      </c>
    </row>
    <row r="351" spans="1:65" s="14" customFormat="1" ht="11.25">
      <c r="B351" s="181"/>
      <c r="D351" s="174" t="s">
        <v>284</v>
      </c>
      <c r="E351" s="182" t="s">
        <v>1</v>
      </c>
      <c r="F351" s="183" t="s">
        <v>2529</v>
      </c>
      <c r="H351" s="184">
        <v>55.46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284</v>
      </c>
      <c r="AU351" s="182" t="s">
        <v>89</v>
      </c>
      <c r="AV351" s="14" t="s">
        <v>89</v>
      </c>
      <c r="AW351" s="14" t="s">
        <v>30</v>
      </c>
      <c r="AX351" s="14" t="s">
        <v>83</v>
      </c>
      <c r="AY351" s="182" t="s">
        <v>276</v>
      </c>
    </row>
    <row r="352" spans="1:65" s="2" customFormat="1" ht="24.2" customHeight="1">
      <c r="A352" s="33"/>
      <c r="B352" s="158"/>
      <c r="C352" s="159" t="s">
        <v>758</v>
      </c>
      <c r="D352" s="159" t="s">
        <v>278</v>
      </c>
      <c r="E352" s="160" t="s">
        <v>2530</v>
      </c>
      <c r="F352" s="161" t="s">
        <v>2531</v>
      </c>
      <c r="G352" s="162" t="s">
        <v>292</v>
      </c>
      <c r="H352" s="163">
        <v>7</v>
      </c>
      <c r="I352" s="164"/>
      <c r="J352" s="163">
        <f>ROUND(I352*H352,3)</f>
        <v>0</v>
      </c>
      <c r="K352" s="165"/>
      <c r="L352" s="34"/>
      <c r="M352" s="166" t="s">
        <v>1</v>
      </c>
      <c r="N352" s="167" t="s">
        <v>42</v>
      </c>
      <c r="O352" s="62"/>
      <c r="P352" s="168">
        <f>O352*H352</f>
        <v>0</v>
      </c>
      <c r="Q352" s="168">
        <v>0</v>
      </c>
      <c r="R352" s="168">
        <f>Q352*H352</f>
        <v>0</v>
      </c>
      <c r="S352" s="168">
        <v>2.8E-3</v>
      </c>
      <c r="T352" s="169">
        <f>S352*H352</f>
        <v>1.9599999999999999E-2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70" t="s">
        <v>368</v>
      </c>
      <c r="AT352" s="170" t="s">
        <v>278</v>
      </c>
      <c r="AU352" s="170" t="s">
        <v>89</v>
      </c>
      <c r="AY352" s="18" t="s">
        <v>276</v>
      </c>
      <c r="BE352" s="171">
        <f>IF(N352="základná",J352,0)</f>
        <v>0</v>
      </c>
      <c r="BF352" s="171">
        <f>IF(N352="znížená",J352,0)</f>
        <v>0</v>
      </c>
      <c r="BG352" s="171">
        <f>IF(N352="zákl. prenesená",J352,0)</f>
        <v>0</v>
      </c>
      <c r="BH352" s="171">
        <f>IF(N352="zníž. prenesená",J352,0)</f>
        <v>0</v>
      </c>
      <c r="BI352" s="171">
        <f>IF(N352="nulová",J352,0)</f>
        <v>0</v>
      </c>
      <c r="BJ352" s="18" t="s">
        <v>89</v>
      </c>
      <c r="BK352" s="172">
        <f>ROUND(I352*H352,3)</f>
        <v>0</v>
      </c>
      <c r="BL352" s="18" t="s">
        <v>368</v>
      </c>
      <c r="BM352" s="170" t="s">
        <v>2532</v>
      </c>
    </row>
    <row r="353" spans="1:65" s="14" customFormat="1" ht="11.25">
      <c r="B353" s="181"/>
      <c r="D353" s="174" t="s">
        <v>284</v>
      </c>
      <c r="E353" s="182" t="s">
        <v>1</v>
      </c>
      <c r="F353" s="183" t="s">
        <v>2533</v>
      </c>
      <c r="H353" s="184">
        <v>7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284</v>
      </c>
      <c r="AU353" s="182" t="s">
        <v>89</v>
      </c>
      <c r="AV353" s="14" t="s">
        <v>89</v>
      </c>
      <c r="AW353" s="14" t="s">
        <v>30</v>
      </c>
      <c r="AX353" s="14" t="s">
        <v>83</v>
      </c>
      <c r="AY353" s="182" t="s">
        <v>276</v>
      </c>
    </row>
    <row r="354" spans="1:65" s="2" customFormat="1" ht="24.2" customHeight="1">
      <c r="A354" s="33"/>
      <c r="B354" s="158"/>
      <c r="C354" s="159" t="s">
        <v>762</v>
      </c>
      <c r="D354" s="159" t="s">
        <v>278</v>
      </c>
      <c r="E354" s="160" t="s">
        <v>1338</v>
      </c>
      <c r="F354" s="161" t="s">
        <v>2534</v>
      </c>
      <c r="G354" s="162" t="s">
        <v>292</v>
      </c>
      <c r="H354" s="163">
        <v>6.12</v>
      </c>
      <c r="I354" s="164"/>
      <c r="J354" s="163">
        <f t="shared" ref="J354:J360" si="0">ROUND(I354*H354,3)</f>
        <v>0</v>
      </c>
      <c r="K354" s="165"/>
      <c r="L354" s="34"/>
      <c r="M354" s="166" t="s">
        <v>1</v>
      </c>
      <c r="N354" s="167" t="s">
        <v>42</v>
      </c>
      <c r="O354" s="62"/>
      <c r="P354" s="168">
        <f t="shared" ref="P354:P360" si="1">O354*H354</f>
        <v>0</v>
      </c>
      <c r="Q354" s="168">
        <v>2.8900000000000002E-3</v>
      </c>
      <c r="R354" s="168">
        <f t="shared" ref="R354:R360" si="2">Q354*H354</f>
        <v>1.7686800000000003E-2</v>
      </c>
      <c r="S354" s="168">
        <v>0</v>
      </c>
      <c r="T354" s="169">
        <f t="shared" ref="T354:T360" si="3"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70" t="s">
        <v>368</v>
      </c>
      <c r="AT354" s="170" t="s">
        <v>278</v>
      </c>
      <c r="AU354" s="170" t="s">
        <v>89</v>
      </c>
      <c r="AY354" s="18" t="s">
        <v>276</v>
      </c>
      <c r="BE354" s="171">
        <f t="shared" ref="BE354:BE360" si="4">IF(N354="základná",J354,0)</f>
        <v>0</v>
      </c>
      <c r="BF354" s="171">
        <f t="shared" ref="BF354:BF360" si="5">IF(N354="znížená",J354,0)</f>
        <v>0</v>
      </c>
      <c r="BG354" s="171">
        <f t="shared" ref="BG354:BG360" si="6">IF(N354="zákl. prenesená",J354,0)</f>
        <v>0</v>
      </c>
      <c r="BH354" s="171">
        <f t="shared" ref="BH354:BH360" si="7">IF(N354="zníž. prenesená",J354,0)</f>
        <v>0</v>
      </c>
      <c r="BI354" s="171">
        <f t="shared" ref="BI354:BI360" si="8">IF(N354="nulová",J354,0)</f>
        <v>0</v>
      </c>
      <c r="BJ354" s="18" t="s">
        <v>89</v>
      </c>
      <c r="BK354" s="172">
        <f t="shared" ref="BK354:BK360" si="9">ROUND(I354*H354,3)</f>
        <v>0</v>
      </c>
      <c r="BL354" s="18" t="s">
        <v>368</v>
      </c>
      <c r="BM354" s="170" t="s">
        <v>2535</v>
      </c>
    </row>
    <row r="355" spans="1:65" s="2" customFormat="1" ht="24.2" customHeight="1">
      <c r="A355" s="33"/>
      <c r="B355" s="158"/>
      <c r="C355" s="159" t="s">
        <v>766</v>
      </c>
      <c r="D355" s="159" t="s">
        <v>278</v>
      </c>
      <c r="E355" s="160" t="s">
        <v>2536</v>
      </c>
      <c r="F355" s="161" t="s">
        <v>2537</v>
      </c>
      <c r="G355" s="162" t="s">
        <v>292</v>
      </c>
      <c r="H355" s="163">
        <v>57.5</v>
      </c>
      <c r="I355" s="164"/>
      <c r="J355" s="163">
        <f t="shared" si="0"/>
        <v>0</v>
      </c>
      <c r="K355" s="165"/>
      <c r="L355" s="34"/>
      <c r="M355" s="166" t="s">
        <v>1</v>
      </c>
      <c r="N355" s="167" t="s">
        <v>42</v>
      </c>
      <c r="O355" s="62"/>
      <c r="P355" s="168">
        <f t="shared" si="1"/>
        <v>0</v>
      </c>
      <c r="Q355" s="168">
        <v>5.9100000000000003E-3</v>
      </c>
      <c r="R355" s="168">
        <f t="shared" si="2"/>
        <v>0.33982500000000004</v>
      </c>
      <c r="S355" s="168">
        <v>0</v>
      </c>
      <c r="T355" s="169">
        <f t="shared" si="3"/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70" t="s">
        <v>368</v>
      </c>
      <c r="AT355" s="170" t="s">
        <v>278</v>
      </c>
      <c r="AU355" s="170" t="s">
        <v>89</v>
      </c>
      <c r="AY355" s="18" t="s">
        <v>276</v>
      </c>
      <c r="BE355" s="171">
        <f t="shared" si="4"/>
        <v>0</v>
      </c>
      <c r="BF355" s="171">
        <f t="shared" si="5"/>
        <v>0</v>
      </c>
      <c r="BG355" s="171">
        <f t="shared" si="6"/>
        <v>0</v>
      </c>
      <c r="BH355" s="171">
        <f t="shared" si="7"/>
        <v>0</v>
      </c>
      <c r="BI355" s="171">
        <f t="shared" si="8"/>
        <v>0</v>
      </c>
      <c r="BJ355" s="18" t="s">
        <v>89</v>
      </c>
      <c r="BK355" s="172">
        <f t="shared" si="9"/>
        <v>0</v>
      </c>
      <c r="BL355" s="18" t="s">
        <v>368</v>
      </c>
      <c r="BM355" s="170" t="s">
        <v>2538</v>
      </c>
    </row>
    <row r="356" spans="1:65" s="2" customFormat="1" ht="24.2" customHeight="1">
      <c r="A356" s="33"/>
      <c r="B356" s="158"/>
      <c r="C356" s="159" t="s">
        <v>770</v>
      </c>
      <c r="D356" s="159" t="s">
        <v>278</v>
      </c>
      <c r="E356" s="160" t="s">
        <v>2539</v>
      </c>
      <c r="F356" s="161" t="s">
        <v>2540</v>
      </c>
      <c r="G356" s="162" t="s">
        <v>292</v>
      </c>
      <c r="H356" s="163">
        <v>15.5</v>
      </c>
      <c r="I356" s="164"/>
      <c r="J356" s="163">
        <f t="shared" si="0"/>
        <v>0</v>
      </c>
      <c r="K356" s="165"/>
      <c r="L356" s="34"/>
      <c r="M356" s="166" t="s">
        <v>1</v>
      </c>
      <c r="N356" s="167" t="s">
        <v>42</v>
      </c>
      <c r="O356" s="62"/>
      <c r="P356" s="168">
        <f t="shared" si="1"/>
        <v>0</v>
      </c>
      <c r="Q356" s="168">
        <v>2.7100000000000002E-3</v>
      </c>
      <c r="R356" s="168">
        <f t="shared" si="2"/>
        <v>4.2005000000000001E-2</v>
      </c>
      <c r="S356" s="168">
        <v>0</v>
      </c>
      <c r="T356" s="169">
        <f t="shared" si="3"/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0" t="s">
        <v>368</v>
      </c>
      <c r="AT356" s="170" t="s">
        <v>278</v>
      </c>
      <c r="AU356" s="170" t="s">
        <v>89</v>
      </c>
      <c r="AY356" s="18" t="s">
        <v>276</v>
      </c>
      <c r="BE356" s="171">
        <f t="shared" si="4"/>
        <v>0</v>
      </c>
      <c r="BF356" s="171">
        <f t="shared" si="5"/>
        <v>0</v>
      </c>
      <c r="BG356" s="171">
        <f t="shared" si="6"/>
        <v>0</v>
      </c>
      <c r="BH356" s="171">
        <f t="shared" si="7"/>
        <v>0</v>
      </c>
      <c r="BI356" s="171">
        <f t="shared" si="8"/>
        <v>0</v>
      </c>
      <c r="BJ356" s="18" t="s">
        <v>89</v>
      </c>
      <c r="BK356" s="172">
        <f t="shared" si="9"/>
        <v>0</v>
      </c>
      <c r="BL356" s="18" t="s">
        <v>368</v>
      </c>
      <c r="BM356" s="170" t="s">
        <v>2541</v>
      </c>
    </row>
    <row r="357" spans="1:65" s="2" customFormat="1" ht="33" customHeight="1">
      <c r="A357" s="33"/>
      <c r="B357" s="158"/>
      <c r="C357" s="159" t="s">
        <v>774</v>
      </c>
      <c r="D357" s="159" t="s">
        <v>278</v>
      </c>
      <c r="E357" s="160" t="s">
        <v>2542</v>
      </c>
      <c r="F357" s="161" t="s">
        <v>2543</v>
      </c>
      <c r="G357" s="162" t="s">
        <v>292</v>
      </c>
      <c r="H357" s="163">
        <v>12</v>
      </c>
      <c r="I357" s="164"/>
      <c r="J357" s="163">
        <f t="shared" si="0"/>
        <v>0</v>
      </c>
      <c r="K357" s="165"/>
      <c r="L357" s="34"/>
      <c r="M357" s="166" t="s">
        <v>1</v>
      </c>
      <c r="N357" s="167" t="s">
        <v>42</v>
      </c>
      <c r="O357" s="62"/>
      <c r="P357" s="168">
        <f t="shared" si="1"/>
        <v>0</v>
      </c>
      <c r="Q357" s="168">
        <v>2.2399999999999998E-3</v>
      </c>
      <c r="R357" s="168">
        <f t="shared" si="2"/>
        <v>2.6879999999999998E-2</v>
      </c>
      <c r="S357" s="168">
        <v>0</v>
      </c>
      <c r="T357" s="169">
        <f t="shared" si="3"/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70" t="s">
        <v>368</v>
      </c>
      <c r="AT357" s="170" t="s">
        <v>278</v>
      </c>
      <c r="AU357" s="170" t="s">
        <v>89</v>
      </c>
      <c r="AY357" s="18" t="s">
        <v>276</v>
      </c>
      <c r="BE357" s="171">
        <f t="shared" si="4"/>
        <v>0</v>
      </c>
      <c r="BF357" s="171">
        <f t="shared" si="5"/>
        <v>0</v>
      </c>
      <c r="BG357" s="171">
        <f t="shared" si="6"/>
        <v>0</v>
      </c>
      <c r="BH357" s="171">
        <f t="shared" si="7"/>
        <v>0</v>
      </c>
      <c r="BI357" s="171">
        <f t="shared" si="8"/>
        <v>0</v>
      </c>
      <c r="BJ357" s="18" t="s">
        <v>89</v>
      </c>
      <c r="BK357" s="172">
        <f t="shared" si="9"/>
        <v>0</v>
      </c>
      <c r="BL357" s="18" t="s">
        <v>368</v>
      </c>
      <c r="BM357" s="170" t="s">
        <v>2544</v>
      </c>
    </row>
    <row r="358" spans="1:65" s="2" customFormat="1" ht="21.75" customHeight="1">
      <c r="A358" s="33"/>
      <c r="B358" s="158"/>
      <c r="C358" s="159" t="s">
        <v>778</v>
      </c>
      <c r="D358" s="159" t="s">
        <v>278</v>
      </c>
      <c r="E358" s="160" t="s">
        <v>2545</v>
      </c>
      <c r="F358" s="161" t="s">
        <v>2546</v>
      </c>
      <c r="G358" s="162" t="s">
        <v>371</v>
      </c>
      <c r="H358" s="163">
        <v>2</v>
      </c>
      <c r="I358" s="164"/>
      <c r="J358" s="163">
        <f t="shared" si="0"/>
        <v>0</v>
      </c>
      <c r="K358" s="165"/>
      <c r="L358" s="34"/>
      <c r="M358" s="166" t="s">
        <v>1</v>
      </c>
      <c r="N358" s="167" t="s">
        <v>42</v>
      </c>
      <c r="O358" s="62"/>
      <c r="P358" s="168">
        <f t="shared" si="1"/>
        <v>0</v>
      </c>
      <c r="Q358" s="168">
        <v>3.6999999999999999E-4</v>
      </c>
      <c r="R358" s="168">
        <f t="shared" si="2"/>
        <v>7.3999999999999999E-4</v>
      </c>
      <c r="S358" s="168">
        <v>0</v>
      </c>
      <c r="T358" s="169">
        <f t="shared" si="3"/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70" t="s">
        <v>368</v>
      </c>
      <c r="AT358" s="170" t="s">
        <v>278</v>
      </c>
      <c r="AU358" s="170" t="s">
        <v>89</v>
      </c>
      <c r="AY358" s="18" t="s">
        <v>276</v>
      </c>
      <c r="BE358" s="171">
        <f t="shared" si="4"/>
        <v>0</v>
      </c>
      <c r="BF358" s="171">
        <f t="shared" si="5"/>
        <v>0</v>
      </c>
      <c r="BG358" s="171">
        <f t="shared" si="6"/>
        <v>0</v>
      </c>
      <c r="BH358" s="171">
        <f t="shared" si="7"/>
        <v>0</v>
      </c>
      <c r="BI358" s="171">
        <f t="shared" si="8"/>
        <v>0</v>
      </c>
      <c r="BJ358" s="18" t="s">
        <v>89</v>
      </c>
      <c r="BK358" s="172">
        <f t="shared" si="9"/>
        <v>0</v>
      </c>
      <c r="BL358" s="18" t="s">
        <v>368</v>
      </c>
      <c r="BM358" s="170" t="s">
        <v>2547</v>
      </c>
    </row>
    <row r="359" spans="1:65" s="2" customFormat="1" ht="24.2" customHeight="1">
      <c r="A359" s="33"/>
      <c r="B359" s="158"/>
      <c r="C359" s="159" t="s">
        <v>782</v>
      </c>
      <c r="D359" s="159" t="s">
        <v>278</v>
      </c>
      <c r="E359" s="160" t="s">
        <v>2548</v>
      </c>
      <c r="F359" s="161" t="s">
        <v>1355</v>
      </c>
      <c r="G359" s="162" t="s">
        <v>355</v>
      </c>
      <c r="H359" s="163">
        <v>0.42699999999999999</v>
      </c>
      <c r="I359" s="164"/>
      <c r="J359" s="163">
        <f t="shared" si="0"/>
        <v>0</v>
      </c>
      <c r="K359" s="165"/>
      <c r="L359" s="34"/>
      <c r="M359" s="166" t="s">
        <v>1</v>
      </c>
      <c r="N359" s="167" t="s">
        <v>42</v>
      </c>
      <c r="O359" s="62"/>
      <c r="P359" s="168">
        <f t="shared" si="1"/>
        <v>0</v>
      </c>
      <c r="Q359" s="168">
        <v>0</v>
      </c>
      <c r="R359" s="168">
        <f t="shared" si="2"/>
        <v>0</v>
      </c>
      <c r="S359" s="168">
        <v>0</v>
      </c>
      <c r="T359" s="169">
        <f t="shared" si="3"/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70" t="s">
        <v>368</v>
      </c>
      <c r="AT359" s="170" t="s">
        <v>278</v>
      </c>
      <c r="AU359" s="170" t="s">
        <v>89</v>
      </c>
      <c r="AY359" s="18" t="s">
        <v>276</v>
      </c>
      <c r="BE359" s="171">
        <f t="shared" si="4"/>
        <v>0</v>
      </c>
      <c r="BF359" s="171">
        <f t="shared" si="5"/>
        <v>0</v>
      </c>
      <c r="BG359" s="171">
        <f t="shared" si="6"/>
        <v>0</v>
      </c>
      <c r="BH359" s="171">
        <f t="shared" si="7"/>
        <v>0</v>
      </c>
      <c r="BI359" s="171">
        <f t="shared" si="8"/>
        <v>0</v>
      </c>
      <c r="BJ359" s="18" t="s">
        <v>89</v>
      </c>
      <c r="BK359" s="172">
        <f t="shared" si="9"/>
        <v>0</v>
      </c>
      <c r="BL359" s="18" t="s">
        <v>368</v>
      </c>
      <c r="BM359" s="170" t="s">
        <v>2549</v>
      </c>
    </row>
    <row r="360" spans="1:65" s="2" customFormat="1" ht="24.2" customHeight="1">
      <c r="A360" s="33"/>
      <c r="B360" s="158"/>
      <c r="C360" s="159" t="s">
        <v>786</v>
      </c>
      <c r="D360" s="159" t="s">
        <v>278</v>
      </c>
      <c r="E360" s="160" t="s">
        <v>1354</v>
      </c>
      <c r="F360" s="161" t="s">
        <v>1355</v>
      </c>
      <c r="G360" s="162" t="s">
        <v>1051</v>
      </c>
      <c r="H360" s="164"/>
      <c r="I360" s="164"/>
      <c r="J360" s="163">
        <f t="shared" si="0"/>
        <v>0</v>
      </c>
      <c r="K360" s="165"/>
      <c r="L360" s="34"/>
      <c r="M360" s="166" t="s">
        <v>1</v>
      </c>
      <c r="N360" s="167" t="s">
        <v>42</v>
      </c>
      <c r="O360" s="62"/>
      <c r="P360" s="168">
        <f t="shared" si="1"/>
        <v>0</v>
      </c>
      <c r="Q360" s="168">
        <v>0</v>
      </c>
      <c r="R360" s="168">
        <f t="shared" si="2"/>
        <v>0</v>
      </c>
      <c r="S360" s="168">
        <v>0</v>
      </c>
      <c r="T360" s="169">
        <f t="shared" si="3"/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0" t="s">
        <v>368</v>
      </c>
      <c r="AT360" s="170" t="s">
        <v>278</v>
      </c>
      <c r="AU360" s="170" t="s">
        <v>89</v>
      </c>
      <c r="AY360" s="18" t="s">
        <v>276</v>
      </c>
      <c r="BE360" s="171">
        <f t="shared" si="4"/>
        <v>0</v>
      </c>
      <c r="BF360" s="171">
        <f t="shared" si="5"/>
        <v>0</v>
      </c>
      <c r="BG360" s="171">
        <f t="shared" si="6"/>
        <v>0</v>
      </c>
      <c r="BH360" s="171">
        <f t="shared" si="7"/>
        <v>0</v>
      </c>
      <c r="BI360" s="171">
        <f t="shared" si="8"/>
        <v>0</v>
      </c>
      <c r="BJ360" s="18" t="s">
        <v>89</v>
      </c>
      <c r="BK360" s="172">
        <f t="shared" si="9"/>
        <v>0</v>
      </c>
      <c r="BL360" s="18" t="s">
        <v>368</v>
      </c>
      <c r="BM360" s="170" t="s">
        <v>2550</v>
      </c>
    </row>
    <row r="361" spans="1:65" s="12" customFormat="1" ht="22.9" customHeight="1">
      <c r="B361" s="145"/>
      <c r="D361" s="146" t="s">
        <v>75</v>
      </c>
      <c r="E361" s="156" t="s">
        <v>1498</v>
      </c>
      <c r="F361" s="156" t="s">
        <v>1499</v>
      </c>
      <c r="I361" s="148"/>
      <c r="J361" s="157">
        <f>BK361</f>
        <v>0</v>
      </c>
      <c r="L361" s="145"/>
      <c r="M361" s="150"/>
      <c r="N361" s="151"/>
      <c r="O361" s="151"/>
      <c r="P361" s="152">
        <f>SUM(P362:P369)</f>
        <v>0</v>
      </c>
      <c r="Q361" s="151"/>
      <c r="R361" s="152">
        <f>SUM(R362:R369)</f>
        <v>1.2E-2</v>
      </c>
      <c r="S361" s="151"/>
      <c r="T361" s="153">
        <f>SUM(T362:T369)</f>
        <v>0</v>
      </c>
      <c r="AR361" s="146" t="s">
        <v>89</v>
      </c>
      <c r="AT361" s="154" t="s">
        <v>75</v>
      </c>
      <c r="AU361" s="154" t="s">
        <v>83</v>
      </c>
      <c r="AY361" s="146" t="s">
        <v>276</v>
      </c>
      <c r="BK361" s="155">
        <f>SUM(BK362:BK369)</f>
        <v>0</v>
      </c>
    </row>
    <row r="362" spans="1:65" s="2" customFormat="1" ht="24.2" customHeight="1">
      <c r="A362" s="33"/>
      <c r="B362" s="158"/>
      <c r="C362" s="159" t="s">
        <v>794</v>
      </c>
      <c r="D362" s="159" t="s">
        <v>278</v>
      </c>
      <c r="E362" s="160" t="s">
        <v>2551</v>
      </c>
      <c r="F362" s="161" t="s">
        <v>2552</v>
      </c>
      <c r="G362" s="162" t="s">
        <v>2553</v>
      </c>
      <c r="H362" s="163">
        <v>6</v>
      </c>
      <c r="I362" s="164"/>
      <c r="J362" s="163">
        <f>ROUND(I362*H362,3)</f>
        <v>0</v>
      </c>
      <c r="K362" s="165"/>
      <c r="L362" s="34"/>
      <c r="M362" s="166" t="s">
        <v>1</v>
      </c>
      <c r="N362" s="167" t="s">
        <v>42</v>
      </c>
      <c r="O362" s="62"/>
      <c r="P362" s="168">
        <f>O362*H362</f>
        <v>0</v>
      </c>
      <c r="Q362" s="168">
        <v>5.0000000000000002E-5</v>
      </c>
      <c r="R362" s="168">
        <f>Q362*H362</f>
        <v>3.0000000000000003E-4</v>
      </c>
      <c r="S362" s="168">
        <v>0</v>
      </c>
      <c r="T362" s="169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70" t="s">
        <v>368</v>
      </c>
      <c r="AT362" s="170" t="s">
        <v>278</v>
      </c>
      <c r="AU362" s="170" t="s">
        <v>89</v>
      </c>
      <c r="AY362" s="18" t="s">
        <v>276</v>
      </c>
      <c r="BE362" s="171">
        <f>IF(N362="základná",J362,0)</f>
        <v>0</v>
      </c>
      <c r="BF362" s="171">
        <f>IF(N362="znížená",J362,0)</f>
        <v>0</v>
      </c>
      <c r="BG362" s="171">
        <f>IF(N362="zákl. prenesená",J362,0)</f>
        <v>0</v>
      </c>
      <c r="BH362" s="171">
        <f>IF(N362="zníž. prenesená",J362,0)</f>
        <v>0</v>
      </c>
      <c r="BI362" s="171">
        <f>IF(N362="nulová",J362,0)</f>
        <v>0</v>
      </c>
      <c r="BJ362" s="18" t="s">
        <v>89</v>
      </c>
      <c r="BK362" s="172">
        <f>ROUND(I362*H362,3)</f>
        <v>0</v>
      </c>
      <c r="BL362" s="18" t="s">
        <v>368</v>
      </c>
      <c r="BM362" s="170" t="s">
        <v>2554</v>
      </c>
    </row>
    <row r="363" spans="1:65" s="14" customFormat="1" ht="11.25">
      <c r="B363" s="181"/>
      <c r="D363" s="174" t="s">
        <v>284</v>
      </c>
      <c r="E363" s="182" t="s">
        <v>1</v>
      </c>
      <c r="F363" s="183" t="s">
        <v>2555</v>
      </c>
      <c r="H363" s="184">
        <v>6</v>
      </c>
      <c r="I363" s="185"/>
      <c r="L363" s="181"/>
      <c r="M363" s="186"/>
      <c r="N363" s="187"/>
      <c r="O363" s="187"/>
      <c r="P363" s="187"/>
      <c r="Q363" s="187"/>
      <c r="R363" s="187"/>
      <c r="S363" s="187"/>
      <c r="T363" s="188"/>
      <c r="AT363" s="182" t="s">
        <v>284</v>
      </c>
      <c r="AU363" s="182" t="s">
        <v>89</v>
      </c>
      <c r="AV363" s="14" t="s">
        <v>89</v>
      </c>
      <c r="AW363" s="14" t="s">
        <v>30</v>
      </c>
      <c r="AX363" s="14" t="s">
        <v>83</v>
      </c>
      <c r="AY363" s="182" t="s">
        <v>276</v>
      </c>
    </row>
    <row r="364" spans="1:65" s="2" customFormat="1" ht="24.2" customHeight="1">
      <c r="A364" s="33"/>
      <c r="B364" s="158"/>
      <c r="C364" s="197" t="s">
        <v>802</v>
      </c>
      <c r="D364" s="197" t="s">
        <v>393</v>
      </c>
      <c r="E364" s="198" t="s">
        <v>2556</v>
      </c>
      <c r="F364" s="199" t="s">
        <v>2557</v>
      </c>
      <c r="G364" s="200" t="s">
        <v>371</v>
      </c>
      <c r="H364" s="201">
        <v>4</v>
      </c>
      <c r="I364" s="202"/>
      <c r="J364" s="201">
        <f>ROUND(I364*H364,3)</f>
        <v>0</v>
      </c>
      <c r="K364" s="203"/>
      <c r="L364" s="204"/>
      <c r="M364" s="205" t="s">
        <v>1</v>
      </c>
      <c r="N364" s="206" t="s">
        <v>42</v>
      </c>
      <c r="O364" s="62"/>
      <c r="P364" s="168">
        <f>O364*H364</f>
        <v>0</v>
      </c>
      <c r="Q364" s="168">
        <v>1.2999999999999999E-3</v>
      </c>
      <c r="R364" s="168">
        <f>Q364*H364</f>
        <v>5.1999999999999998E-3</v>
      </c>
      <c r="S364" s="168">
        <v>0</v>
      </c>
      <c r="T364" s="169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70" t="s">
        <v>448</v>
      </c>
      <c r="AT364" s="170" t="s">
        <v>393</v>
      </c>
      <c r="AU364" s="170" t="s">
        <v>89</v>
      </c>
      <c r="AY364" s="18" t="s">
        <v>276</v>
      </c>
      <c r="BE364" s="171">
        <f>IF(N364="základná",J364,0)</f>
        <v>0</v>
      </c>
      <c r="BF364" s="171">
        <f>IF(N364="znížená",J364,0)</f>
        <v>0</v>
      </c>
      <c r="BG364" s="171">
        <f>IF(N364="zákl. prenesená",J364,0)</f>
        <v>0</v>
      </c>
      <c r="BH364" s="171">
        <f>IF(N364="zníž. prenesená",J364,0)</f>
        <v>0</v>
      </c>
      <c r="BI364" s="171">
        <f>IF(N364="nulová",J364,0)</f>
        <v>0</v>
      </c>
      <c r="BJ364" s="18" t="s">
        <v>89</v>
      </c>
      <c r="BK364" s="172">
        <f>ROUND(I364*H364,3)</f>
        <v>0</v>
      </c>
      <c r="BL364" s="18" t="s">
        <v>368</v>
      </c>
      <c r="BM364" s="170" t="s">
        <v>2558</v>
      </c>
    </row>
    <row r="365" spans="1:65" s="2" customFormat="1" ht="24.2" customHeight="1">
      <c r="A365" s="33"/>
      <c r="B365" s="158"/>
      <c r="C365" s="197" t="s">
        <v>812</v>
      </c>
      <c r="D365" s="197" t="s">
        <v>393</v>
      </c>
      <c r="E365" s="198" t="s">
        <v>2559</v>
      </c>
      <c r="F365" s="199" t="s">
        <v>2560</v>
      </c>
      <c r="G365" s="200" t="s">
        <v>371</v>
      </c>
      <c r="H365" s="201">
        <v>2</v>
      </c>
      <c r="I365" s="202"/>
      <c r="J365" s="201">
        <f>ROUND(I365*H365,3)</f>
        <v>0</v>
      </c>
      <c r="K365" s="203"/>
      <c r="L365" s="204"/>
      <c r="M365" s="205" t="s">
        <v>1</v>
      </c>
      <c r="N365" s="206" t="s">
        <v>42</v>
      </c>
      <c r="O365" s="62"/>
      <c r="P365" s="168">
        <f>O365*H365</f>
        <v>0</v>
      </c>
      <c r="Q365" s="168">
        <v>1.2999999999999999E-3</v>
      </c>
      <c r="R365" s="168">
        <f>Q365*H365</f>
        <v>2.5999999999999999E-3</v>
      </c>
      <c r="S365" s="168">
        <v>0</v>
      </c>
      <c r="T365" s="169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70" t="s">
        <v>448</v>
      </c>
      <c r="AT365" s="170" t="s">
        <v>393</v>
      </c>
      <c r="AU365" s="170" t="s">
        <v>89</v>
      </c>
      <c r="AY365" s="18" t="s">
        <v>276</v>
      </c>
      <c r="BE365" s="171">
        <f>IF(N365="základná",J365,0)</f>
        <v>0</v>
      </c>
      <c r="BF365" s="171">
        <f>IF(N365="znížená",J365,0)</f>
        <v>0</v>
      </c>
      <c r="BG365" s="171">
        <f>IF(N365="zákl. prenesená",J365,0)</f>
        <v>0</v>
      </c>
      <c r="BH365" s="171">
        <f>IF(N365="zníž. prenesená",J365,0)</f>
        <v>0</v>
      </c>
      <c r="BI365" s="171">
        <f>IF(N365="nulová",J365,0)</f>
        <v>0</v>
      </c>
      <c r="BJ365" s="18" t="s">
        <v>89</v>
      </c>
      <c r="BK365" s="172">
        <f>ROUND(I365*H365,3)</f>
        <v>0</v>
      </c>
      <c r="BL365" s="18" t="s">
        <v>368</v>
      </c>
      <c r="BM365" s="170" t="s">
        <v>2561</v>
      </c>
    </row>
    <row r="366" spans="1:65" s="2" customFormat="1" ht="24.2" customHeight="1">
      <c r="A366" s="33"/>
      <c r="B366" s="158"/>
      <c r="C366" s="159" t="s">
        <v>817</v>
      </c>
      <c r="D366" s="159" t="s">
        <v>278</v>
      </c>
      <c r="E366" s="160" t="s">
        <v>2562</v>
      </c>
      <c r="F366" s="161" t="s">
        <v>2563</v>
      </c>
      <c r="G366" s="162" t="s">
        <v>407</v>
      </c>
      <c r="H366" s="163">
        <v>65</v>
      </c>
      <c r="I366" s="164"/>
      <c r="J366" s="163">
        <f>ROUND(I366*H366,3)</f>
        <v>0</v>
      </c>
      <c r="K366" s="165"/>
      <c r="L366" s="34"/>
      <c r="M366" s="166" t="s">
        <v>1</v>
      </c>
      <c r="N366" s="167" t="s">
        <v>42</v>
      </c>
      <c r="O366" s="62"/>
      <c r="P366" s="168">
        <f>O366*H366</f>
        <v>0</v>
      </c>
      <c r="Q366" s="168">
        <v>6.0000000000000002E-5</v>
      </c>
      <c r="R366" s="168">
        <f>Q366*H366</f>
        <v>3.9000000000000003E-3</v>
      </c>
      <c r="S366" s="168">
        <v>0</v>
      </c>
      <c r="T366" s="169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70" t="s">
        <v>368</v>
      </c>
      <c r="AT366" s="170" t="s">
        <v>278</v>
      </c>
      <c r="AU366" s="170" t="s">
        <v>89</v>
      </c>
      <c r="AY366" s="18" t="s">
        <v>276</v>
      </c>
      <c r="BE366" s="171">
        <f>IF(N366="základná",J366,0)</f>
        <v>0</v>
      </c>
      <c r="BF366" s="171">
        <f>IF(N366="znížená",J366,0)</f>
        <v>0</v>
      </c>
      <c r="BG366" s="171">
        <f>IF(N366="zákl. prenesená",J366,0)</f>
        <v>0</v>
      </c>
      <c r="BH366" s="171">
        <f>IF(N366="zníž. prenesená",J366,0)</f>
        <v>0</v>
      </c>
      <c r="BI366" s="171">
        <f>IF(N366="nulová",J366,0)</f>
        <v>0</v>
      </c>
      <c r="BJ366" s="18" t="s">
        <v>89</v>
      </c>
      <c r="BK366" s="172">
        <f>ROUND(I366*H366,3)</f>
        <v>0</v>
      </c>
      <c r="BL366" s="18" t="s">
        <v>368</v>
      </c>
      <c r="BM366" s="170" t="s">
        <v>2564</v>
      </c>
    </row>
    <row r="367" spans="1:65" s="14" customFormat="1" ht="11.25">
      <c r="B367" s="181"/>
      <c r="D367" s="174" t="s">
        <v>284</v>
      </c>
      <c r="E367" s="182" t="s">
        <v>1</v>
      </c>
      <c r="F367" s="183" t="s">
        <v>2565</v>
      </c>
      <c r="H367" s="184">
        <v>65</v>
      </c>
      <c r="I367" s="185"/>
      <c r="L367" s="181"/>
      <c r="M367" s="186"/>
      <c r="N367" s="187"/>
      <c r="O367" s="187"/>
      <c r="P367" s="187"/>
      <c r="Q367" s="187"/>
      <c r="R367" s="187"/>
      <c r="S367" s="187"/>
      <c r="T367" s="188"/>
      <c r="AT367" s="182" t="s">
        <v>284</v>
      </c>
      <c r="AU367" s="182" t="s">
        <v>89</v>
      </c>
      <c r="AV367" s="14" t="s">
        <v>89</v>
      </c>
      <c r="AW367" s="14" t="s">
        <v>30</v>
      </c>
      <c r="AX367" s="14" t="s">
        <v>83</v>
      </c>
      <c r="AY367" s="182" t="s">
        <v>276</v>
      </c>
    </row>
    <row r="368" spans="1:65" s="2" customFormat="1" ht="33" customHeight="1">
      <c r="A368" s="33"/>
      <c r="B368" s="158"/>
      <c r="C368" s="197" t="s">
        <v>823</v>
      </c>
      <c r="D368" s="197" t="s">
        <v>393</v>
      </c>
      <c r="E368" s="198" t="s">
        <v>2566</v>
      </c>
      <c r="F368" s="199" t="s">
        <v>2567</v>
      </c>
      <c r="G368" s="200" t="s">
        <v>371</v>
      </c>
      <c r="H368" s="201">
        <v>13</v>
      </c>
      <c r="I368" s="202"/>
      <c r="J368" s="201">
        <f>ROUND(I368*H368,3)</f>
        <v>0</v>
      </c>
      <c r="K368" s="203"/>
      <c r="L368" s="204"/>
      <c r="M368" s="205" t="s">
        <v>1</v>
      </c>
      <c r="N368" s="206" t="s">
        <v>42</v>
      </c>
      <c r="O368" s="62"/>
      <c r="P368" s="168">
        <f>O368*H368</f>
        <v>0</v>
      </c>
      <c r="Q368" s="168">
        <v>0</v>
      </c>
      <c r="R368" s="168">
        <f>Q368*H368</f>
        <v>0</v>
      </c>
      <c r="S368" s="168">
        <v>0</v>
      </c>
      <c r="T368" s="169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70" t="s">
        <v>448</v>
      </c>
      <c r="AT368" s="170" t="s">
        <v>393</v>
      </c>
      <c r="AU368" s="170" t="s">
        <v>89</v>
      </c>
      <c r="AY368" s="18" t="s">
        <v>276</v>
      </c>
      <c r="BE368" s="171">
        <f>IF(N368="základná",J368,0)</f>
        <v>0</v>
      </c>
      <c r="BF368" s="171">
        <f>IF(N368="znížená",J368,0)</f>
        <v>0</v>
      </c>
      <c r="BG368" s="171">
        <f>IF(N368="zákl. prenesená",J368,0)</f>
        <v>0</v>
      </c>
      <c r="BH368" s="171">
        <f>IF(N368="zníž. prenesená",J368,0)</f>
        <v>0</v>
      </c>
      <c r="BI368" s="171">
        <f>IF(N368="nulová",J368,0)</f>
        <v>0</v>
      </c>
      <c r="BJ368" s="18" t="s">
        <v>89</v>
      </c>
      <c r="BK368" s="172">
        <f>ROUND(I368*H368,3)</f>
        <v>0</v>
      </c>
      <c r="BL368" s="18" t="s">
        <v>368</v>
      </c>
      <c r="BM368" s="170" t="s">
        <v>2568</v>
      </c>
    </row>
    <row r="369" spans="1:65" s="14" customFormat="1" ht="11.25">
      <c r="B369" s="181"/>
      <c r="D369" s="174" t="s">
        <v>284</v>
      </c>
      <c r="E369" s="182" t="s">
        <v>1</v>
      </c>
      <c r="F369" s="183" t="s">
        <v>347</v>
      </c>
      <c r="H369" s="184">
        <v>13</v>
      </c>
      <c r="I369" s="185"/>
      <c r="L369" s="181"/>
      <c r="M369" s="186"/>
      <c r="N369" s="187"/>
      <c r="O369" s="187"/>
      <c r="P369" s="187"/>
      <c r="Q369" s="187"/>
      <c r="R369" s="187"/>
      <c r="S369" s="187"/>
      <c r="T369" s="188"/>
      <c r="AT369" s="182" t="s">
        <v>284</v>
      </c>
      <c r="AU369" s="182" t="s">
        <v>89</v>
      </c>
      <c r="AV369" s="14" t="s">
        <v>89</v>
      </c>
      <c r="AW369" s="14" t="s">
        <v>30</v>
      </c>
      <c r="AX369" s="14" t="s">
        <v>83</v>
      </c>
      <c r="AY369" s="182" t="s">
        <v>276</v>
      </c>
    </row>
    <row r="370" spans="1:65" s="12" customFormat="1" ht="22.9" customHeight="1">
      <c r="B370" s="145"/>
      <c r="D370" s="146" t="s">
        <v>75</v>
      </c>
      <c r="E370" s="156" t="s">
        <v>1889</v>
      </c>
      <c r="F370" s="156" t="s">
        <v>1890</v>
      </c>
      <c r="I370" s="148"/>
      <c r="J370" s="157">
        <f>BK370</f>
        <v>0</v>
      </c>
      <c r="L370" s="145"/>
      <c r="M370" s="150"/>
      <c r="N370" s="151"/>
      <c r="O370" s="151"/>
      <c r="P370" s="152">
        <f>SUM(P371:P372)</f>
        <v>0</v>
      </c>
      <c r="Q370" s="151"/>
      <c r="R370" s="152">
        <f>SUM(R371:R372)</f>
        <v>4.6799999999999999E-4</v>
      </c>
      <c r="S370" s="151"/>
      <c r="T370" s="153">
        <f>SUM(T371:T372)</f>
        <v>0</v>
      </c>
      <c r="AR370" s="146" t="s">
        <v>89</v>
      </c>
      <c r="AT370" s="154" t="s">
        <v>75</v>
      </c>
      <c r="AU370" s="154" t="s">
        <v>83</v>
      </c>
      <c r="AY370" s="146" t="s">
        <v>276</v>
      </c>
      <c r="BK370" s="155">
        <f>SUM(BK371:BK372)</f>
        <v>0</v>
      </c>
    </row>
    <row r="371" spans="1:65" s="2" customFormat="1" ht="24.2" customHeight="1">
      <c r="A371" s="33"/>
      <c r="B371" s="158"/>
      <c r="C371" s="159" t="s">
        <v>830</v>
      </c>
      <c r="D371" s="159" t="s">
        <v>278</v>
      </c>
      <c r="E371" s="160" t="s">
        <v>2569</v>
      </c>
      <c r="F371" s="161" t="s">
        <v>2570</v>
      </c>
      <c r="G371" s="162" t="s">
        <v>281</v>
      </c>
      <c r="H371" s="163">
        <v>2.9249999999999998</v>
      </c>
      <c r="I371" s="164"/>
      <c r="J371" s="163">
        <f>ROUND(I371*H371,3)</f>
        <v>0</v>
      </c>
      <c r="K371" s="165"/>
      <c r="L371" s="34"/>
      <c r="M371" s="166" t="s">
        <v>1</v>
      </c>
      <c r="N371" s="167" t="s">
        <v>42</v>
      </c>
      <c r="O371" s="62"/>
      <c r="P371" s="168">
        <f>O371*H371</f>
        <v>0</v>
      </c>
      <c r="Q371" s="168">
        <v>1.6000000000000001E-4</v>
      </c>
      <c r="R371" s="168">
        <f>Q371*H371</f>
        <v>4.6799999999999999E-4</v>
      </c>
      <c r="S371" s="168">
        <v>0</v>
      </c>
      <c r="T371" s="169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70" t="s">
        <v>368</v>
      </c>
      <c r="AT371" s="170" t="s">
        <v>278</v>
      </c>
      <c r="AU371" s="170" t="s">
        <v>89</v>
      </c>
      <c r="AY371" s="18" t="s">
        <v>276</v>
      </c>
      <c r="BE371" s="171">
        <f>IF(N371="základná",J371,0)</f>
        <v>0</v>
      </c>
      <c r="BF371" s="171">
        <f>IF(N371="znížená",J371,0)</f>
        <v>0</v>
      </c>
      <c r="BG371" s="171">
        <f>IF(N371="zákl. prenesená",J371,0)</f>
        <v>0</v>
      </c>
      <c r="BH371" s="171">
        <f>IF(N371="zníž. prenesená",J371,0)</f>
        <v>0</v>
      </c>
      <c r="BI371" s="171">
        <f>IF(N371="nulová",J371,0)</f>
        <v>0</v>
      </c>
      <c r="BJ371" s="18" t="s">
        <v>89</v>
      </c>
      <c r="BK371" s="172">
        <f>ROUND(I371*H371,3)</f>
        <v>0</v>
      </c>
      <c r="BL371" s="18" t="s">
        <v>368</v>
      </c>
      <c r="BM371" s="170" t="s">
        <v>2571</v>
      </c>
    </row>
    <row r="372" spans="1:65" s="14" customFormat="1" ht="11.25">
      <c r="B372" s="181"/>
      <c r="D372" s="174" t="s">
        <v>284</v>
      </c>
      <c r="E372" s="182" t="s">
        <v>1</v>
      </c>
      <c r="F372" s="183" t="s">
        <v>2572</v>
      </c>
      <c r="H372" s="184">
        <v>2.9249999999999998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284</v>
      </c>
      <c r="AU372" s="182" t="s">
        <v>89</v>
      </c>
      <c r="AV372" s="14" t="s">
        <v>89</v>
      </c>
      <c r="AW372" s="14" t="s">
        <v>30</v>
      </c>
      <c r="AX372" s="14" t="s">
        <v>83</v>
      </c>
      <c r="AY372" s="182" t="s">
        <v>276</v>
      </c>
    </row>
    <row r="373" spans="1:65" s="12" customFormat="1" ht="25.9" customHeight="1">
      <c r="B373" s="145"/>
      <c r="D373" s="146" t="s">
        <v>75</v>
      </c>
      <c r="E373" s="147" t="s">
        <v>2064</v>
      </c>
      <c r="F373" s="147" t="s">
        <v>2065</v>
      </c>
      <c r="I373" s="148"/>
      <c r="J373" s="149">
        <f>BK373</f>
        <v>0</v>
      </c>
      <c r="L373" s="145"/>
      <c r="M373" s="150"/>
      <c r="N373" s="151"/>
      <c r="O373" s="151"/>
      <c r="P373" s="152">
        <f>SUM(P374:P376)</f>
        <v>0</v>
      </c>
      <c r="Q373" s="151"/>
      <c r="R373" s="152">
        <f>SUM(R374:R376)</f>
        <v>0</v>
      </c>
      <c r="S373" s="151"/>
      <c r="T373" s="153">
        <f>SUM(T374:T376)</f>
        <v>0</v>
      </c>
      <c r="AR373" s="146" t="s">
        <v>282</v>
      </c>
      <c r="AT373" s="154" t="s">
        <v>75</v>
      </c>
      <c r="AU373" s="154" t="s">
        <v>76</v>
      </c>
      <c r="AY373" s="146" t="s">
        <v>276</v>
      </c>
      <c r="BK373" s="155">
        <f>SUM(BK374:BK376)</f>
        <v>0</v>
      </c>
    </row>
    <row r="374" spans="1:65" s="2" customFormat="1" ht="33" customHeight="1">
      <c r="A374" s="33"/>
      <c r="B374" s="158"/>
      <c r="C374" s="159" t="s">
        <v>835</v>
      </c>
      <c r="D374" s="159" t="s">
        <v>278</v>
      </c>
      <c r="E374" s="160" t="s">
        <v>2067</v>
      </c>
      <c r="F374" s="161" t="s">
        <v>2068</v>
      </c>
      <c r="G374" s="162" t="s">
        <v>298</v>
      </c>
      <c r="H374" s="163">
        <v>16</v>
      </c>
      <c r="I374" s="164"/>
      <c r="J374" s="163">
        <f>ROUND(I374*H374,3)</f>
        <v>0</v>
      </c>
      <c r="K374" s="165"/>
      <c r="L374" s="34"/>
      <c r="M374" s="166" t="s">
        <v>1</v>
      </c>
      <c r="N374" s="167" t="s">
        <v>42</v>
      </c>
      <c r="O374" s="62"/>
      <c r="P374" s="168">
        <f>O374*H374</f>
        <v>0</v>
      </c>
      <c r="Q374" s="168">
        <v>0</v>
      </c>
      <c r="R374" s="168">
        <f>Q374*H374</f>
        <v>0</v>
      </c>
      <c r="S374" s="168">
        <v>0</v>
      </c>
      <c r="T374" s="169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70" t="s">
        <v>2069</v>
      </c>
      <c r="AT374" s="170" t="s">
        <v>278</v>
      </c>
      <c r="AU374" s="170" t="s">
        <v>83</v>
      </c>
      <c r="AY374" s="18" t="s">
        <v>276</v>
      </c>
      <c r="BE374" s="171">
        <f>IF(N374="základná",J374,0)</f>
        <v>0</v>
      </c>
      <c r="BF374" s="171">
        <f>IF(N374="znížená",J374,0)</f>
        <v>0</v>
      </c>
      <c r="BG374" s="171">
        <f>IF(N374="zákl. prenesená",J374,0)</f>
        <v>0</v>
      </c>
      <c r="BH374" s="171">
        <f>IF(N374="zníž. prenesená",J374,0)</f>
        <v>0</v>
      </c>
      <c r="BI374" s="171">
        <f>IF(N374="nulová",J374,0)</f>
        <v>0</v>
      </c>
      <c r="BJ374" s="18" t="s">
        <v>89</v>
      </c>
      <c r="BK374" s="172">
        <f>ROUND(I374*H374,3)</f>
        <v>0</v>
      </c>
      <c r="BL374" s="18" t="s">
        <v>2069</v>
      </c>
      <c r="BM374" s="170" t="s">
        <v>2573</v>
      </c>
    </row>
    <row r="375" spans="1:65" s="13" customFormat="1" ht="22.5">
      <c r="B375" s="173"/>
      <c r="D375" s="174" t="s">
        <v>284</v>
      </c>
      <c r="E375" s="175" t="s">
        <v>1</v>
      </c>
      <c r="F375" s="176" t="s">
        <v>2072</v>
      </c>
      <c r="H375" s="175" t="s">
        <v>1</v>
      </c>
      <c r="I375" s="177"/>
      <c r="L375" s="173"/>
      <c r="M375" s="178"/>
      <c r="N375" s="179"/>
      <c r="O375" s="179"/>
      <c r="P375" s="179"/>
      <c r="Q375" s="179"/>
      <c r="R375" s="179"/>
      <c r="S375" s="179"/>
      <c r="T375" s="180"/>
      <c r="AT375" s="175" t="s">
        <v>284</v>
      </c>
      <c r="AU375" s="175" t="s">
        <v>83</v>
      </c>
      <c r="AV375" s="13" t="s">
        <v>83</v>
      </c>
      <c r="AW375" s="13" t="s">
        <v>30</v>
      </c>
      <c r="AX375" s="13" t="s">
        <v>76</v>
      </c>
      <c r="AY375" s="175" t="s">
        <v>276</v>
      </c>
    </row>
    <row r="376" spans="1:65" s="14" customFormat="1" ht="11.25">
      <c r="B376" s="181"/>
      <c r="D376" s="174" t="s">
        <v>284</v>
      </c>
      <c r="E376" s="182" t="s">
        <v>1</v>
      </c>
      <c r="F376" s="183" t="s">
        <v>368</v>
      </c>
      <c r="H376" s="184">
        <v>16</v>
      </c>
      <c r="I376" s="185"/>
      <c r="L376" s="181"/>
      <c r="M376" s="186"/>
      <c r="N376" s="187"/>
      <c r="O376" s="187"/>
      <c r="P376" s="187"/>
      <c r="Q376" s="187"/>
      <c r="R376" s="187"/>
      <c r="S376" s="187"/>
      <c r="T376" s="188"/>
      <c r="AT376" s="182" t="s">
        <v>284</v>
      </c>
      <c r="AU376" s="182" t="s">
        <v>83</v>
      </c>
      <c r="AV376" s="14" t="s">
        <v>89</v>
      </c>
      <c r="AW376" s="14" t="s">
        <v>30</v>
      </c>
      <c r="AX376" s="14" t="s">
        <v>83</v>
      </c>
      <c r="AY376" s="182" t="s">
        <v>276</v>
      </c>
    </row>
    <row r="377" spans="1:65" s="12" customFormat="1" ht="25.9" customHeight="1">
      <c r="B377" s="145"/>
      <c r="D377" s="146" t="s">
        <v>75</v>
      </c>
      <c r="E377" s="147" t="s">
        <v>2074</v>
      </c>
      <c r="F377" s="147" t="s">
        <v>2075</v>
      </c>
      <c r="I377" s="148"/>
      <c r="J377" s="149">
        <f>BK377</f>
        <v>0</v>
      </c>
      <c r="L377" s="145"/>
      <c r="M377" s="150"/>
      <c r="N377" s="151"/>
      <c r="O377" s="151"/>
      <c r="P377" s="152">
        <f>SUM(P378:P380)</f>
        <v>0</v>
      </c>
      <c r="Q377" s="151"/>
      <c r="R377" s="152">
        <f>SUM(R378:R380)</f>
        <v>0</v>
      </c>
      <c r="S377" s="151"/>
      <c r="T377" s="153">
        <f>SUM(T378:T380)</f>
        <v>0</v>
      </c>
      <c r="AR377" s="146" t="s">
        <v>305</v>
      </c>
      <c r="AT377" s="154" t="s">
        <v>75</v>
      </c>
      <c r="AU377" s="154" t="s">
        <v>76</v>
      </c>
      <c r="AY377" s="146" t="s">
        <v>276</v>
      </c>
      <c r="BK377" s="155">
        <f>SUM(BK378:BK380)</f>
        <v>0</v>
      </c>
    </row>
    <row r="378" spans="1:65" s="2" customFormat="1" ht="16.5" customHeight="1">
      <c r="A378" s="33"/>
      <c r="B378" s="158"/>
      <c r="C378" s="159" t="s">
        <v>840</v>
      </c>
      <c r="D378" s="159" t="s">
        <v>278</v>
      </c>
      <c r="E378" s="160" t="s">
        <v>2574</v>
      </c>
      <c r="F378" s="161" t="s">
        <v>2575</v>
      </c>
      <c r="G378" s="162" t="s">
        <v>281</v>
      </c>
      <c r="H378" s="163">
        <v>378.108</v>
      </c>
      <c r="I378" s="164"/>
      <c r="J378" s="163">
        <f>ROUND(I378*H378,3)</f>
        <v>0</v>
      </c>
      <c r="K378" s="165"/>
      <c r="L378" s="34"/>
      <c r="M378" s="166" t="s">
        <v>1</v>
      </c>
      <c r="N378" s="167" t="s">
        <v>42</v>
      </c>
      <c r="O378" s="62"/>
      <c r="P378" s="168">
        <f>O378*H378</f>
        <v>0</v>
      </c>
      <c r="Q378" s="168">
        <v>0</v>
      </c>
      <c r="R378" s="168">
        <f>Q378*H378</f>
        <v>0</v>
      </c>
      <c r="S378" s="168">
        <v>0</v>
      </c>
      <c r="T378" s="169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70" t="s">
        <v>2079</v>
      </c>
      <c r="AT378" s="170" t="s">
        <v>278</v>
      </c>
      <c r="AU378" s="170" t="s">
        <v>83</v>
      </c>
      <c r="AY378" s="18" t="s">
        <v>276</v>
      </c>
      <c r="BE378" s="171">
        <f>IF(N378="základná",J378,0)</f>
        <v>0</v>
      </c>
      <c r="BF378" s="171">
        <f>IF(N378="znížená",J378,0)</f>
        <v>0</v>
      </c>
      <c r="BG378" s="171">
        <f>IF(N378="zákl. prenesená",J378,0)</f>
        <v>0</v>
      </c>
      <c r="BH378" s="171">
        <f>IF(N378="zníž. prenesená",J378,0)</f>
        <v>0</v>
      </c>
      <c r="BI378" s="171">
        <f>IF(N378="nulová",J378,0)</f>
        <v>0</v>
      </c>
      <c r="BJ378" s="18" t="s">
        <v>89</v>
      </c>
      <c r="BK378" s="172">
        <f>ROUND(I378*H378,3)</f>
        <v>0</v>
      </c>
      <c r="BL378" s="18" t="s">
        <v>2079</v>
      </c>
      <c r="BM378" s="170" t="s">
        <v>2576</v>
      </c>
    </row>
    <row r="379" spans="1:65" s="14" customFormat="1" ht="11.25">
      <c r="B379" s="181"/>
      <c r="D379" s="174" t="s">
        <v>284</v>
      </c>
      <c r="E379" s="182" t="s">
        <v>1</v>
      </c>
      <c r="F379" s="183" t="s">
        <v>2577</v>
      </c>
      <c r="H379" s="184">
        <v>378.108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2" t="s">
        <v>284</v>
      </c>
      <c r="AU379" s="182" t="s">
        <v>83</v>
      </c>
      <c r="AV379" s="14" t="s">
        <v>89</v>
      </c>
      <c r="AW379" s="14" t="s">
        <v>30</v>
      </c>
      <c r="AX379" s="14" t="s">
        <v>83</v>
      </c>
      <c r="AY379" s="182" t="s">
        <v>276</v>
      </c>
    </row>
    <row r="380" spans="1:65" s="2" customFormat="1" ht="16.5" customHeight="1">
      <c r="A380" s="33"/>
      <c r="B380" s="158"/>
      <c r="C380" s="159" t="s">
        <v>852</v>
      </c>
      <c r="D380" s="159" t="s">
        <v>278</v>
      </c>
      <c r="E380" s="160" t="s">
        <v>2077</v>
      </c>
      <c r="F380" s="161" t="s">
        <v>2078</v>
      </c>
      <c r="G380" s="162" t="s">
        <v>1051</v>
      </c>
      <c r="H380" s="164"/>
      <c r="I380" s="164"/>
      <c r="J380" s="163">
        <f>ROUND(I380*H380,3)</f>
        <v>0</v>
      </c>
      <c r="K380" s="165"/>
      <c r="L380" s="34"/>
      <c r="M380" s="215" t="s">
        <v>1</v>
      </c>
      <c r="N380" s="216" t="s">
        <v>42</v>
      </c>
      <c r="O380" s="217"/>
      <c r="P380" s="218">
        <f>O380*H380</f>
        <v>0</v>
      </c>
      <c r="Q380" s="218">
        <v>0</v>
      </c>
      <c r="R380" s="218">
        <f>Q380*H380</f>
        <v>0</v>
      </c>
      <c r="S380" s="218">
        <v>0</v>
      </c>
      <c r="T380" s="219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70" t="s">
        <v>2079</v>
      </c>
      <c r="AT380" s="170" t="s">
        <v>278</v>
      </c>
      <c r="AU380" s="170" t="s">
        <v>83</v>
      </c>
      <c r="AY380" s="18" t="s">
        <v>276</v>
      </c>
      <c r="BE380" s="171">
        <f>IF(N380="základná",J380,0)</f>
        <v>0</v>
      </c>
      <c r="BF380" s="171">
        <f>IF(N380="znížená",J380,0)</f>
        <v>0</v>
      </c>
      <c r="BG380" s="171">
        <f>IF(N380="zákl. prenesená",J380,0)</f>
        <v>0</v>
      </c>
      <c r="BH380" s="171">
        <f>IF(N380="zníž. prenesená",J380,0)</f>
        <v>0</v>
      </c>
      <c r="BI380" s="171">
        <f>IF(N380="nulová",J380,0)</f>
        <v>0</v>
      </c>
      <c r="BJ380" s="18" t="s">
        <v>89</v>
      </c>
      <c r="BK380" s="172">
        <f>ROUND(I380*H380,3)</f>
        <v>0</v>
      </c>
      <c r="BL380" s="18" t="s">
        <v>2079</v>
      </c>
      <c r="BM380" s="170" t="s">
        <v>2578</v>
      </c>
    </row>
    <row r="381" spans="1:65" s="2" customFormat="1" ht="6.95" customHeight="1">
      <c r="A381" s="33"/>
      <c r="B381" s="51"/>
      <c r="C381" s="52"/>
      <c r="D381" s="52"/>
      <c r="E381" s="52"/>
      <c r="F381" s="52"/>
      <c r="G381" s="52"/>
      <c r="H381" s="52"/>
      <c r="I381" s="52"/>
      <c r="J381" s="52"/>
      <c r="K381" s="52"/>
      <c r="L381" s="34"/>
      <c r="M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</row>
  </sheetData>
  <autoFilter ref="C135:K380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102</v>
      </c>
      <c r="AZ2" s="102" t="s">
        <v>2579</v>
      </c>
      <c r="BA2" s="102" t="s">
        <v>1</v>
      </c>
      <c r="BB2" s="102" t="s">
        <v>1</v>
      </c>
      <c r="BC2" s="102" t="s">
        <v>2580</v>
      </c>
      <c r="BD2" s="102" t="s">
        <v>89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102" t="s">
        <v>2581</v>
      </c>
      <c r="BA3" s="102" t="s">
        <v>1</v>
      </c>
      <c r="BB3" s="102" t="s">
        <v>1</v>
      </c>
      <c r="BC3" s="102" t="s">
        <v>2582</v>
      </c>
      <c r="BD3" s="102" t="s">
        <v>89</v>
      </c>
    </row>
    <row r="4" spans="1:5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  <c r="AZ4" s="102" t="s">
        <v>2583</v>
      </c>
      <c r="BA4" s="102" t="s">
        <v>1</v>
      </c>
      <c r="BB4" s="102" t="s">
        <v>1</v>
      </c>
      <c r="BC4" s="102" t="s">
        <v>2584</v>
      </c>
      <c r="BD4" s="102" t="s">
        <v>89</v>
      </c>
    </row>
    <row r="5" spans="1:56" s="1" customFormat="1" ht="6.95" customHeight="1">
      <c r="B5" s="21"/>
      <c r="L5" s="21"/>
      <c r="AZ5" s="102" t="s">
        <v>2585</v>
      </c>
      <c r="BA5" s="102" t="s">
        <v>1</v>
      </c>
      <c r="BB5" s="102" t="s">
        <v>1</v>
      </c>
      <c r="BC5" s="102" t="s">
        <v>2586</v>
      </c>
      <c r="BD5" s="102" t="s">
        <v>89</v>
      </c>
    </row>
    <row r="6" spans="1:56" s="1" customFormat="1" ht="12" customHeight="1">
      <c r="B6" s="21"/>
      <c r="D6" s="28" t="s">
        <v>14</v>
      </c>
      <c r="L6" s="21"/>
    </row>
    <row r="7" spans="1:5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56" s="1" customFormat="1" ht="12" customHeight="1">
      <c r="B8" s="21"/>
      <c r="D8" s="28" t="s">
        <v>138</v>
      </c>
      <c r="L8" s="21"/>
    </row>
    <row r="9" spans="1:5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25" t="s">
        <v>2587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ROUND(J133,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ROUND((SUM(BE133:BE395)),  2)</f>
        <v>0</v>
      </c>
      <c r="G35" s="111"/>
      <c r="H35" s="111"/>
      <c r="I35" s="112">
        <v>0.2</v>
      </c>
      <c r="J35" s="110">
        <f>ROUND(((SUM(BE133:BE395))*I35),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ROUND((SUM(BF133:BF395)),  2)</f>
        <v>0</v>
      </c>
      <c r="G36" s="111"/>
      <c r="H36" s="111"/>
      <c r="I36" s="112">
        <v>0.2</v>
      </c>
      <c r="J36" s="110">
        <f>ROUND(((SUM(BF133:BF395))*I36),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ROUND((SUM(BG133:BG395)),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ROUND((SUM(BH133:BH395)),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ROUND((SUM(BI133:BI395)),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B2 - Stavebné práce -Výmena výplní otvorov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Janečka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J133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232</v>
      </c>
      <c r="E99" s="128"/>
      <c r="F99" s="128"/>
      <c r="G99" s="128"/>
      <c r="H99" s="128"/>
      <c r="I99" s="128"/>
      <c r="J99" s="129">
        <f>J134</f>
        <v>0</v>
      </c>
      <c r="L99" s="126"/>
    </row>
    <row r="100" spans="1:47" s="10" customFormat="1" ht="19.899999999999999" customHeight="1">
      <c r="B100" s="130"/>
      <c r="D100" s="131" t="s">
        <v>235</v>
      </c>
      <c r="E100" s="132"/>
      <c r="F100" s="132"/>
      <c r="G100" s="132"/>
      <c r="H100" s="132"/>
      <c r="I100" s="132"/>
      <c r="J100" s="133">
        <f>J135</f>
        <v>0</v>
      </c>
      <c r="L100" s="130"/>
    </row>
    <row r="101" spans="1:47" s="10" customFormat="1" ht="19.899999999999999" customHeight="1">
      <c r="B101" s="130"/>
      <c r="D101" s="131" t="s">
        <v>237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1:47" s="10" customFormat="1" ht="19.899999999999999" customHeight="1">
      <c r="B102" s="130"/>
      <c r="D102" s="131" t="s">
        <v>239</v>
      </c>
      <c r="E102" s="132"/>
      <c r="F102" s="132"/>
      <c r="G102" s="132"/>
      <c r="H102" s="132"/>
      <c r="I102" s="132"/>
      <c r="J102" s="133">
        <f>J178</f>
        <v>0</v>
      </c>
      <c r="L102" s="130"/>
    </row>
    <row r="103" spans="1:47" s="10" customFormat="1" ht="19.899999999999999" customHeight="1">
      <c r="B103" s="130"/>
      <c r="D103" s="131" t="s">
        <v>240</v>
      </c>
      <c r="E103" s="132"/>
      <c r="F103" s="132"/>
      <c r="G103" s="132"/>
      <c r="H103" s="132"/>
      <c r="I103" s="132"/>
      <c r="J103" s="133">
        <f>J246</f>
        <v>0</v>
      </c>
      <c r="L103" s="130"/>
    </row>
    <row r="104" spans="1:47" s="9" customFormat="1" ht="24.95" customHeight="1">
      <c r="B104" s="126"/>
      <c r="D104" s="127" t="s">
        <v>241</v>
      </c>
      <c r="E104" s="128"/>
      <c r="F104" s="128"/>
      <c r="G104" s="128"/>
      <c r="H104" s="128"/>
      <c r="I104" s="128"/>
      <c r="J104" s="129">
        <f>J248</f>
        <v>0</v>
      </c>
      <c r="L104" s="126"/>
    </row>
    <row r="105" spans="1:47" s="10" customFormat="1" ht="19.899999999999999" customHeight="1">
      <c r="B105" s="130"/>
      <c r="D105" s="131" t="s">
        <v>249</v>
      </c>
      <c r="E105" s="132"/>
      <c r="F105" s="132"/>
      <c r="G105" s="132"/>
      <c r="H105" s="132"/>
      <c r="I105" s="132"/>
      <c r="J105" s="133">
        <f>J249</f>
        <v>0</v>
      </c>
      <c r="L105" s="130"/>
    </row>
    <row r="106" spans="1:47" s="10" customFormat="1" ht="19.899999999999999" customHeight="1">
      <c r="B106" s="130"/>
      <c r="D106" s="131" t="s">
        <v>250</v>
      </c>
      <c r="E106" s="132"/>
      <c r="F106" s="132"/>
      <c r="G106" s="132"/>
      <c r="H106" s="132"/>
      <c r="I106" s="132"/>
      <c r="J106" s="133">
        <f>J262</f>
        <v>0</v>
      </c>
      <c r="L106" s="130"/>
    </row>
    <row r="107" spans="1:47" s="10" customFormat="1" ht="19.899999999999999" customHeight="1">
      <c r="B107" s="130"/>
      <c r="D107" s="131" t="s">
        <v>251</v>
      </c>
      <c r="E107" s="132"/>
      <c r="F107" s="132"/>
      <c r="G107" s="132"/>
      <c r="H107" s="132"/>
      <c r="I107" s="132"/>
      <c r="J107" s="133">
        <f>J338</f>
        <v>0</v>
      </c>
      <c r="L107" s="130"/>
    </row>
    <row r="108" spans="1:47" s="10" customFormat="1" ht="19.899999999999999" customHeight="1">
      <c r="B108" s="130"/>
      <c r="D108" s="131" t="s">
        <v>255</v>
      </c>
      <c r="E108" s="132"/>
      <c r="F108" s="132"/>
      <c r="G108" s="132"/>
      <c r="H108" s="132"/>
      <c r="I108" s="132"/>
      <c r="J108" s="133">
        <f>J374</f>
        <v>0</v>
      </c>
      <c r="L108" s="130"/>
    </row>
    <row r="109" spans="1:47" s="10" customFormat="1" ht="19.899999999999999" customHeight="1">
      <c r="B109" s="130"/>
      <c r="D109" s="131" t="s">
        <v>257</v>
      </c>
      <c r="E109" s="132"/>
      <c r="F109" s="132"/>
      <c r="G109" s="132"/>
      <c r="H109" s="132"/>
      <c r="I109" s="132"/>
      <c r="J109" s="133">
        <f>J385</f>
        <v>0</v>
      </c>
      <c r="L109" s="130"/>
    </row>
    <row r="110" spans="1:47" s="9" customFormat="1" ht="24.95" customHeight="1">
      <c r="B110" s="126"/>
      <c r="D110" s="127" t="s">
        <v>260</v>
      </c>
      <c r="E110" s="128"/>
      <c r="F110" s="128"/>
      <c r="G110" s="128"/>
      <c r="H110" s="128"/>
      <c r="I110" s="128"/>
      <c r="J110" s="129">
        <f>J390</f>
        <v>0</v>
      </c>
      <c r="L110" s="126"/>
    </row>
    <row r="111" spans="1:47" s="9" customFormat="1" ht="24.95" customHeight="1">
      <c r="B111" s="126"/>
      <c r="D111" s="127" t="s">
        <v>261</v>
      </c>
      <c r="E111" s="128"/>
      <c r="F111" s="128"/>
      <c r="G111" s="128"/>
      <c r="H111" s="128"/>
      <c r="I111" s="128"/>
      <c r="J111" s="129">
        <f>J394</f>
        <v>0</v>
      </c>
      <c r="L111" s="126"/>
    </row>
    <row r="112" spans="1:47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2" t="s">
        <v>262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66" t="str">
        <f>E7</f>
        <v>DSS Slatinka- stavebný objekt  Haličská cesta Lučenec</v>
      </c>
      <c r="F121" s="267"/>
      <c r="G121" s="267"/>
      <c r="H121" s="26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1" customFormat="1" ht="12" customHeight="1">
      <c r="B122" s="21"/>
      <c r="C122" s="28" t="s">
        <v>138</v>
      </c>
      <c r="L122" s="21"/>
    </row>
    <row r="123" spans="1:31" s="2" customFormat="1" ht="16.5" customHeight="1">
      <c r="A123" s="33"/>
      <c r="B123" s="34"/>
      <c r="C123" s="33"/>
      <c r="D123" s="33"/>
      <c r="E123" s="266" t="s">
        <v>2256</v>
      </c>
      <c r="F123" s="268"/>
      <c r="G123" s="268"/>
      <c r="H123" s="268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144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25" t="str">
        <f>E11</f>
        <v>B2 - Stavebné práce -Výmena výplní otvorov</v>
      </c>
      <c r="F125" s="268"/>
      <c r="G125" s="268"/>
      <c r="H125" s="268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18</v>
      </c>
      <c r="D127" s="33"/>
      <c r="E127" s="33"/>
      <c r="F127" s="26" t="str">
        <f>F14</f>
        <v>Haličská cesta 2138/9A, Lučenec</v>
      </c>
      <c r="G127" s="33"/>
      <c r="H127" s="33"/>
      <c r="I127" s="28" t="s">
        <v>20</v>
      </c>
      <c r="J127" s="59" t="str">
        <f>IF(J14="","",J14)</f>
        <v>28. 9. 2022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22</v>
      </c>
      <c r="D129" s="33"/>
      <c r="E129" s="33"/>
      <c r="F129" s="26" t="str">
        <f>E17</f>
        <v>DSS Slatinka,Lučenec</v>
      </c>
      <c r="G129" s="33"/>
      <c r="H129" s="33"/>
      <c r="I129" s="28" t="s">
        <v>28</v>
      </c>
      <c r="J129" s="31" t="str">
        <f>E23</f>
        <v>Ing.Attila Farkaš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8" t="s">
        <v>26</v>
      </c>
      <c r="D130" s="33"/>
      <c r="E130" s="33"/>
      <c r="F130" s="26" t="str">
        <f>IF(E20="","",E20)</f>
        <v>Vyplň údaj</v>
      </c>
      <c r="G130" s="33"/>
      <c r="H130" s="33"/>
      <c r="I130" s="28" t="s">
        <v>32</v>
      </c>
      <c r="J130" s="31" t="str">
        <f>E26</f>
        <v>Ing.Igor Janečka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4"/>
      <c r="B132" s="135"/>
      <c r="C132" s="136" t="s">
        <v>263</v>
      </c>
      <c r="D132" s="137" t="s">
        <v>61</v>
      </c>
      <c r="E132" s="137" t="s">
        <v>57</v>
      </c>
      <c r="F132" s="137" t="s">
        <v>58</v>
      </c>
      <c r="G132" s="137" t="s">
        <v>264</v>
      </c>
      <c r="H132" s="137" t="s">
        <v>265</v>
      </c>
      <c r="I132" s="137" t="s">
        <v>266</v>
      </c>
      <c r="J132" s="138" t="s">
        <v>229</v>
      </c>
      <c r="K132" s="139" t="s">
        <v>267</v>
      </c>
      <c r="L132" s="140"/>
      <c r="M132" s="66" t="s">
        <v>1</v>
      </c>
      <c r="N132" s="67" t="s">
        <v>40</v>
      </c>
      <c r="O132" s="67" t="s">
        <v>268</v>
      </c>
      <c r="P132" s="67" t="s">
        <v>269</v>
      </c>
      <c r="Q132" s="67" t="s">
        <v>270</v>
      </c>
      <c r="R132" s="67" t="s">
        <v>271</v>
      </c>
      <c r="S132" s="67" t="s">
        <v>272</v>
      </c>
      <c r="T132" s="68" t="s">
        <v>273</v>
      </c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</row>
    <row r="133" spans="1:65" s="2" customFormat="1" ht="22.9" customHeight="1">
      <c r="A133" s="33"/>
      <c r="B133" s="34"/>
      <c r="C133" s="73" t="s">
        <v>230</v>
      </c>
      <c r="D133" s="33"/>
      <c r="E133" s="33"/>
      <c r="F133" s="33"/>
      <c r="G133" s="33"/>
      <c r="H133" s="33"/>
      <c r="I133" s="33"/>
      <c r="J133" s="141">
        <f>BK133</f>
        <v>0</v>
      </c>
      <c r="K133" s="33"/>
      <c r="L133" s="34"/>
      <c r="M133" s="69"/>
      <c r="N133" s="60"/>
      <c r="O133" s="70"/>
      <c r="P133" s="142">
        <f>P134+P248+P390+P394</f>
        <v>0</v>
      </c>
      <c r="Q133" s="70"/>
      <c r="R133" s="142">
        <f>R134+R248+R390+R394</f>
        <v>3.4482360900000004</v>
      </c>
      <c r="S133" s="70"/>
      <c r="T133" s="143">
        <f>T134+T248+T390+T394</f>
        <v>9.590599000000001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75</v>
      </c>
      <c r="AU133" s="18" t="s">
        <v>231</v>
      </c>
      <c r="BK133" s="144">
        <f>BK134+BK248+BK390+BK394</f>
        <v>0</v>
      </c>
    </row>
    <row r="134" spans="1:65" s="12" customFormat="1" ht="25.9" customHeight="1">
      <c r="B134" s="145"/>
      <c r="D134" s="146" t="s">
        <v>75</v>
      </c>
      <c r="E134" s="147" t="s">
        <v>274</v>
      </c>
      <c r="F134" s="147" t="s">
        <v>275</v>
      </c>
      <c r="I134" s="148"/>
      <c r="J134" s="149">
        <f>BK134</f>
        <v>0</v>
      </c>
      <c r="L134" s="145"/>
      <c r="M134" s="150"/>
      <c r="N134" s="151"/>
      <c r="O134" s="151"/>
      <c r="P134" s="152">
        <f>P135+P144+P178+P246</f>
        <v>0</v>
      </c>
      <c r="Q134" s="151"/>
      <c r="R134" s="152">
        <f>R135+R144+R178+R246</f>
        <v>2.8963500900000003</v>
      </c>
      <c r="S134" s="151"/>
      <c r="T134" s="153">
        <f>T135+T144+T178+T246</f>
        <v>9.347563000000001</v>
      </c>
      <c r="AR134" s="146" t="s">
        <v>83</v>
      </c>
      <c r="AT134" s="154" t="s">
        <v>75</v>
      </c>
      <c r="AU134" s="154" t="s">
        <v>76</v>
      </c>
      <c r="AY134" s="146" t="s">
        <v>276</v>
      </c>
      <c r="BK134" s="155">
        <f>BK135+BK144+BK178+BK246</f>
        <v>0</v>
      </c>
    </row>
    <row r="135" spans="1:65" s="12" customFormat="1" ht="22.9" customHeight="1">
      <c r="B135" s="145"/>
      <c r="D135" s="146" t="s">
        <v>75</v>
      </c>
      <c r="E135" s="156" t="s">
        <v>295</v>
      </c>
      <c r="F135" s="156" t="s">
        <v>398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SUM(P136:P143)</f>
        <v>0</v>
      </c>
      <c r="Q135" s="151"/>
      <c r="R135" s="152">
        <f>SUM(R136:R143)</f>
        <v>0.44572593999999999</v>
      </c>
      <c r="S135" s="151"/>
      <c r="T135" s="153">
        <f>SUM(T136:T143)</f>
        <v>0</v>
      </c>
      <c r="AR135" s="146" t="s">
        <v>83</v>
      </c>
      <c r="AT135" s="154" t="s">
        <v>75</v>
      </c>
      <c r="AU135" s="154" t="s">
        <v>83</v>
      </c>
      <c r="AY135" s="146" t="s">
        <v>276</v>
      </c>
      <c r="BK135" s="155">
        <f>SUM(BK136:BK143)</f>
        <v>0</v>
      </c>
    </row>
    <row r="136" spans="1:65" s="2" customFormat="1" ht="21.75" customHeight="1">
      <c r="A136" s="33"/>
      <c r="B136" s="158"/>
      <c r="C136" s="159" t="s">
        <v>83</v>
      </c>
      <c r="D136" s="159" t="s">
        <v>278</v>
      </c>
      <c r="E136" s="160" t="s">
        <v>2588</v>
      </c>
      <c r="F136" s="161" t="s">
        <v>2589</v>
      </c>
      <c r="G136" s="162" t="s">
        <v>281</v>
      </c>
      <c r="H136" s="163">
        <v>73.400000000000006</v>
      </c>
      <c r="I136" s="164"/>
      <c r="J136" s="163">
        <f>ROUND(I136*H136,3)</f>
        <v>0</v>
      </c>
      <c r="K136" s="165"/>
      <c r="L136" s="34"/>
      <c r="M136" s="166" t="s">
        <v>1</v>
      </c>
      <c r="N136" s="167" t="s">
        <v>42</v>
      </c>
      <c r="O136" s="62"/>
      <c r="P136" s="168">
        <f>O136*H136</f>
        <v>0</v>
      </c>
      <c r="Q136" s="168">
        <v>6.9999999999999994E-5</v>
      </c>
      <c r="R136" s="168">
        <f>Q136*H136</f>
        <v>5.1380000000000002E-3</v>
      </c>
      <c r="S136" s="168">
        <v>0</v>
      </c>
      <c r="T136" s="169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0" t="s">
        <v>282</v>
      </c>
      <c r="AT136" s="170" t="s">
        <v>278</v>
      </c>
      <c r="AU136" s="170" t="s">
        <v>89</v>
      </c>
      <c r="AY136" s="18" t="s">
        <v>276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8" t="s">
        <v>89</v>
      </c>
      <c r="BK136" s="172">
        <f>ROUND(I136*H136,3)</f>
        <v>0</v>
      </c>
      <c r="BL136" s="18" t="s">
        <v>282</v>
      </c>
      <c r="BM136" s="170" t="s">
        <v>2590</v>
      </c>
    </row>
    <row r="137" spans="1:65" s="14" customFormat="1" ht="11.25">
      <c r="B137" s="181"/>
      <c r="D137" s="174" t="s">
        <v>284</v>
      </c>
      <c r="E137" s="182" t="s">
        <v>1</v>
      </c>
      <c r="F137" s="183" t="s">
        <v>2591</v>
      </c>
      <c r="H137" s="184">
        <v>73.400000000000006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2" t="s">
        <v>284</v>
      </c>
      <c r="AU137" s="182" t="s">
        <v>89</v>
      </c>
      <c r="AV137" s="14" t="s">
        <v>89</v>
      </c>
      <c r="AW137" s="14" t="s">
        <v>30</v>
      </c>
      <c r="AX137" s="14" t="s">
        <v>83</v>
      </c>
      <c r="AY137" s="182" t="s">
        <v>276</v>
      </c>
    </row>
    <row r="138" spans="1:65" s="2" customFormat="1" ht="24.2" customHeight="1">
      <c r="A138" s="33"/>
      <c r="B138" s="158"/>
      <c r="C138" s="159" t="s">
        <v>89</v>
      </c>
      <c r="D138" s="159" t="s">
        <v>278</v>
      </c>
      <c r="E138" s="160" t="s">
        <v>443</v>
      </c>
      <c r="F138" s="161" t="s">
        <v>444</v>
      </c>
      <c r="G138" s="162" t="s">
        <v>281</v>
      </c>
      <c r="H138" s="163">
        <v>1.9710000000000001</v>
      </c>
      <c r="I138" s="164"/>
      <c r="J138" s="163">
        <f>ROUND(I138*H138,3)</f>
        <v>0</v>
      </c>
      <c r="K138" s="165"/>
      <c r="L138" s="34"/>
      <c r="M138" s="166" t="s">
        <v>1</v>
      </c>
      <c r="N138" s="167" t="s">
        <v>42</v>
      </c>
      <c r="O138" s="62"/>
      <c r="P138" s="168">
        <f>O138*H138</f>
        <v>0</v>
      </c>
      <c r="Q138" s="168">
        <v>0.22314000000000001</v>
      </c>
      <c r="R138" s="168">
        <f>Q138*H138</f>
        <v>0.43980894000000004</v>
      </c>
      <c r="S138" s="168">
        <v>0</v>
      </c>
      <c r="T138" s="16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0" t="s">
        <v>282</v>
      </c>
      <c r="AT138" s="170" t="s">
        <v>278</v>
      </c>
      <c r="AU138" s="170" t="s">
        <v>89</v>
      </c>
      <c r="AY138" s="18" t="s">
        <v>276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8" t="s">
        <v>89</v>
      </c>
      <c r="BK138" s="172">
        <f>ROUND(I138*H138,3)</f>
        <v>0</v>
      </c>
      <c r="BL138" s="18" t="s">
        <v>282</v>
      </c>
      <c r="BM138" s="170" t="s">
        <v>2592</v>
      </c>
    </row>
    <row r="139" spans="1:65" s="13" customFormat="1" ht="11.25">
      <c r="B139" s="173"/>
      <c r="D139" s="174" t="s">
        <v>284</v>
      </c>
      <c r="E139" s="175" t="s">
        <v>1</v>
      </c>
      <c r="F139" s="176" t="s">
        <v>2593</v>
      </c>
      <c r="H139" s="175" t="s">
        <v>1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5" t="s">
        <v>284</v>
      </c>
      <c r="AU139" s="175" t="s">
        <v>89</v>
      </c>
      <c r="AV139" s="13" t="s">
        <v>83</v>
      </c>
      <c r="AW139" s="13" t="s">
        <v>30</v>
      </c>
      <c r="AX139" s="13" t="s">
        <v>76</v>
      </c>
      <c r="AY139" s="175" t="s">
        <v>276</v>
      </c>
    </row>
    <row r="140" spans="1:65" s="14" customFormat="1" ht="11.25">
      <c r="B140" s="181"/>
      <c r="D140" s="174" t="s">
        <v>284</v>
      </c>
      <c r="E140" s="182" t="s">
        <v>1</v>
      </c>
      <c r="F140" s="183" t="s">
        <v>2594</v>
      </c>
      <c r="H140" s="184">
        <v>1.9710000000000001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2" t="s">
        <v>284</v>
      </c>
      <c r="AU140" s="182" t="s">
        <v>89</v>
      </c>
      <c r="AV140" s="14" t="s">
        <v>89</v>
      </c>
      <c r="AW140" s="14" t="s">
        <v>30</v>
      </c>
      <c r="AX140" s="14" t="s">
        <v>76</v>
      </c>
      <c r="AY140" s="182" t="s">
        <v>276</v>
      </c>
    </row>
    <row r="141" spans="1:65" s="15" customFormat="1" ht="11.25">
      <c r="B141" s="189"/>
      <c r="D141" s="174" t="s">
        <v>284</v>
      </c>
      <c r="E141" s="190" t="s">
        <v>2595</v>
      </c>
      <c r="F141" s="191" t="s">
        <v>289</v>
      </c>
      <c r="H141" s="192">
        <v>1.9710000000000001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284</v>
      </c>
      <c r="AU141" s="190" t="s">
        <v>89</v>
      </c>
      <c r="AV141" s="15" t="s">
        <v>282</v>
      </c>
      <c r="AW141" s="15" t="s">
        <v>30</v>
      </c>
      <c r="AX141" s="15" t="s">
        <v>83</v>
      </c>
      <c r="AY141" s="190" t="s">
        <v>276</v>
      </c>
    </row>
    <row r="142" spans="1:65" s="2" customFormat="1" ht="33" customHeight="1">
      <c r="A142" s="33"/>
      <c r="B142" s="158"/>
      <c r="C142" s="159" t="s">
        <v>295</v>
      </c>
      <c r="D142" s="159" t="s">
        <v>278</v>
      </c>
      <c r="E142" s="160" t="s">
        <v>2596</v>
      </c>
      <c r="F142" s="161" t="s">
        <v>2597</v>
      </c>
      <c r="G142" s="162" t="s">
        <v>292</v>
      </c>
      <c r="H142" s="163">
        <v>1.9</v>
      </c>
      <c r="I142" s="164"/>
      <c r="J142" s="163">
        <f>ROUND(I142*H142,3)</f>
        <v>0</v>
      </c>
      <c r="K142" s="165"/>
      <c r="L142" s="34"/>
      <c r="M142" s="166" t="s">
        <v>1</v>
      </c>
      <c r="N142" s="167" t="s">
        <v>42</v>
      </c>
      <c r="O142" s="62"/>
      <c r="P142" s="168">
        <f>O142*H142</f>
        <v>0</v>
      </c>
      <c r="Q142" s="168">
        <v>4.0999999999999999E-4</v>
      </c>
      <c r="R142" s="168">
        <f>Q142*H142</f>
        <v>7.7899999999999996E-4</v>
      </c>
      <c r="S142" s="168">
        <v>0</v>
      </c>
      <c r="T142" s="16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282</v>
      </c>
      <c r="AT142" s="170" t="s">
        <v>278</v>
      </c>
      <c r="AU142" s="170" t="s">
        <v>89</v>
      </c>
      <c r="AY142" s="18" t="s">
        <v>276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8" t="s">
        <v>89</v>
      </c>
      <c r="BK142" s="172">
        <f>ROUND(I142*H142,3)</f>
        <v>0</v>
      </c>
      <c r="BL142" s="18" t="s">
        <v>282</v>
      </c>
      <c r="BM142" s="170" t="s">
        <v>2598</v>
      </c>
    </row>
    <row r="143" spans="1:65" s="14" customFormat="1" ht="11.25">
      <c r="B143" s="181"/>
      <c r="D143" s="174" t="s">
        <v>284</v>
      </c>
      <c r="E143" s="182" t="s">
        <v>1</v>
      </c>
      <c r="F143" s="183" t="s">
        <v>2599</v>
      </c>
      <c r="H143" s="184">
        <v>1.9</v>
      </c>
      <c r="I143" s="185"/>
      <c r="L143" s="181"/>
      <c r="M143" s="186"/>
      <c r="N143" s="187"/>
      <c r="O143" s="187"/>
      <c r="P143" s="187"/>
      <c r="Q143" s="187"/>
      <c r="R143" s="187"/>
      <c r="S143" s="187"/>
      <c r="T143" s="188"/>
      <c r="AT143" s="182" t="s">
        <v>284</v>
      </c>
      <c r="AU143" s="182" t="s">
        <v>89</v>
      </c>
      <c r="AV143" s="14" t="s">
        <v>89</v>
      </c>
      <c r="AW143" s="14" t="s">
        <v>30</v>
      </c>
      <c r="AX143" s="14" t="s">
        <v>83</v>
      </c>
      <c r="AY143" s="182" t="s">
        <v>276</v>
      </c>
    </row>
    <row r="144" spans="1:65" s="12" customFormat="1" ht="22.9" customHeight="1">
      <c r="B144" s="145"/>
      <c r="D144" s="146" t="s">
        <v>75</v>
      </c>
      <c r="E144" s="156" t="s">
        <v>313</v>
      </c>
      <c r="F144" s="156" t="s">
        <v>493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SUM(P145:P177)</f>
        <v>0</v>
      </c>
      <c r="Q144" s="151"/>
      <c r="R144" s="152">
        <f>SUM(R145:R177)</f>
        <v>2.4506241500000003</v>
      </c>
      <c r="S144" s="151"/>
      <c r="T144" s="153">
        <f>SUM(T145:T177)</f>
        <v>0</v>
      </c>
      <c r="AR144" s="146" t="s">
        <v>83</v>
      </c>
      <c r="AT144" s="154" t="s">
        <v>75</v>
      </c>
      <c r="AU144" s="154" t="s">
        <v>83</v>
      </c>
      <c r="AY144" s="146" t="s">
        <v>276</v>
      </c>
      <c r="BK144" s="155">
        <f>SUM(BK145:BK177)</f>
        <v>0</v>
      </c>
    </row>
    <row r="145" spans="1:65" s="2" customFormat="1" ht="24.2" customHeight="1">
      <c r="A145" s="33"/>
      <c r="B145" s="158"/>
      <c r="C145" s="159" t="s">
        <v>282</v>
      </c>
      <c r="D145" s="159" t="s">
        <v>278</v>
      </c>
      <c r="E145" s="160" t="s">
        <v>2600</v>
      </c>
      <c r="F145" s="161" t="s">
        <v>2601</v>
      </c>
      <c r="G145" s="162" t="s">
        <v>281</v>
      </c>
      <c r="H145" s="163">
        <v>42.904000000000003</v>
      </c>
      <c r="I145" s="164"/>
      <c r="J145" s="163">
        <f>ROUND(I145*H145,3)</f>
        <v>0</v>
      </c>
      <c r="K145" s="165"/>
      <c r="L145" s="34"/>
      <c r="M145" s="166" t="s">
        <v>1</v>
      </c>
      <c r="N145" s="167" t="s">
        <v>42</v>
      </c>
      <c r="O145" s="62"/>
      <c r="P145" s="168">
        <f>O145*H145</f>
        <v>0</v>
      </c>
      <c r="Q145" s="168">
        <v>3.7560000000000003E-2</v>
      </c>
      <c r="R145" s="168">
        <f>Q145*H145</f>
        <v>1.6114742400000002</v>
      </c>
      <c r="S145" s="168">
        <v>0</v>
      </c>
      <c r="T145" s="16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8" t="s">
        <v>89</v>
      </c>
      <c r="BK145" s="172">
        <f>ROUND(I145*H145,3)</f>
        <v>0</v>
      </c>
      <c r="BL145" s="18" t="s">
        <v>282</v>
      </c>
      <c r="BM145" s="170" t="s">
        <v>2602</v>
      </c>
    </row>
    <row r="146" spans="1:65" s="13" customFormat="1" ht="11.25">
      <c r="B146" s="173"/>
      <c r="D146" s="174" t="s">
        <v>284</v>
      </c>
      <c r="E146" s="175" t="s">
        <v>1</v>
      </c>
      <c r="F146" s="176" t="s">
        <v>2603</v>
      </c>
      <c r="H146" s="175" t="s">
        <v>1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5" t="s">
        <v>284</v>
      </c>
      <c r="AU146" s="175" t="s">
        <v>89</v>
      </c>
      <c r="AV146" s="13" t="s">
        <v>83</v>
      </c>
      <c r="AW146" s="13" t="s">
        <v>30</v>
      </c>
      <c r="AX146" s="13" t="s">
        <v>76</v>
      </c>
      <c r="AY146" s="175" t="s">
        <v>276</v>
      </c>
    </row>
    <row r="147" spans="1:65" s="14" customFormat="1" ht="11.25">
      <c r="B147" s="181"/>
      <c r="D147" s="174" t="s">
        <v>284</v>
      </c>
      <c r="E147" s="182" t="s">
        <v>1</v>
      </c>
      <c r="F147" s="183" t="s">
        <v>2604</v>
      </c>
      <c r="H147" s="184">
        <v>10.48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284</v>
      </c>
      <c r="AU147" s="182" t="s">
        <v>89</v>
      </c>
      <c r="AV147" s="14" t="s">
        <v>89</v>
      </c>
      <c r="AW147" s="14" t="s">
        <v>30</v>
      </c>
      <c r="AX147" s="14" t="s">
        <v>76</v>
      </c>
      <c r="AY147" s="182" t="s">
        <v>276</v>
      </c>
    </row>
    <row r="148" spans="1:65" s="14" customFormat="1" ht="11.25">
      <c r="B148" s="181"/>
      <c r="D148" s="174" t="s">
        <v>284</v>
      </c>
      <c r="E148" s="182" t="s">
        <v>1</v>
      </c>
      <c r="F148" s="183" t="s">
        <v>2605</v>
      </c>
      <c r="H148" s="184">
        <v>4.55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2" t="s">
        <v>284</v>
      </c>
      <c r="AU148" s="182" t="s">
        <v>89</v>
      </c>
      <c r="AV148" s="14" t="s">
        <v>89</v>
      </c>
      <c r="AW148" s="14" t="s">
        <v>30</v>
      </c>
      <c r="AX148" s="14" t="s">
        <v>76</v>
      </c>
      <c r="AY148" s="182" t="s">
        <v>276</v>
      </c>
    </row>
    <row r="149" spans="1:65" s="14" customFormat="1" ht="11.25">
      <c r="B149" s="181"/>
      <c r="D149" s="174" t="s">
        <v>284</v>
      </c>
      <c r="E149" s="182" t="s">
        <v>1</v>
      </c>
      <c r="F149" s="183" t="s">
        <v>2606</v>
      </c>
      <c r="H149" s="184">
        <v>4.8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2" t="s">
        <v>284</v>
      </c>
      <c r="AU149" s="182" t="s">
        <v>89</v>
      </c>
      <c r="AV149" s="14" t="s">
        <v>89</v>
      </c>
      <c r="AW149" s="14" t="s">
        <v>30</v>
      </c>
      <c r="AX149" s="14" t="s">
        <v>76</v>
      </c>
      <c r="AY149" s="182" t="s">
        <v>276</v>
      </c>
    </row>
    <row r="150" spans="1:65" s="14" customFormat="1" ht="11.25">
      <c r="B150" s="181"/>
      <c r="D150" s="174" t="s">
        <v>284</v>
      </c>
      <c r="E150" s="182" t="s">
        <v>1</v>
      </c>
      <c r="F150" s="183" t="s">
        <v>2607</v>
      </c>
      <c r="H150" s="184">
        <v>4.8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284</v>
      </c>
      <c r="AU150" s="182" t="s">
        <v>89</v>
      </c>
      <c r="AV150" s="14" t="s">
        <v>89</v>
      </c>
      <c r="AW150" s="14" t="s">
        <v>30</v>
      </c>
      <c r="AX150" s="14" t="s">
        <v>76</v>
      </c>
      <c r="AY150" s="182" t="s">
        <v>276</v>
      </c>
    </row>
    <row r="151" spans="1:65" s="14" customFormat="1" ht="11.25">
      <c r="B151" s="181"/>
      <c r="D151" s="174" t="s">
        <v>284</v>
      </c>
      <c r="E151" s="182" t="s">
        <v>1</v>
      </c>
      <c r="F151" s="183" t="s">
        <v>2608</v>
      </c>
      <c r="H151" s="184">
        <v>4.78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284</v>
      </c>
      <c r="AU151" s="182" t="s">
        <v>89</v>
      </c>
      <c r="AV151" s="14" t="s">
        <v>89</v>
      </c>
      <c r="AW151" s="14" t="s">
        <v>30</v>
      </c>
      <c r="AX151" s="14" t="s">
        <v>76</v>
      </c>
      <c r="AY151" s="182" t="s">
        <v>276</v>
      </c>
    </row>
    <row r="152" spans="1:65" s="14" customFormat="1" ht="11.25">
      <c r="B152" s="181"/>
      <c r="D152" s="174" t="s">
        <v>284</v>
      </c>
      <c r="E152" s="182" t="s">
        <v>1</v>
      </c>
      <c r="F152" s="183" t="s">
        <v>2609</v>
      </c>
      <c r="H152" s="184">
        <v>5.88</v>
      </c>
      <c r="I152" s="185"/>
      <c r="L152" s="181"/>
      <c r="M152" s="186"/>
      <c r="N152" s="187"/>
      <c r="O152" s="187"/>
      <c r="P152" s="187"/>
      <c r="Q152" s="187"/>
      <c r="R152" s="187"/>
      <c r="S152" s="187"/>
      <c r="T152" s="188"/>
      <c r="AT152" s="182" t="s">
        <v>284</v>
      </c>
      <c r="AU152" s="182" t="s">
        <v>89</v>
      </c>
      <c r="AV152" s="14" t="s">
        <v>89</v>
      </c>
      <c r="AW152" s="14" t="s">
        <v>30</v>
      </c>
      <c r="AX152" s="14" t="s">
        <v>76</v>
      </c>
      <c r="AY152" s="182" t="s">
        <v>276</v>
      </c>
    </row>
    <row r="153" spans="1:65" s="14" customFormat="1" ht="11.25">
      <c r="B153" s="181"/>
      <c r="D153" s="174" t="s">
        <v>284</v>
      </c>
      <c r="E153" s="182" t="s">
        <v>1</v>
      </c>
      <c r="F153" s="183" t="s">
        <v>2610</v>
      </c>
      <c r="H153" s="184">
        <v>6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284</v>
      </c>
      <c r="AU153" s="182" t="s">
        <v>89</v>
      </c>
      <c r="AV153" s="14" t="s">
        <v>89</v>
      </c>
      <c r="AW153" s="14" t="s">
        <v>30</v>
      </c>
      <c r="AX153" s="14" t="s">
        <v>76</v>
      </c>
      <c r="AY153" s="182" t="s">
        <v>276</v>
      </c>
    </row>
    <row r="154" spans="1:65" s="14" customFormat="1" ht="11.25">
      <c r="B154" s="181"/>
      <c r="D154" s="174" t="s">
        <v>284</v>
      </c>
      <c r="E154" s="182" t="s">
        <v>1</v>
      </c>
      <c r="F154" s="183" t="s">
        <v>2611</v>
      </c>
      <c r="H154" s="184">
        <v>130.6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2" t="s">
        <v>284</v>
      </c>
      <c r="AU154" s="182" t="s">
        <v>89</v>
      </c>
      <c r="AV154" s="14" t="s">
        <v>89</v>
      </c>
      <c r="AW154" s="14" t="s">
        <v>30</v>
      </c>
      <c r="AX154" s="14" t="s">
        <v>76</v>
      </c>
      <c r="AY154" s="182" t="s">
        <v>276</v>
      </c>
    </row>
    <row r="155" spans="1:65" s="14" customFormat="1" ht="11.25">
      <c r="B155" s="181"/>
      <c r="D155" s="174" t="s">
        <v>284</v>
      </c>
      <c r="E155" s="182" t="s">
        <v>1</v>
      </c>
      <c r="F155" s="183" t="s">
        <v>2612</v>
      </c>
      <c r="H155" s="184">
        <v>6.2249999999999996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284</v>
      </c>
      <c r="AU155" s="182" t="s">
        <v>89</v>
      </c>
      <c r="AV155" s="14" t="s">
        <v>89</v>
      </c>
      <c r="AW155" s="14" t="s">
        <v>30</v>
      </c>
      <c r="AX155" s="14" t="s">
        <v>76</v>
      </c>
      <c r="AY155" s="182" t="s">
        <v>276</v>
      </c>
    </row>
    <row r="156" spans="1:65" s="14" customFormat="1" ht="11.25">
      <c r="B156" s="181"/>
      <c r="D156" s="174" t="s">
        <v>284</v>
      </c>
      <c r="E156" s="182" t="s">
        <v>1</v>
      </c>
      <c r="F156" s="183" t="s">
        <v>2613</v>
      </c>
      <c r="H156" s="184">
        <v>11.55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284</v>
      </c>
      <c r="AU156" s="182" t="s">
        <v>89</v>
      </c>
      <c r="AV156" s="14" t="s">
        <v>89</v>
      </c>
      <c r="AW156" s="14" t="s">
        <v>30</v>
      </c>
      <c r="AX156" s="14" t="s">
        <v>76</v>
      </c>
      <c r="AY156" s="182" t="s">
        <v>276</v>
      </c>
    </row>
    <row r="157" spans="1:65" s="14" customFormat="1" ht="11.25">
      <c r="B157" s="181"/>
      <c r="D157" s="174" t="s">
        <v>284</v>
      </c>
      <c r="E157" s="182" t="s">
        <v>1</v>
      </c>
      <c r="F157" s="183" t="s">
        <v>2614</v>
      </c>
      <c r="H157" s="184">
        <v>8.0749999999999993</v>
      </c>
      <c r="I157" s="185"/>
      <c r="L157" s="181"/>
      <c r="M157" s="186"/>
      <c r="N157" s="187"/>
      <c r="O157" s="187"/>
      <c r="P157" s="187"/>
      <c r="Q157" s="187"/>
      <c r="R157" s="187"/>
      <c r="S157" s="187"/>
      <c r="T157" s="188"/>
      <c r="AT157" s="182" t="s">
        <v>284</v>
      </c>
      <c r="AU157" s="182" t="s">
        <v>89</v>
      </c>
      <c r="AV157" s="14" t="s">
        <v>89</v>
      </c>
      <c r="AW157" s="14" t="s">
        <v>30</v>
      </c>
      <c r="AX157" s="14" t="s">
        <v>76</v>
      </c>
      <c r="AY157" s="182" t="s">
        <v>276</v>
      </c>
    </row>
    <row r="158" spans="1:65" s="14" customFormat="1" ht="11.25">
      <c r="B158" s="181"/>
      <c r="D158" s="174" t="s">
        <v>284</v>
      </c>
      <c r="E158" s="182" t="s">
        <v>1</v>
      </c>
      <c r="F158" s="183" t="s">
        <v>2615</v>
      </c>
      <c r="H158" s="184">
        <v>8.4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284</v>
      </c>
      <c r="AU158" s="182" t="s">
        <v>89</v>
      </c>
      <c r="AV158" s="14" t="s">
        <v>89</v>
      </c>
      <c r="AW158" s="14" t="s">
        <v>30</v>
      </c>
      <c r="AX158" s="14" t="s">
        <v>76</v>
      </c>
      <c r="AY158" s="182" t="s">
        <v>276</v>
      </c>
    </row>
    <row r="159" spans="1:65" s="14" customFormat="1" ht="11.25">
      <c r="B159" s="181"/>
      <c r="D159" s="174" t="s">
        <v>284</v>
      </c>
      <c r="E159" s="182" t="s">
        <v>1</v>
      </c>
      <c r="F159" s="183" t="s">
        <v>2616</v>
      </c>
      <c r="H159" s="184">
        <v>8.3800000000000008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2" t="s">
        <v>284</v>
      </c>
      <c r="AU159" s="182" t="s">
        <v>89</v>
      </c>
      <c r="AV159" s="14" t="s">
        <v>89</v>
      </c>
      <c r="AW159" s="14" t="s">
        <v>30</v>
      </c>
      <c r="AX159" s="14" t="s">
        <v>76</v>
      </c>
      <c r="AY159" s="182" t="s">
        <v>276</v>
      </c>
    </row>
    <row r="160" spans="1:65" s="16" customFormat="1" ht="11.25">
      <c r="B160" s="207"/>
      <c r="D160" s="174" t="s">
        <v>284</v>
      </c>
      <c r="E160" s="208" t="s">
        <v>2585</v>
      </c>
      <c r="F160" s="209" t="s">
        <v>548</v>
      </c>
      <c r="H160" s="210">
        <v>214.52</v>
      </c>
      <c r="I160" s="211"/>
      <c r="L160" s="207"/>
      <c r="M160" s="212"/>
      <c r="N160" s="213"/>
      <c r="O160" s="213"/>
      <c r="P160" s="213"/>
      <c r="Q160" s="213"/>
      <c r="R160" s="213"/>
      <c r="S160" s="213"/>
      <c r="T160" s="214"/>
      <c r="AT160" s="208" t="s">
        <v>284</v>
      </c>
      <c r="AU160" s="208" t="s">
        <v>89</v>
      </c>
      <c r="AV160" s="16" t="s">
        <v>295</v>
      </c>
      <c r="AW160" s="16" t="s">
        <v>30</v>
      </c>
      <c r="AX160" s="16" t="s">
        <v>76</v>
      </c>
      <c r="AY160" s="208" t="s">
        <v>276</v>
      </c>
    </row>
    <row r="161" spans="1:65" s="14" customFormat="1" ht="11.25">
      <c r="B161" s="181"/>
      <c r="D161" s="174" t="s">
        <v>284</v>
      </c>
      <c r="E161" s="182" t="s">
        <v>2579</v>
      </c>
      <c r="F161" s="183" t="s">
        <v>2617</v>
      </c>
      <c r="H161" s="184">
        <v>42.904000000000003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284</v>
      </c>
      <c r="AU161" s="182" t="s">
        <v>89</v>
      </c>
      <c r="AV161" s="14" t="s">
        <v>89</v>
      </c>
      <c r="AW161" s="14" t="s">
        <v>30</v>
      </c>
      <c r="AX161" s="14" t="s">
        <v>83</v>
      </c>
      <c r="AY161" s="182" t="s">
        <v>276</v>
      </c>
    </row>
    <row r="162" spans="1:65" s="2" customFormat="1" ht="24.2" customHeight="1">
      <c r="A162" s="33"/>
      <c r="B162" s="158"/>
      <c r="C162" s="159" t="s">
        <v>305</v>
      </c>
      <c r="D162" s="159" t="s">
        <v>278</v>
      </c>
      <c r="E162" s="160" t="s">
        <v>2618</v>
      </c>
      <c r="F162" s="161" t="s">
        <v>2619</v>
      </c>
      <c r="G162" s="162" t="s">
        <v>281</v>
      </c>
      <c r="H162" s="163">
        <v>42.904000000000003</v>
      </c>
      <c r="I162" s="164"/>
      <c r="J162" s="163">
        <f>ROUND(I162*H162,3)</f>
        <v>0</v>
      </c>
      <c r="K162" s="165"/>
      <c r="L162" s="34"/>
      <c r="M162" s="166" t="s">
        <v>1</v>
      </c>
      <c r="N162" s="167" t="s">
        <v>42</v>
      </c>
      <c r="O162" s="62"/>
      <c r="P162" s="168">
        <f>O162*H162</f>
        <v>0</v>
      </c>
      <c r="Q162" s="168">
        <v>4.0000000000000002E-4</v>
      </c>
      <c r="R162" s="168">
        <f>Q162*H162</f>
        <v>1.7161600000000003E-2</v>
      </c>
      <c r="S162" s="168">
        <v>0</v>
      </c>
      <c r="T162" s="16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282</v>
      </c>
      <c r="AT162" s="170" t="s">
        <v>278</v>
      </c>
      <c r="AU162" s="170" t="s">
        <v>89</v>
      </c>
      <c r="AY162" s="18" t="s">
        <v>276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89</v>
      </c>
      <c r="BK162" s="172">
        <f>ROUND(I162*H162,3)</f>
        <v>0</v>
      </c>
      <c r="BL162" s="18" t="s">
        <v>282</v>
      </c>
      <c r="BM162" s="170" t="s">
        <v>2620</v>
      </c>
    </row>
    <row r="163" spans="1:65" s="14" customFormat="1" ht="11.25">
      <c r="B163" s="181"/>
      <c r="D163" s="174" t="s">
        <v>284</v>
      </c>
      <c r="E163" s="182" t="s">
        <v>1</v>
      </c>
      <c r="F163" s="183" t="s">
        <v>2579</v>
      </c>
      <c r="H163" s="184">
        <v>42.904000000000003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284</v>
      </c>
      <c r="AU163" s="182" t="s">
        <v>89</v>
      </c>
      <c r="AV163" s="14" t="s">
        <v>89</v>
      </c>
      <c r="AW163" s="14" t="s">
        <v>30</v>
      </c>
      <c r="AX163" s="14" t="s">
        <v>83</v>
      </c>
      <c r="AY163" s="182" t="s">
        <v>276</v>
      </c>
    </row>
    <row r="164" spans="1:65" s="2" customFormat="1" ht="37.9" customHeight="1">
      <c r="A164" s="33"/>
      <c r="B164" s="158"/>
      <c r="C164" s="159" t="s">
        <v>313</v>
      </c>
      <c r="D164" s="159" t="s">
        <v>278</v>
      </c>
      <c r="E164" s="160" t="s">
        <v>521</v>
      </c>
      <c r="F164" s="161" t="s">
        <v>522</v>
      </c>
      <c r="G164" s="162" t="s">
        <v>281</v>
      </c>
      <c r="H164" s="163">
        <v>42.904000000000003</v>
      </c>
      <c r="I164" s="164"/>
      <c r="J164" s="163">
        <f>ROUND(I164*H164,3)</f>
        <v>0</v>
      </c>
      <c r="K164" s="165"/>
      <c r="L164" s="34"/>
      <c r="M164" s="166" t="s">
        <v>1</v>
      </c>
      <c r="N164" s="167" t="s">
        <v>42</v>
      </c>
      <c r="O164" s="62"/>
      <c r="P164" s="168">
        <f>O164*H164</f>
        <v>0</v>
      </c>
      <c r="Q164" s="168">
        <v>2.6199999999999999E-3</v>
      </c>
      <c r="R164" s="168">
        <f>Q164*H164</f>
        <v>0.11240848000000001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282</v>
      </c>
      <c r="AT164" s="170" t="s">
        <v>278</v>
      </c>
      <c r="AU164" s="170" t="s">
        <v>89</v>
      </c>
      <c r="AY164" s="18" t="s">
        <v>276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89</v>
      </c>
      <c r="BK164" s="172">
        <f>ROUND(I164*H164,3)</f>
        <v>0</v>
      </c>
      <c r="BL164" s="18" t="s">
        <v>282</v>
      </c>
      <c r="BM164" s="170" t="s">
        <v>2621</v>
      </c>
    </row>
    <row r="165" spans="1:65" s="14" customFormat="1" ht="11.25">
      <c r="B165" s="181"/>
      <c r="D165" s="174" t="s">
        <v>284</v>
      </c>
      <c r="E165" s="182" t="s">
        <v>1</v>
      </c>
      <c r="F165" s="183" t="s">
        <v>2579</v>
      </c>
      <c r="H165" s="184">
        <v>42.904000000000003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284</v>
      </c>
      <c r="AU165" s="182" t="s">
        <v>89</v>
      </c>
      <c r="AV165" s="14" t="s">
        <v>89</v>
      </c>
      <c r="AW165" s="14" t="s">
        <v>30</v>
      </c>
      <c r="AX165" s="14" t="s">
        <v>83</v>
      </c>
      <c r="AY165" s="182" t="s">
        <v>276</v>
      </c>
    </row>
    <row r="166" spans="1:65" s="2" customFormat="1" ht="24.2" customHeight="1">
      <c r="A166" s="33"/>
      <c r="B166" s="158"/>
      <c r="C166" s="159" t="s">
        <v>319</v>
      </c>
      <c r="D166" s="159" t="s">
        <v>278</v>
      </c>
      <c r="E166" s="160" t="s">
        <v>560</v>
      </c>
      <c r="F166" s="161" t="s">
        <v>561</v>
      </c>
      <c r="G166" s="162" t="s">
        <v>281</v>
      </c>
      <c r="H166" s="163">
        <v>43.162999999999997</v>
      </c>
      <c r="I166" s="164"/>
      <c r="J166" s="163">
        <f>ROUND(I166*H166,3)</f>
        <v>0</v>
      </c>
      <c r="K166" s="165"/>
      <c r="L166" s="34"/>
      <c r="M166" s="166" t="s">
        <v>1</v>
      </c>
      <c r="N166" s="167" t="s">
        <v>42</v>
      </c>
      <c r="O166" s="62"/>
      <c r="P166" s="168">
        <f>O166*H166</f>
        <v>0</v>
      </c>
      <c r="Q166" s="168">
        <v>4.0000000000000002E-4</v>
      </c>
      <c r="R166" s="168">
        <f>Q166*H166</f>
        <v>1.7265199999999998E-2</v>
      </c>
      <c r="S166" s="168">
        <v>0</v>
      </c>
      <c r="T166" s="16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282</v>
      </c>
      <c r="AT166" s="170" t="s">
        <v>278</v>
      </c>
      <c r="AU166" s="170" t="s">
        <v>89</v>
      </c>
      <c r="AY166" s="18" t="s">
        <v>276</v>
      </c>
      <c r="BE166" s="171">
        <f>IF(N166="základná",J166,0)</f>
        <v>0</v>
      </c>
      <c r="BF166" s="171">
        <f>IF(N166="znížená",J166,0)</f>
        <v>0</v>
      </c>
      <c r="BG166" s="171">
        <f>IF(N166="zákl. prenesená",J166,0)</f>
        <v>0</v>
      </c>
      <c r="BH166" s="171">
        <f>IF(N166="zníž. prenesená",J166,0)</f>
        <v>0</v>
      </c>
      <c r="BI166" s="171">
        <f>IF(N166="nulová",J166,0)</f>
        <v>0</v>
      </c>
      <c r="BJ166" s="18" t="s">
        <v>89</v>
      </c>
      <c r="BK166" s="172">
        <f>ROUND(I166*H166,3)</f>
        <v>0</v>
      </c>
      <c r="BL166" s="18" t="s">
        <v>282</v>
      </c>
      <c r="BM166" s="170" t="s">
        <v>2622</v>
      </c>
    </row>
    <row r="167" spans="1:65" s="14" customFormat="1" ht="11.25">
      <c r="B167" s="181"/>
      <c r="D167" s="174" t="s">
        <v>284</v>
      </c>
      <c r="E167" s="182" t="s">
        <v>1</v>
      </c>
      <c r="F167" s="183" t="s">
        <v>2623</v>
      </c>
      <c r="H167" s="184">
        <v>43.162999999999997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284</v>
      </c>
      <c r="AU167" s="182" t="s">
        <v>89</v>
      </c>
      <c r="AV167" s="14" t="s">
        <v>89</v>
      </c>
      <c r="AW167" s="14" t="s">
        <v>30</v>
      </c>
      <c r="AX167" s="14" t="s">
        <v>83</v>
      </c>
      <c r="AY167" s="182" t="s">
        <v>276</v>
      </c>
    </row>
    <row r="168" spans="1:65" s="2" customFormat="1" ht="24.2" customHeight="1">
      <c r="A168" s="33"/>
      <c r="B168" s="158"/>
      <c r="C168" s="159" t="s">
        <v>325</v>
      </c>
      <c r="D168" s="159" t="s">
        <v>278</v>
      </c>
      <c r="E168" s="160" t="s">
        <v>569</v>
      </c>
      <c r="F168" s="161" t="s">
        <v>570</v>
      </c>
      <c r="G168" s="162" t="s">
        <v>281</v>
      </c>
      <c r="H168" s="163">
        <v>43.162999999999997</v>
      </c>
      <c r="I168" s="164"/>
      <c r="J168" s="163">
        <f>ROUND(I168*H168,3)</f>
        <v>0</v>
      </c>
      <c r="K168" s="165"/>
      <c r="L168" s="34"/>
      <c r="M168" s="166" t="s">
        <v>1</v>
      </c>
      <c r="N168" s="167" t="s">
        <v>42</v>
      </c>
      <c r="O168" s="62"/>
      <c r="P168" s="168">
        <f>O168*H168</f>
        <v>0</v>
      </c>
      <c r="Q168" s="168">
        <v>1.8000000000000001E-4</v>
      </c>
      <c r="R168" s="168">
        <f>Q168*H168</f>
        <v>7.7693399999999996E-3</v>
      </c>
      <c r="S168" s="168">
        <v>0</v>
      </c>
      <c r="T168" s="169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282</v>
      </c>
      <c r="AT168" s="170" t="s">
        <v>278</v>
      </c>
      <c r="AU168" s="170" t="s">
        <v>89</v>
      </c>
      <c r="AY168" s="18" t="s">
        <v>276</v>
      </c>
      <c r="BE168" s="171">
        <f>IF(N168="základná",J168,0)</f>
        <v>0</v>
      </c>
      <c r="BF168" s="171">
        <f>IF(N168="znížená",J168,0)</f>
        <v>0</v>
      </c>
      <c r="BG168" s="171">
        <f>IF(N168="zákl. prenesená",J168,0)</f>
        <v>0</v>
      </c>
      <c r="BH168" s="171">
        <f>IF(N168="zníž. prenesená",J168,0)</f>
        <v>0</v>
      </c>
      <c r="BI168" s="171">
        <f>IF(N168="nulová",J168,0)</f>
        <v>0</v>
      </c>
      <c r="BJ168" s="18" t="s">
        <v>89</v>
      </c>
      <c r="BK168" s="172">
        <f>ROUND(I168*H168,3)</f>
        <v>0</v>
      </c>
      <c r="BL168" s="18" t="s">
        <v>282</v>
      </c>
      <c r="BM168" s="170" t="s">
        <v>2624</v>
      </c>
    </row>
    <row r="169" spans="1:65" s="14" customFormat="1" ht="11.25">
      <c r="B169" s="181"/>
      <c r="D169" s="174" t="s">
        <v>284</v>
      </c>
      <c r="E169" s="182" t="s">
        <v>1</v>
      </c>
      <c r="F169" s="183" t="s">
        <v>2623</v>
      </c>
      <c r="H169" s="184">
        <v>43.162999999999997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284</v>
      </c>
      <c r="AU169" s="182" t="s">
        <v>89</v>
      </c>
      <c r="AV169" s="14" t="s">
        <v>89</v>
      </c>
      <c r="AW169" s="14" t="s">
        <v>30</v>
      </c>
      <c r="AX169" s="14" t="s">
        <v>83</v>
      </c>
      <c r="AY169" s="182" t="s">
        <v>276</v>
      </c>
    </row>
    <row r="170" spans="1:65" s="2" customFormat="1" ht="37.9" customHeight="1">
      <c r="A170" s="33"/>
      <c r="B170" s="158"/>
      <c r="C170" s="159" t="s">
        <v>329</v>
      </c>
      <c r="D170" s="159" t="s">
        <v>278</v>
      </c>
      <c r="E170" s="160" t="s">
        <v>2625</v>
      </c>
      <c r="F170" s="161" t="s">
        <v>2626</v>
      </c>
      <c r="G170" s="162" t="s">
        <v>281</v>
      </c>
      <c r="H170" s="163">
        <v>40.774000000000001</v>
      </c>
      <c r="I170" s="164"/>
      <c r="J170" s="163">
        <f>ROUND(I170*H170,3)</f>
        <v>0</v>
      </c>
      <c r="K170" s="165"/>
      <c r="L170" s="34"/>
      <c r="M170" s="166" t="s">
        <v>1</v>
      </c>
      <c r="N170" s="167" t="s">
        <v>42</v>
      </c>
      <c r="O170" s="62"/>
      <c r="P170" s="168">
        <f>O170*H170</f>
        <v>0</v>
      </c>
      <c r="Q170" s="168">
        <v>1.3650000000000001E-2</v>
      </c>
      <c r="R170" s="168">
        <f>Q170*H170</f>
        <v>0.55656510000000003</v>
      </c>
      <c r="S170" s="168">
        <v>0</v>
      </c>
      <c r="T170" s="16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282</v>
      </c>
      <c r="AT170" s="170" t="s">
        <v>278</v>
      </c>
      <c r="AU170" s="170" t="s">
        <v>89</v>
      </c>
      <c r="AY170" s="18" t="s">
        <v>276</v>
      </c>
      <c r="BE170" s="171">
        <f>IF(N170="základná",J170,0)</f>
        <v>0</v>
      </c>
      <c r="BF170" s="171">
        <f>IF(N170="znížená",J170,0)</f>
        <v>0</v>
      </c>
      <c r="BG170" s="171">
        <f>IF(N170="zákl. prenesená",J170,0)</f>
        <v>0</v>
      </c>
      <c r="BH170" s="171">
        <f>IF(N170="zníž. prenesená",J170,0)</f>
        <v>0</v>
      </c>
      <c r="BI170" s="171">
        <f>IF(N170="nulová",J170,0)</f>
        <v>0</v>
      </c>
      <c r="BJ170" s="18" t="s">
        <v>89</v>
      </c>
      <c r="BK170" s="172">
        <f>ROUND(I170*H170,3)</f>
        <v>0</v>
      </c>
      <c r="BL170" s="18" t="s">
        <v>282</v>
      </c>
      <c r="BM170" s="170" t="s">
        <v>2627</v>
      </c>
    </row>
    <row r="171" spans="1:65" s="14" customFormat="1" ht="11.25">
      <c r="B171" s="181"/>
      <c r="D171" s="174" t="s">
        <v>284</v>
      </c>
      <c r="E171" s="182" t="s">
        <v>1</v>
      </c>
      <c r="F171" s="183" t="s">
        <v>2583</v>
      </c>
      <c r="H171" s="184">
        <v>40.774000000000001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284</v>
      </c>
      <c r="AU171" s="182" t="s">
        <v>89</v>
      </c>
      <c r="AV171" s="14" t="s">
        <v>89</v>
      </c>
      <c r="AW171" s="14" t="s">
        <v>30</v>
      </c>
      <c r="AX171" s="14" t="s">
        <v>83</v>
      </c>
      <c r="AY171" s="182" t="s">
        <v>276</v>
      </c>
    </row>
    <row r="172" spans="1:65" s="2" customFormat="1" ht="37.9" customHeight="1">
      <c r="A172" s="33"/>
      <c r="B172" s="158"/>
      <c r="C172" s="159" t="s">
        <v>333</v>
      </c>
      <c r="D172" s="159" t="s">
        <v>278</v>
      </c>
      <c r="E172" s="160" t="s">
        <v>573</v>
      </c>
      <c r="F172" s="161" t="s">
        <v>574</v>
      </c>
      <c r="G172" s="162" t="s">
        <v>281</v>
      </c>
      <c r="H172" s="163">
        <v>43.162999999999997</v>
      </c>
      <c r="I172" s="164"/>
      <c r="J172" s="163">
        <f>ROUND(I172*H172,3)</f>
        <v>0</v>
      </c>
      <c r="K172" s="165"/>
      <c r="L172" s="34"/>
      <c r="M172" s="166" t="s">
        <v>1</v>
      </c>
      <c r="N172" s="167" t="s">
        <v>42</v>
      </c>
      <c r="O172" s="62"/>
      <c r="P172" s="168">
        <f>O172*H172</f>
        <v>0</v>
      </c>
      <c r="Q172" s="168">
        <v>2.6800000000000001E-3</v>
      </c>
      <c r="R172" s="168">
        <f>Q172*H172</f>
        <v>0.11567683999999999</v>
      </c>
      <c r="S172" s="168">
        <v>0</v>
      </c>
      <c r="T172" s="16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282</v>
      </c>
      <c r="AT172" s="170" t="s">
        <v>278</v>
      </c>
      <c r="AU172" s="170" t="s">
        <v>89</v>
      </c>
      <c r="AY172" s="18" t="s">
        <v>276</v>
      </c>
      <c r="BE172" s="171">
        <f>IF(N172="základná",J172,0)</f>
        <v>0</v>
      </c>
      <c r="BF172" s="171">
        <f>IF(N172="znížená",J172,0)</f>
        <v>0</v>
      </c>
      <c r="BG172" s="171">
        <f>IF(N172="zákl. prenesená",J172,0)</f>
        <v>0</v>
      </c>
      <c r="BH172" s="171">
        <f>IF(N172="zníž. prenesená",J172,0)</f>
        <v>0</v>
      </c>
      <c r="BI172" s="171">
        <f>IF(N172="nulová",J172,0)</f>
        <v>0</v>
      </c>
      <c r="BJ172" s="18" t="s">
        <v>89</v>
      </c>
      <c r="BK172" s="172">
        <f>ROUND(I172*H172,3)</f>
        <v>0</v>
      </c>
      <c r="BL172" s="18" t="s">
        <v>282</v>
      </c>
      <c r="BM172" s="170" t="s">
        <v>2628</v>
      </c>
    </row>
    <row r="173" spans="1:65" s="14" customFormat="1" ht="11.25">
      <c r="B173" s="181"/>
      <c r="D173" s="174" t="s">
        <v>284</v>
      </c>
      <c r="E173" s="182" t="s">
        <v>1</v>
      </c>
      <c r="F173" s="183" t="s">
        <v>2623</v>
      </c>
      <c r="H173" s="184">
        <v>43.162999999999997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284</v>
      </c>
      <c r="AU173" s="182" t="s">
        <v>89</v>
      </c>
      <c r="AV173" s="14" t="s">
        <v>89</v>
      </c>
      <c r="AW173" s="14" t="s">
        <v>30</v>
      </c>
      <c r="AX173" s="14" t="s">
        <v>83</v>
      </c>
      <c r="AY173" s="182" t="s">
        <v>276</v>
      </c>
    </row>
    <row r="174" spans="1:65" s="2" customFormat="1" ht="24.2" customHeight="1">
      <c r="A174" s="33"/>
      <c r="B174" s="158"/>
      <c r="C174" s="159" t="s">
        <v>337</v>
      </c>
      <c r="D174" s="159" t="s">
        <v>278</v>
      </c>
      <c r="E174" s="160" t="s">
        <v>2629</v>
      </c>
      <c r="F174" s="161" t="s">
        <v>2630</v>
      </c>
      <c r="G174" s="162" t="s">
        <v>281</v>
      </c>
      <c r="H174" s="163">
        <v>2.3889999999999998</v>
      </c>
      <c r="I174" s="164"/>
      <c r="J174" s="163">
        <f>ROUND(I174*H174,3)</f>
        <v>0</v>
      </c>
      <c r="K174" s="165"/>
      <c r="L174" s="34"/>
      <c r="M174" s="166" t="s">
        <v>1</v>
      </c>
      <c r="N174" s="167" t="s">
        <v>42</v>
      </c>
      <c r="O174" s="62"/>
      <c r="P174" s="168">
        <f>O174*H174</f>
        <v>0</v>
      </c>
      <c r="Q174" s="168">
        <v>5.1500000000000001E-3</v>
      </c>
      <c r="R174" s="168">
        <f>Q174*H174</f>
        <v>1.2303349999999999E-2</v>
      </c>
      <c r="S174" s="168">
        <v>0</v>
      </c>
      <c r="T174" s="16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282</v>
      </c>
      <c r="AT174" s="170" t="s">
        <v>278</v>
      </c>
      <c r="AU174" s="170" t="s">
        <v>89</v>
      </c>
      <c r="AY174" s="18" t="s">
        <v>276</v>
      </c>
      <c r="BE174" s="171">
        <f>IF(N174="základná",J174,0)</f>
        <v>0</v>
      </c>
      <c r="BF174" s="171">
        <f>IF(N174="znížená",J174,0)</f>
        <v>0</v>
      </c>
      <c r="BG174" s="171">
        <f>IF(N174="zákl. prenesená",J174,0)</f>
        <v>0</v>
      </c>
      <c r="BH174" s="171">
        <f>IF(N174="zníž. prenesená",J174,0)</f>
        <v>0</v>
      </c>
      <c r="BI174" s="171">
        <f>IF(N174="nulová",J174,0)</f>
        <v>0</v>
      </c>
      <c r="BJ174" s="18" t="s">
        <v>89</v>
      </c>
      <c r="BK174" s="172">
        <f>ROUND(I174*H174,3)</f>
        <v>0</v>
      </c>
      <c r="BL174" s="18" t="s">
        <v>282</v>
      </c>
      <c r="BM174" s="170" t="s">
        <v>2631</v>
      </c>
    </row>
    <row r="175" spans="1:65" s="13" customFormat="1" ht="11.25">
      <c r="B175" s="173"/>
      <c r="D175" s="174" t="s">
        <v>284</v>
      </c>
      <c r="E175" s="175" t="s">
        <v>1</v>
      </c>
      <c r="F175" s="176" t="s">
        <v>2632</v>
      </c>
      <c r="H175" s="175" t="s">
        <v>1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5" t="s">
        <v>284</v>
      </c>
      <c r="AU175" s="175" t="s">
        <v>89</v>
      </c>
      <c r="AV175" s="13" t="s">
        <v>83</v>
      </c>
      <c r="AW175" s="13" t="s">
        <v>30</v>
      </c>
      <c r="AX175" s="13" t="s">
        <v>76</v>
      </c>
      <c r="AY175" s="175" t="s">
        <v>276</v>
      </c>
    </row>
    <row r="176" spans="1:65" s="14" customFormat="1" ht="11.25">
      <c r="B176" s="181"/>
      <c r="D176" s="174" t="s">
        <v>284</v>
      </c>
      <c r="E176" s="182" t="s">
        <v>1</v>
      </c>
      <c r="F176" s="183" t="s">
        <v>2633</v>
      </c>
      <c r="H176" s="184">
        <v>2.3889999999999998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284</v>
      </c>
      <c r="AU176" s="182" t="s">
        <v>89</v>
      </c>
      <c r="AV176" s="14" t="s">
        <v>89</v>
      </c>
      <c r="AW176" s="14" t="s">
        <v>30</v>
      </c>
      <c r="AX176" s="14" t="s">
        <v>76</v>
      </c>
      <c r="AY176" s="182" t="s">
        <v>276</v>
      </c>
    </row>
    <row r="177" spans="1:65" s="16" customFormat="1" ht="11.25">
      <c r="B177" s="207"/>
      <c r="D177" s="174" t="s">
        <v>284</v>
      </c>
      <c r="E177" s="208" t="s">
        <v>2581</v>
      </c>
      <c r="F177" s="209" t="s">
        <v>548</v>
      </c>
      <c r="H177" s="210">
        <v>2.3889999999999998</v>
      </c>
      <c r="I177" s="211"/>
      <c r="L177" s="207"/>
      <c r="M177" s="212"/>
      <c r="N177" s="213"/>
      <c r="O177" s="213"/>
      <c r="P177" s="213"/>
      <c r="Q177" s="213"/>
      <c r="R177" s="213"/>
      <c r="S177" s="213"/>
      <c r="T177" s="214"/>
      <c r="AT177" s="208" t="s">
        <v>284</v>
      </c>
      <c r="AU177" s="208" t="s">
        <v>89</v>
      </c>
      <c r="AV177" s="16" t="s">
        <v>295</v>
      </c>
      <c r="AW177" s="16" t="s">
        <v>30</v>
      </c>
      <c r="AX177" s="16" t="s">
        <v>83</v>
      </c>
      <c r="AY177" s="208" t="s">
        <v>276</v>
      </c>
    </row>
    <row r="178" spans="1:65" s="12" customFormat="1" ht="22.9" customHeight="1">
      <c r="B178" s="145"/>
      <c r="D178" s="146" t="s">
        <v>75</v>
      </c>
      <c r="E178" s="156" t="s">
        <v>329</v>
      </c>
      <c r="F178" s="156" t="s">
        <v>719</v>
      </c>
      <c r="I178" s="148"/>
      <c r="J178" s="157">
        <f>BK178</f>
        <v>0</v>
      </c>
      <c r="L178" s="145"/>
      <c r="M178" s="150"/>
      <c r="N178" s="151"/>
      <c r="O178" s="151"/>
      <c r="P178" s="152">
        <f>SUM(P179:P245)</f>
        <v>0</v>
      </c>
      <c r="Q178" s="151"/>
      <c r="R178" s="152">
        <f>SUM(R179:R245)</f>
        <v>0</v>
      </c>
      <c r="S178" s="151"/>
      <c r="T178" s="153">
        <f>SUM(T179:T245)</f>
        <v>9.347563000000001</v>
      </c>
      <c r="AR178" s="146" t="s">
        <v>83</v>
      </c>
      <c r="AT178" s="154" t="s">
        <v>75</v>
      </c>
      <c r="AU178" s="154" t="s">
        <v>83</v>
      </c>
      <c r="AY178" s="146" t="s">
        <v>276</v>
      </c>
      <c r="BK178" s="155">
        <f>SUM(BK179:BK245)</f>
        <v>0</v>
      </c>
    </row>
    <row r="179" spans="1:65" s="2" customFormat="1" ht="37.9" customHeight="1">
      <c r="A179" s="33"/>
      <c r="B179" s="158"/>
      <c r="C179" s="159" t="s">
        <v>342</v>
      </c>
      <c r="D179" s="159" t="s">
        <v>278</v>
      </c>
      <c r="E179" s="160" t="s">
        <v>2354</v>
      </c>
      <c r="F179" s="161" t="s">
        <v>2355</v>
      </c>
      <c r="G179" s="162" t="s">
        <v>298</v>
      </c>
      <c r="H179" s="163">
        <v>16</v>
      </c>
      <c r="I179" s="164"/>
      <c r="J179" s="163">
        <f>ROUND(I179*H179,3)</f>
        <v>0</v>
      </c>
      <c r="K179" s="165"/>
      <c r="L179" s="34"/>
      <c r="M179" s="166" t="s">
        <v>1</v>
      </c>
      <c r="N179" s="167" t="s">
        <v>42</v>
      </c>
      <c r="O179" s="62"/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282</v>
      </c>
      <c r="AT179" s="170" t="s">
        <v>278</v>
      </c>
      <c r="AU179" s="170" t="s">
        <v>89</v>
      </c>
      <c r="AY179" s="18" t="s">
        <v>276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8" t="s">
        <v>89</v>
      </c>
      <c r="BK179" s="172">
        <f>ROUND(I179*H179,3)</f>
        <v>0</v>
      </c>
      <c r="BL179" s="18" t="s">
        <v>282</v>
      </c>
      <c r="BM179" s="170" t="s">
        <v>2634</v>
      </c>
    </row>
    <row r="180" spans="1:65" s="2" customFormat="1" ht="16.5" customHeight="1">
      <c r="A180" s="33"/>
      <c r="B180" s="158"/>
      <c r="C180" s="159" t="s">
        <v>347</v>
      </c>
      <c r="D180" s="159" t="s">
        <v>278</v>
      </c>
      <c r="E180" s="160" t="s">
        <v>2635</v>
      </c>
      <c r="F180" s="161" t="s">
        <v>2636</v>
      </c>
      <c r="G180" s="162" t="s">
        <v>292</v>
      </c>
      <c r="H180" s="163">
        <v>4.76</v>
      </c>
      <c r="I180" s="164"/>
      <c r="J180" s="163">
        <f>ROUND(I180*H180,3)</f>
        <v>0</v>
      </c>
      <c r="K180" s="165"/>
      <c r="L180" s="34"/>
      <c r="M180" s="166" t="s">
        <v>1</v>
      </c>
      <c r="N180" s="167" t="s">
        <v>42</v>
      </c>
      <c r="O180" s="62"/>
      <c r="P180" s="168">
        <f>O180*H180</f>
        <v>0</v>
      </c>
      <c r="Q180" s="168">
        <v>0</v>
      </c>
      <c r="R180" s="168">
        <f>Q180*H180</f>
        <v>0</v>
      </c>
      <c r="S180" s="168">
        <v>5.2999999999999999E-2</v>
      </c>
      <c r="T180" s="169">
        <f>S180*H180</f>
        <v>0.25228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282</v>
      </c>
      <c r="AT180" s="170" t="s">
        <v>278</v>
      </c>
      <c r="AU180" s="170" t="s">
        <v>89</v>
      </c>
      <c r="AY180" s="18" t="s">
        <v>276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8" t="s">
        <v>89</v>
      </c>
      <c r="BK180" s="172">
        <f>ROUND(I180*H180,3)</f>
        <v>0</v>
      </c>
      <c r="BL180" s="18" t="s">
        <v>282</v>
      </c>
      <c r="BM180" s="170" t="s">
        <v>2637</v>
      </c>
    </row>
    <row r="181" spans="1:65" s="13" customFormat="1" ht="11.25">
      <c r="B181" s="173"/>
      <c r="D181" s="174" t="s">
        <v>284</v>
      </c>
      <c r="E181" s="175" t="s">
        <v>1</v>
      </c>
      <c r="F181" s="176" t="s">
        <v>2638</v>
      </c>
      <c r="H181" s="175" t="s">
        <v>1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5" t="s">
        <v>284</v>
      </c>
      <c r="AU181" s="175" t="s">
        <v>89</v>
      </c>
      <c r="AV181" s="13" t="s">
        <v>83</v>
      </c>
      <c r="AW181" s="13" t="s">
        <v>30</v>
      </c>
      <c r="AX181" s="13" t="s">
        <v>76</v>
      </c>
      <c r="AY181" s="175" t="s">
        <v>276</v>
      </c>
    </row>
    <row r="182" spans="1:65" s="14" customFormat="1" ht="11.25">
      <c r="B182" s="181"/>
      <c r="D182" s="174" t="s">
        <v>284</v>
      </c>
      <c r="E182" s="182" t="s">
        <v>1</v>
      </c>
      <c r="F182" s="183" t="s">
        <v>2639</v>
      </c>
      <c r="H182" s="184">
        <v>4.76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2" t="s">
        <v>284</v>
      </c>
      <c r="AU182" s="182" t="s">
        <v>89</v>
      </c>
      <c r="AV182" s="14" t="s">
        <v>89</v>
      </c>
      <c r="AW182" s="14" t="s">
        <v>30</v>
      </c>
      <c r="AX182" s="14" t="s">
        <v>83</v>
      </c>
      <c r="AY182" s="182" t="s">
        <v>276</v>
      </c>
    </row>
    <row r="183" spans="1:65" s="2" customFormat="1" ht="33" customHeight="1">
      <c r="A183" s="33"/>
      <c r="B183" s="158"/>
      <c r="C183" s="159" t="s">
        <v>352</v>
      </c>
      <c r="D183" s="159" t="s">
        <v>278</v>
      </c>
      <c r="E183" s="160" t="s">
        <v>878</v>
      </c>
      <c r="F183" s="161" t="s">
        <v>879</v>
      </c>
      <c r="G183" s="162" t="s">
        <v>281</v>
      </c>
      <c r="H183" s="163">
        <v>4.9139999999999997</v>
      </c>
      <c r="I183" s="164"/>
      <c r="J183" s="163">
        <f>ROUND(I183*H183,3)</f>
        <v>0</v>
      </c>
      <c r="K183" s="165"/>
      <c r="L183" s="34"/>
      <c r="M183" s="166" t="s">
        <v>1</v>
      </c>
      <c r="N183" s="167" t="s">
        <v>42</v>
      </c>
      <c r="O183" s="62"/>
      <c r="P183" s="168">
        <f>O183*H183</f>
        <v>0</v>
      </c>
      <c r="Q183" s="168">
        <v>0</v>
      </c>
      <c r="R183" s="168">
        <f>Q183*H183</f>
        <v>0</v>
      </c>
      <c r="S183" s="168">
        <v>5.7000000000000002E-2</v>
      </c>
      <c r="T183" s="169">
        <f>S183*H183</f>
        <v>0.28009800000000001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0" t="s">
        <v>282</v>
      </c>
      <c r="AT183" s="170" t="s">
        <v>278</v>
      </c>
      <c r="AU183" s="170" t="s">
        <v>89</v>
      </c>
      <c r="AY183" s="18" t="s">
        <v>276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8" t="s">
        <v>89</v>
      </c>
      <c r="BK183" s="172">
        <f>ROUND(I183*H183,3)</f>
        <v>0</v>
      </c>
      <c r="BL183" s="18" t="s">
        <v>282</v>
      </c>
      <c r="BM183" s="170" t="s">
        <v>2640</v>
      </c>
    </row>
    <row r="184" spans="1:65" s="14" customFormat="1" ht="11.25">
      <c r="B184" s="181"/>
      <c r="D184" s="174" t="s">
        <v>284</v>
      </c>
      <c r="E184" s="182" t="s">
        <v>1</v>
      </c>
      <c r="F184" s="183" t="s">
        <v>2641</v>
      </c>
      <c r="H184" s="184">
        <v>2.5619999999999998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284</v>
      </c>
      <c r="AU184" s="182" t="s">
        <v>89</v>
      </c>
      <c r="AV184" s="14" t="s">
        <v>89</v>
      </c>
      <c r="AW184" s="14" t="s">
        <v>30</v>
      </c>
      <c r="AX184" s="14" t="s">
        <v>76</v>
      </c>
      <c r="AY184" s="182" t="s">
        <v>276</v>
      </c>
    </row>
    <row r="185" spans="1:65" s="14" customFormat="1" ht="11.25">
      <c r="B185" s="181"/>
      <c r="D185" s="174" t="s">
        <v>284</v>
      </c>
      <c r="E185" s="182" t="s">
        <v>1</v>
      </c>
      <c r="F185" s="183" t="s">
        <v>2642</v>
      </c>
      <c r="H185" s="184">
        <v>2.3519999999999999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284</v>
      </c>
      <c r="AU185" s="182" t="s">
        <v>89</v>
      </c>
      <c r="AV185" s="14" t="s">
        <v>89</v>
      </c>
      <c r="AW185" s="14" t="s">
        <v>30</v>
      </c>
      <c r="AX185" s="14" t="s">
        <v>76</v>
      </c>
      <c r="AY185" s="182" t="s">
        <v>276</v>
      </c>
    </row>
    <row r="186" spans="1:65" s="15" customFormat="1" ht="11.25">
      <c r="B186" s="189"/>
      <c r="D186" s="174" t="s">
        <v>284</v>
      </c>
      <c r="E186" s="190" t="s">
        <v>1</v>
      </c>
      <c r="F186" s="191" t="s">
        <v>289</v>
      </c>
      <c r="H186" s="192">
        <v>4.9139999999999997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284</v>
      </c>
      <c r="AU186" s="190" t="s">
        <v>89</v>
      </c>
      <c r="AV186" s="15" t="s">
        <v>282</v>
      </c>
      <c r="AW186" s="15" t="s">
        <v>30</v>
      </c>
      <c r="AX186" s="15" t="s">
        <v>83</v>
      </c>
      <c r="AY186" s="190" t="s">
        <v>276</v>
      </c>
    </row>
    <row r="187" spans="1:65" s="2" customFormat="1" ht="21.75" customHeight="1">
      <c r="A187" s="33"/>
      <c r="B187" s="158"/>
      <c r="C187" s="159" t="s">
        <v>359</v>
      </c>
      <c r="D187" s="159" t="s">
        <v>278</v>
      </c>
      <c r="E187" s="160" t="s">
        <v>2643</v>
      </c>
      <c r="F187" s="161" t="s">
        <v>2644</v>
      </c>
      <c r="G187" s="162" t="s">
        <v>292</v>
      </c>
      <c r="H187" s="163">
        <v>218.87</v>
      </c>
      <c r="I187" s="164"/>
      <c r="J187" s="163">
        <f>ROUND(I187*H187,3)</f>
        <v>0</v>
      </c>
      <c r="K187" s="165"/>
      <c r="L187" s="34"/>
      <c r="M187" s="166" t="s">
        <v>1</v>
      </c>
      <c r="N187" s="167" t="s">
        <v>42</v>
      </c>
      <c r="O187" s="62"/>
      <c r="P187" s="168">
        <f>O187*H187</f>
        <v>0</v>
      </c>
      <c r="Q187" s="168">
        <v>0</v>
      </c>
      <c r="R187" s="168">
        <f>Q187*H187</f>
        <v>0</v>
      </c>
      <c r="S187" s="168">
        <v>8.0000000000000002E-3</v>
      </c>
      <c r="T187" s="169">
        <f>S187*H187</f>
        <v>1.7509600000000001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8" t="s">
        <v>89</v>
      </c>
      <c r="BK187" s="172">
        <f>ROUND(I187*H187,3)</f>
        <v>0</v>
      </c>
      <c r="BL187" s="18" t="s">
        <v>282</v>
      </c>
      <c r="BM187" s="170" t="s">
        <v>2645</v>
      </c>
    </row>
    <row r="188" spans="1:65" s="13" customFormat="1" ht="11.25">
      <c r="B188" s="173"/>
      <c r="D188" s="174" t="s">
        <v>284</v>
      </c>
      <c r="E188" s="175" t="s">
        <v>1</v>
      </c>
      <c r="F188" s="176" t="s">
        <v>2646</v>
      </c>
      <c r="H188" s="175" t="s">
        <v>1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5" t="s">
        <v>284</v>
      </c>
      <c r="AU188" s="175" t="s">
        <v>89</v>
      </c>
      <c r="AV188" s="13" t="s">
        <v>83</v>
      </c>
      <c r="AW188" s="13" t="s">
        <v>30</v>
      </c>
      <c r="AX188" s="13" t="s">
        <v>76</v>
      </c>
      <c r="AY188" s="175" t="s">
        <v>276</v>
      </c>
    </row>
    <row r="189" spans="1:65" s="14" customFormat="1" ht="11.25">
      <c r="B189" s="181"/>
      <c r="D189" s="174" t="s">
        <v>284</v>
      </c>
      <c r="E189" s="182" t="s">
        <v>1</v>
      </c>
      <c r="F189" s="183" t="s">
        <v>2647</v>
      </c>
      <c r="H189" s="184">
        <v>178.2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284</v>
      </c>
      <c r="AU189" s="182" t="s">
        <v>89</v>
      </c>
      <c r="AV189" s="14" t="s">
        <v>89</v>
      </c>
      <c r="AW189" s="14" t="s">
        <v>30</v>
      </c>
      <c r="AX189" s="14" t="s">
        <v>76</v>
      </c>
      <c r="AY189" s="182" t="s">
        <v>276</v>
      </c>
    </row>
    <row r="190" spans="1:65" s="14" customFormat="1" ht="11.25">
      <c r="B190" s="181"/>
      <c r="D190" s="174" t="s">
        <v>284</v>
      </c>
      <c r="E190" s="182" t="s">
        <v>1</v>
      </c>
      <c r="F190" s="183" t="s">
        <v>2648</v>
      </c>
      <c r="H190" s="184">
        <v>10.15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2" t="s">
        <v>284</v>
      </c>
      <c r="AU190" s="182" t="s">
        <v>89</v>
      </c>
      <c r="AV190" s="14" t="s">
        <v>89</v>
      </c>
      <c r="AW190" s="14" t="s">
        <v>30</v>
      </c>
      <c r="AX190" s="14" t="s">
        <v>76</v>
      </c>
      <c r="AY190" s="182" t="s">
        <v>276</v>
      </c>
    </row>
    <row r="191" spans="1:65" s="14" customFormat="1" ht="11.25">
      <c r="B191" s="181"/>
      <c r="D191" s="174" t="s">
        <v>284</v>
      </c>
      <c r="E191" s="182" t="s">
        <v>1</v>
      </c>
      <c r="F191" s="183" t="s">
        <v>2649</v>
      </c>
      <c r="H191" s="184">
        <v>16.52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284</v>
      </c>
      <c r="AU191" s="182" t="s">
        <v>89</v>
      </c>
      <c r="AV191" s="14" t="s">
        <v>89</v>
      </c>
      <c r="AW191" s="14" t="s">
        <v>30</v>
      </c>
      <c r="AX191" s="14" t="s">
        <v>76</v>
      </c>
      <c r="AY191" s="182" t="s">
        <v>276</v>
      </c>
    </row>
    <row r="192" spans="1:65" s="14" customFormat="1" ht="11.25">
      <c r="B192" s="181"/>
      <c r="D192" s="174" t="s">
        <v>284</v>
      </c>
      <c r="E192" s="182" t="s">
        <v>1</v>
      </c>
      <c r="F192" s="183" t="s">
        <v>2650</v>
      </c>
      <c r="H192" s="184">
        <v>14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284</v>
      </c>
      <c r="AU192" s="182" t="s">
        <v>89</v>
      </c>
      <c r="AV192" s="14" t="s">
        <v>89</v>
      </c>
      <c r="AW192" s="14" t="s">
        <v>30</v>
      </c>
      <c r="AX192" s="14" t="s">
        <v>76</v>
      </c>
      <c r="AY192" s="182" t="s">
        <v>276</v>
      </c>
    </row>
    <row r="193" spans="1:65" s="15" customFormat="1" ht="11.25">
      <c r="B193" s="189"/>
      <c r="D193" s="174" t="s">
        <v>284</v>
      </c>
      <c r="E193" s="190" t="s">
        <v>1</v>
      </c>
      <c r="F193" s="191" t="s">
        <v>289</v>
      </c>
      <c r="H193" s="192">
        <v>218.87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284</v>
      </c>
      <c r="AU193" s="190" t="s">
        <v>89</v>
      </c>
      <c r="AV193" s="15" t="s">
        <v>282</v>
      </c>
      <c r="AW193" s="15" t="s">
        <v>30</v>
      </c>
      <c r="AX193" s="15" t="s">
        <v>83</v>
      </c>
      <c r="AY193" s="190" t="s">
        <v>276</v>
      </c>
    </row>
    <row r="194" spans="1:65" s="2" customFormat="1" ht="21.75" customHeight="1">
      <c r="A194" s="33"/>
      <c r="B194" s="158"/>
      <c r="C194" s="159" t="s">
        <v>368</v>
      </c>
      <c r="D194" s="159" t="s">
        <v>278</v>
      </c>
      <c r="E194" s="160" t="s">
        <v>2651</v>
      </c>
      <c r="F194" s="161" t="s">
        <v>2652</v>
      </c>
      <c r="G194" s="162" t="s">
        <v>292</v>
      </c>
      <c r="H194" s="163">
        <v>50.4</v>
      </c>
      <c r="I194" s="164"/>
      <c r="J194" s="163">
        <f>ROUND(I194*H194,3)</f>
        <v>0</v>
      </c>
      <c r="K194" s="165"/>
      <c r="L194" s="34"/>
      <c r="M194" s="166" t="s">
        <v>1</v>
      </c>
      <c r="N194" s="167" t="s">
        <v>42</v>
      </c>
      <c r="O194" s="62"/>
      <c r="P194" s="168">
        <f>O194*H194</f>
        <v>0</v>
      </c>
      <c r="Q194" s="168">
        <v>0</v>
      </c>
      <c r="R194" s="168">
        <f>Q194*H194</f>
        <v>0</v>
      </c>
      <c r="S194" s="168">
        <v>5.0000000000000001E-3</v>
      </c>
      <c r="T194" s="169">
        <f>S194*H194</f>
        <v>0.252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0" t="s">
        <v>282</v>
      </c>
      <c r="AT194" s="170" t="s">
        <v>278</v>
      </c>
      <c r="AU194" s="170" t="s">
        <v>89</v>
      </c>
      <c r="AY194" s="18" t="s">
        <v>276</v>
      </c>
      <c r="BE194" s="171">
        <f>IF(N194="základná",J194,0)</f>
        <v>0</v>
      </c>
      <c r="BF194" s="171">
        <f>IF(N194="znížená",J194,0)</f>
        <v>0</v>
      </c>
      <c r="BG194" s="171">
        <f>IF(N194="zákl. prenesená",J194,0)</f>
        <v>0</v>
      </c>
      <c r="BH194" s="171">
        <f>IF(N194="zníž. prenesená",J194,0)</f>
        <v>0</v>
      </c>
      <c r="BI194" s="171">
        <f>IF(N194="nulová",J194,0)</f>
        <v>0</v>
      </c>
      <c r="BJ194" s="18" t="s">
        <v>89</v>
      </c>
      <c r="BK194" s="172">
        <f>ROUND(I194*H194,3)</f>
        <v>0</v>
      </c>
      <c r="BL194" s="18" t="s">
        <v>282</v>
      </c>
      <c r="BM194" s="170" t="s">
        <v>2653</v>
      </c>
    </row>
    <row r="195" spans="1:65" s="13" customFormat="1" ht="11.25">
      <c r="B195" s="173"/>
      <c r="D195" s="174" t="s">
        <v>284</v>
      </c>
      <c r="E195" s="175" t="s">
        <v>1</v>
      </c>
      <c r="F195" s="176" t="s">
        <v>2654</v>
      </c>
      <c r="H195" s="175" t="s">
        <v>1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5" t="s">
        <v>284</v>
      </c>
      <c r="AU195" s="175" t="s">
        <v>89</v>
      </c>
      <c r="AV195" s="13" t="s">
        <v>83</v>
      </c>
      <c r="AW195" s="13" t="s">
        <v>30</v>
      </c>
      <c r="AX195" s="13" t="s">
        <v>76</v>
      </c>
      <c r="AY195" s="175" t="s">
        <v>276</v>
      </c>
    </row>
    <row r="196" spans="1:65" s="14" customFormat="1" ht="11.25">
      <c r="B196" s="181"/>
      <c r="D196" s="174" t="s">
        <v>284</v>
      </c>
      <c r="E196" s="182" t="s">
        <v>1</v>
      </c>
      <c r="F196" s="183" t="s">
        <v>2655</v>
      </c>
      <c r="H196" s="184">
        <v>14.3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284</v>
      </c>
      <c r="AU196" s="182" t="s">
        <v>89</v>
      </c>
      <c r="AV196" s="14" t="s">
        <v>89</v>
      </c>
      <c r="AW196" s="14" t="s">
        <v>30</v>
      </c>
      <c r="AX196" s="14" t="s">
        <v>76</v>
      </c>
      <c r="AY196" s="182" t="s">
        <v>276</v>
      </c>
    </row>
    <row r="197" spans="1:65" s="14" customFormat="1" ht="11.25">
      <c r="B197" s="181"/>
      <c r="D197" s="174" t="s">
        <v>284</v>
      </c>
      <c r="E197" s="182" t="s">
        <v>1</v>
      </c>
      <c r="F197" s="183" t="s">
        <v>2656</v>
      </c>
      <c r="H197" s="184">
        <v>7.3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284</v>
      </c>
      <c r="AU197" s="182" t="s">
        <v>89</v>
      </c>
      <c r="AV197" s="14" t="s">
        <v>89</v>
      </c>
      <c r="AW197" s="14" t="s">
        <v>30</v>
      </c>
      <c r="AX197" s="14" t="s">
        <v>76</v>
      </c>
      <c r="AY197" s="182" t="s">
        <v>276</v>
      </c>
    </row>
    <row r="198" spans="1:65" s="14" customFormat="1" ht="11.25">
      <c r="B198" s="181"/>
      <c r="D198" s="174" t="s">
        <v>284</v>
      </c>
      <c r="E198" s="182" t="s">
        <v>1</v>
      </c>
      <c r="F198" s="183" t="s">
        <v>2657</v>
      </c>
      <c r="H198" s="184">
        <v>28.8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284</v>
      </c>
      <c r="AU198" s="182" t="s">
        <v>89</v>
      </c>
      <c r="AV198" s="14" t="s">
        <v>89</v>
      </c>
      <c r="AW198" s="14" t="s">
        <v>30</v>
      </c>
      <c r="AX198" s="14" t="s">
        <v>76</v>
      </c>
      <c r="AY198" s="182" t="s">
        <v>276</v>
      </c>
    </row>
    <row r="199" spans="1:65" s="15" customFormat="1" ht="11.25">
      <c r="B199" s="189"/>
      <c r="D199" s="174" t="s">
        <v>284</v>
      </c>
      <c r="E199" s="190" t="s">
        <v>1</v>
      </c>
      <c r="F199" s="191" t="s">
        <v>289</v>
      </c>
      <c r="H199" s="192">
        <v>50.4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284</v>
      </c>
      <c r="AU199" s="190" t="s">
        <v>89</v>
      </c>
      <c r="AV199" s="15" t="s">
        <v>282</v>
      </c>
      <c r="AW199" s="15" t="s">
        <v>30</v>
      </c>
      <c r="AX199" s="15" t="s">
        <v>83</v>
      </c>
      <c r="AY199" s="190" t="s">
        <v>276</v>
      </c>
    </row>
    <row r="200" spans="1:65" s="2" customFormat="1" ht="16.5" customHeight="1">
      <c r="A200" s="33"/>
      <c r="B200" s="158"/>
      <c r="C200" s="159" t="s">
        <v>374</v>
      </c>
      <c r="D200" s="159" t="s">
        <v>278</v>
      </c>
      <c r="E200" s="160" t="s">
        <v>2658</v>
      </c>
      <c r="F200" s="161" t="s">
        <v>2659</v>
      </c>
      <c r="G200" s="162" t="s">
        <v>281</v>
      </c>
      <c r="H200" s="163">
        <v>22.692</v>
      </c>
      <c r="I200" s="164"/>
      <c r="J200" s="163">
        <f>ROUND(I200*H200,3)</f>
        <v>0</v>
      </c>
      <c r="K200" s="165"/>
      <c r="L200" s="34"/>
      <c r="M200" s="166" t="s">
        <v>1</v>
      </c>
      <c r="N200" s="167" t="s">
        <v>42</v>
      </c>
      <c r="O200" s="62"/>
      <c r="P200" s="168">
        <f>O200*H200</f>
        <v>0</v>
      </c>
      <c r="Q200" s="168">
        <v>0</v>
      </c>
      <c r="R200" s="168">
        <f>Q200*H200</f>
        <v>0</v>
      </c>
      <c r="S200" s="168">
        <v>6.0000000000000001E-3</v>
      </c>
      <c r="T200" s="169">
        <f>S200*H200</f>
        <v>0.136152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282</v>
      </c>
      <c r="AT200" s="170" t="s">
        <v>278</v>
      </c>
      <c r="AU200" s="170" t="s">
        <v>89</v>
      </c>
      <c r="AY200" s="18" t="s">
        <v>276</v>
      </c>
      <c r="BE200" s="171">
        <f>IF(N200="základná",J200,0)</f>
        <v>0</v>
      </c>
      <c r="BF200" s="171">
        <f>IF(N200="znížená",J200,0)</f>
        <v>0</v>
      </c>
      <c r="BG200" s="171">
        <f>IF(N200="zákl. prenesená",J200,0)</f>
        <v>0</v>
      </c>
      <c r="BH200" s="171">
        <f>IF(N200="zníž. prenesená",J200,0)</f>
        <v>0</v>
      </c>
      <c r="BI200" s="171">
        <f>IF(N200="nulová",J200,0)</f>
        <v>0</v>
      </c>
      <c r="BJ200" s="18" t="s">
        <v>89</v>
      </c>
      <c r="BK200" s="172">
        <f>ROUND(I200*H200,3)</f>
        <v>0</v>
      </c>
      <c r="BL200" s="18" t="s">
        <v>282</v>
      </c>
      <c r="BM200" s="170" t="s">
        <v>2660</v>
      </c>
    </row>
    <row r="201" spans="1:65" s="13" customFormat="1" ht="11.25">
      <c r="B201" s="173"/>
      <c r="D201" s="174" t="s">
        <v>284</v>
      </c>
      <c r="E201" s="175" t="s">
        <v>1</v>
      </c>
      <c r="F201" s="176" t="s">
        <v>2661</v>
      </c>
      <c r="H201" s="175" t="s">
        <v>1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5" t="s">
        <v>284</v>
      </c>
      <c r="AU201" s="175" t="s">
        <v>89</v>
      </c>
      <c r="AV201" s="13" t="s">
        <v>83</v>
      </c>
      <c r="AW201" s="13" t="s">
        <v>30</v>
      </c>
      <c r="AX201" s="13" t="s">
        <v>76</v>
      </c>
      <c r="AY201" s="175" t="s">
        <v>276</v>
      </c>
    </row>
    <row r="202" spans="1:65" s="14" customFormat="1" ht="11.25">
      <c r="B202" s="181"/>
      <c r="D202" s="174" t="s">
        <v>284</v>
      </c>
      <c r="E202" s="182" t="s">
        <v>1</v>
      </c>
      <c r="F202" s="183" t="s">
        <v>2662</v>
      </c>
      <c r="H202" s="184">
        <v>2.88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284</v>
      </c>
      <c r="AU202" s="182" t="s">
        <v>89</v>
      </c>
      <c r="AV202" s="14" t="s">
        <v>89</v>
      </c>
      <c r="AW202" s="14" t="s">
        <v>30</v>
      </c>
      <c r="AX202" s="14" t="s">
        <v>76</v>
      </c>
      <c r="AY202" s="182" t="s">
        <v>276</v>
      </c>
    </row>
    <row r="203" spans="1:65" s="14" customFormat="1" ht="11.25">
      <c r="B203" s="181"/>
      <c r="D203" s="174" t="s">
        <v>284</v>
      </c>
      <c r="E203" s="182" t="s">
        <v>1</v>
      </c>
      <c r="F203" s="183" t="s">
        <v>2663</v>
      </c>
      <c r="H203" s="184">
        <v>1.92</v>
      </c>
      <c r="I203" s="185"/>
      <c r="L203" s="181"/>
      <c r="M203" s="186"/>
      <c r="N203" s="187"/>
      <c r="O203" s="187"/>
      <c r="P203" s="187"/>
      <c r="Q203" s="187"/>
      <c r="R203" s="187"/>
      <c r="S203" s="187"/>
      <c r="T203" s="188"/>
      <c r="AT203" s="182" t="s">
        <v>284</v>
      </c>
      <c r="AU203" s="182" t="s">
        <v>89</v>
      </c>
      <c r="AV203" s="14" t="s">
        <v>89</v>
      </c>
      <c r="AW203" s="14" t="s">
        <v>30</v>
      </c>
      <c r="AX203" s="14" t="s">
        <v>76</v>
      </c>
      <c r="AY203" s="182" t="s">
        <v>276</v>
      </c>
    </row>
    <row r="204" spans="1:65" s="14" customFormat="1" ht="11.25">
      <c r="B204" s="181"/>
      <c r="D204" s="174" t="s">
        <v>284</v>
      </c>
      <c r="E204" s="182" t="s">
        <v>1</v>
      </c>
      <c r="F204" s="183" t="s">
        <v>2664</v>
      </c>
      <c r="H204" s="184">
        <v>0.96</v>
      </c>
      <c r="I204" s="185"/>
      <c r="L204" s="181"/>
      <c r="M204" s="186"/>
      <c r="N204" s="187"/>
      <c r="O204" s="187"/>
      <c r="P204" s="187"/>
      <c r="Q204" s="187"/>
      <c r="R204" s="187"/>
      <c r="S204" s="187"/>
      <c r="T204" s="188"/>
      <c r="AT204" s="182" t="s">
        <v>284</v>
      </c>
      <c r="AU204" s="182" t="s">
        <v>89</v>
      </c>
      <c r="AV204" s="14" t="s">
        <v>89</v>
      </c>
      <c r="AW204" s="14" t="s">
        <v>30</v>
      </c>
      <c r="AX204" s="14" t="s">
        <v>76</v>
      </c>
      <c r="AY204" s="182" t="s">
        <v>276</v>
      </c>
    </row>
    <row r="205" spans="1:65" s="14" customFormat="1" ht="11.25">
      <c r="B205" s="181"/>
      <c r="D205" s="174" t="s">
        <v>284</v>
      </c>
      <c r="E205" s="182" t="s">
        <v>1</v>
      </c>
      <c r="F205" s="183" t="s">
        <v>2665</v>
      </c>
      <c r="H205" s="184">
        <v>2.1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284</v>
      </c>
      <c r="AU205" s="182" t="s">
        <v>89</v>
      </c>
      <c r="AV205" s="14" t="s">
        <v>89</v>
      </c>
      <c r="AW205" s="14" t="s">
        <v>30</v>
      </c>
      <c r="AX205" s="14" t="s">
        <v>76</v>
      </c>
      <c r="AY205" s="182" t="s">
        <v>276</v>
      </c>
    </row>
    <row r="206" spans="1:65" s="14" customFormat="1" ht="11.25">
      <c r="B206" s="181"/>
      <c r="D206" s="174" t="s">
        <v>284</v>
      </c>
      <c r="E206" s="182" t="s">
        <v>1</v>
      </c>
      <c r="F206" s="183" t="s">
        <v>2666</v>
      </c>
      <c r="H206" s="184">
        <v>9.8770000000000007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284</v>
      </c>
      <c r="AU206" s="182" t="s">
        <v>89</v>
      </c>
      <c r="AV206" s="14" t="s">
        <v>89</v>
      </c>
      <c r="AW206" s="14" t="s">
        <v>30</v>
      </c>
      <c r="AX206" s="14" t="s">
        <v>76</v>
      </c>
      <c r="AY206" s="182" t="s">
        <v>276</v>
      </c>
    </row>
    <row r="207" spans="1:65" s="14" customFormat="1" ht="11.25">
      <c r="B207" s="181"/>
      <c r="D207" s="174" t="s">
        <v>284</v>
      </c>
      <c r="E207" s="182" t="s">
        <v>1</v>
      </c>
      <c r="F207" s="183" t="s">
        <v>2667</v>
      </c>
      <c r="H207" s="184">
        <v>3.2890000000000001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284</v>
      </c>
      <c r="AU207" s="182" t="s">
        <v>89</v>
      </c>
      <c r="AV207" s="14" t="s">
        <v>89</v>
      </c>
      <c r="AW207" s="14" t="s">
        <v>30</v>
      </c>
      <c r="AX207" s="14" t="s">
        <v>76</v>
      </c>
      <c r="AY207" s="182" t="s">
        <v>276</v>
      </c>
    </row>
    <row r="208" spans="1:65" s="14" customFormat="1" ht="11.25">
      <c r="B208" s="181"/>
      <c r="D208" s="174" t="s">
        <v>284</v>
      </c>
      <c r="E208" s="182" t="s">
        <v>1</v>
      </c>
      <c r="F208" s="183" t="s">
        <v>2668</v>
      </c>
      <c r="H208" s="184">
        <v>1.6659999999999999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284</v>
      </c>
      <c r="AU208" s="182" t="s">
        <v>89</v>
      </c>
      <c r="AV208" s="14" t="s">
        <v>89</v>
      </c>
      <c r="AW208" s="14" t="s">
        <v>30</v>
      </c>
      <c r="AX208" s="14" t="s">
        <v>76</v>
      </c>
      <c r="AY208" s="182" t="s">
        <v>276</v>
      </c>
    </row>
    <row r="209" spans="1:65" s="15" customFormat="1" ht="11.25">
      <c r="B209" s="189"/>
      <c r="D209" s="174" t="s">
        <v>284</v>
      </c>
      <c r="E209" s="190" t="s">
        <v>1</v>
      </c>
      <c r="F209" s="191" t="s">
        <v>289</v>
      </c>
      <c r="H209" s="192">
        <v>22.692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284</v>
      </c>
      <c r="AU209" s="190" t="s">
        <v>89</v>
      </c>
      <c r="AV209" s="15" t="s">
        <v>282</v>
      </c>
      <c r="AW209" s="15" t="s">
        <v>30</v>
      </c>
      <c r="AX209" s="15" t="s">
        <v>83</v>
      </c>
      <c r="AY209" s="190" t="s">
        <v>276</v>
      </c>
    </row>
    <row r="210" spans="1:65" s="2" customFormat="1" ht="24.2" customHeight="1">
      <c r="A210" s="33"/>
      <c r="B210" s="158"/>
      <c r="C210" s="159" t="s">
        <v>379</v>
      </c>
      <c r="D210" s="159" t="s">
        <v>278</v>
      </c>
      <c r="E210" s="160" t="s">
        <v>919</v>
      </c>
      <c r="F210" s="161" t="s">
        <v>920</v>
      </c>
      <c r="G210" s="162" t="s">
        <v>308</v>
      </c>
      <c r="H210" s="163">
        <v>0.83599999999999997</v>
      </c>
      <c r="I210" s="164"/>
      <c r="J210" s="163">
        <f>ROUND(I210*H210,3)</f>
        <v>0</v>
      </c>
      <c r="K210" s="165"/>
      <c r="L210" s="34"/>
      <c r="M210" s="166" t="s">
        <v>1</v>
      </c>
      <c r="N210" s="167" t="s">
        <v>42</v>
      </c>
      <c r="O210" s="62"/>
      <c r="P210" s="168">
        <f>O210*H210</f>
        <v>0</v>
      </c>
      <c r="Q210" s="168">
        <v>0</v>
      </c>
      <c r="R210" s="168">
        <f>Q210*H210</f>
        <v>0</v>
      </c>
      <c r="S210" s="168">
        <v>1.875</v>
      </c>
      <c r="T210" s="169">
        <f>S210*H210</f>
        <v>1.5674999999999999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282</v>
      </c>
      <c r="AT210" s="170" t="s">
        <v>278</v>
      </c>
      <c r="AU210" s="170" t="s">
        <v>89</v>
      </c>
      <c r="AY210" s="18" t="s">
        <v>276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8" t="s">
        <v>89</v>
      </c>
      <c r="BK210" s="172">
        <f>ROUND(I210*H210,3)</f>
        <v>0</v>
      </c>
      <c r="BL210" s="18" t="s">
        <v>282</v>
      </c>
      <c r="BM210" s="170" t="s">
        <v>2669</v>
      </c>
    </row>
    <row r="211" spans="1:65" s="13" customFormat="1" ht="11.25">
      <c r="B211" s="173"/>
      <c r="D211" s="174" t="s">
        <v>284</v>
      </c>
      <c r="E211" s="175" t="s">
        <v>1</v>
      </c>
      <c r="F211" s="176" t="s">
        <v>2670</v>
      </c>
      <c r="H211" s="175" t="s">
        <v>1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5" t="s">
        <v>284</v>
      </c>
      <c r="AU211" s="175" t="s">
        <v>89</v>
      </c>
      <c r="AV211" s="13" t="s">
        <v>83</v>
      </c>
      <c r="AW211" s="13" t="s">
        <v>30</v>
      </c>
      <c r="AX211" s="13" t="s">
        <v>76</v>
      </c>
      <c r="AY211" s="175" t="s">
        <v>276</v>
      </c>
    </row>
    <row r="212" spans="1:65" s="14" customFormat="1" ht="11.25">
      <c r="B212" s="181"/>
      <c r="D212" s="174" t="s">
        <v>284</v>
      </c>
      <c r="E212" s="182" t="s">
        <v>1</v>
      </c>
      <c r="F212" s="183" t="s">
        <v>2671</v>
      </c>
      <c r="H212" s="184">
        <v>0.60499999999999998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284</v>
      </c>
      <c r="AU212" s="182" t="s">
        <v>89</v>
      </c>
      <c r="AV212" s="14" t="s">
        <v>89</v>
      </c>
      <c r="AW212" s="14" t="s">
        <v>30</v>
      </c>
      <c r="AX212" s="14" t="s">
        <v>76</v>
      </c>
      <c r="AY212" s="182" t="s">
        <v>276</v>
      </c>
    </row>
    <row r="213" spans="1:65" s="14" customFormat="1" ht="11.25">
      <c r="B213" s="181"/>
      <c r="D213" s="174" t="s">
        <v>284</v>
      </c>
      <c r="E213" s="182" t="s">
        <v>1</v>
      </c>
      <c r="F213" s="183" t="s">
        <v>2672</v>
      </c>
      <c r="H213" s="184">
        <v>0.23100000000000001</v>
      </c>
      <c r="I213" s="185"/>
      <c r="L213" s="181"/>
      <c r="M213" s="186"/>
      <c r="N213" s="187"/>
      <c r="O213" s="187"/>
      <c r="P213" s="187"/>
      <c r="Q213" s="187"/>
      <c r="R213" s="187"/>
      <c r="S213" s="187"/>
      <c r="T213" s="188"/>
      <c r="AT213" s="182" t="s">
        <v>284</v>
      </c>
      <c r="AU213" s="182" t="s">
        <v>89</v>
      </c>
      <c r="AV213" s="14" t="s">
        <v>89</v>
      </c>
      <c r="AW213" s="14" t="s">
        <v>30</v>
      </c>
      <c r="AX213" s="14" t="s">
        <v>76</v>
      </c>
      <c r="AY213" s="182" t="s">
        <v>276</v>
      </c>
    </row>
    <row r="214" spans="1:65" s="15" customFormat="1" ht="11.25">
      <c r="B214" s="189"/>
      <c r="D214" s="174" t="s">
        <v>284</v>
      </c>
      <c r="E214" s="190" t="s">
        <v>1</v>
      </c>
      <c r="F214" s="191" t="s">
        <v>289</v>
      </c>
      <c r="H214" s="192">
        <v>0.83599999999999997</v>
      </c>
      <c r="I214" s="193"/>
      <c r="L214" s="189"/>
      <c r="M214" s="194"/>
      <c r="N214" s="195"/>
      <c r="O214" s="195"/>
      <c r="P214" s="195"/>
      <c r="Q214" s="195"/>
      <c r="R214" s="195"/>
      <c r="S214" s="195"/>
      <c r="T214" s="196"/>
      <c r="AT214" s="190" t="s">
        <v>284</v>
      </c>
      <c r="AU214" s="190" t="s">
        <v>89</v>
      </c>
      <c r="AV214" s="15" t="s">
        <v>282</v>
      </c>
      <c r="AW214" s="15" t="s">
        <v>30</v>
      </c>
      <c r="AX214" s="15" t="s">
        <v>83</v>
      </c>
      <c r="AY214" s="190" t="s">
        <v>276</v>
      </c>
    </row>
    <row r="215" spans="1:65" s="2" customFormat="1" ht="24.2" customHeight="1">
      <c r="A215" s="33"/>
      <c r="B215" s="158"/>
      <c r="C215" s="159" t="s">
        <v>383</v>
      </c>
      <c r="D215" s="159" t="s">
        <v>278</v>
      </c>
      <c r="E215" s="160" t="s">
        <v>938</v>
      </c>
      <c r="F215" s="161" t="s">
        <v>939</v>
      </c>
      <c r="G215" s="162" t="s">
        <v>308</v>
      </c>
      <c r="H215" s="163">
        <v>1.3220000000000001</v>
      </c>
      <c r="I215" s="164"/>
      <c r="J215" s="163">
        <f>ROUND(I215*H215,3)</f>
        <v>0</v>
      </c>
      <c r="K215" s="165"/>
      <c r="L215" s="34"/>
      <c r="M215" s="166" t="s">
        <v>1</v>
      </c>
      <c r="N215" s="167" t="s">
        <v>42</v>
      </c>
      <c r="O215" s="62"/>
      <c r="P215" s="168">
        <f>O215*H215</f>
        <v>0</v>
      </c>
      <c r="Q215" s="168">
        <v>0</v>
      </c>
      <c r="R215" s="168">
        <f>Q215*H215</f>
        <v>0</v>
      </c>
      <c r="S215" s="168">
        <v>1.875</v>
      </c>
      <c r="T215" s="169">
        <f>S215*H215</f>
        <v>2.4787500000000002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0" t="s">
        <v>282</v>
      </c>
      <c r="AT215" s="170" t="s">
        <v>278</v>
      </c>
      <c r="AU215" s="170" t="s">
        <v>89</v>
      </c>
      <c r="AY215" s="18" t="s">
        <v>276</v>
      </c>
      <c r="BE215" s="171">
        <f>IF(N215="základná",J215,0)</f>
        <v>0</v>
      </c>
      <c r="BF215" s="171">
        <f>IF(N215="znížená",J215,0)</f>
        <v>0</v>
      </c>
      <c r="BG215" s="171">
        <f>IF(N215="zákl. prenesená",J215,0)</f>
        <v>0</v>
      </c>
      <c r="BH215" s="171">
        <f>IF(N215="zníž. prenesená",J215,0)</f>
        <v>0</v>
      </c>
      <c r="BI215" s="171">
        <f>IF(N215="nulová",J215,0)</f>
        <v>0</v>
      </c>
      <c r="BJ215" s="18" t="s">
        <v>89</v>
      </c>
      <c r="BK215" s="172">
        <f>ROUND(I215*H215,3)</f>
        <v>0</v>
      </c>
      <c r="BL215" s="18" t="s">
        <v>282</v>
      </c>
      <c r="BM215" s="170" t="s">
        <v>2673</v>
      </c>
    </row>
    <row r="216" spans="1:65" s="14" customFormat="1" ht="11.25">
      <c r="B216" s="181"/>
      <c r="D216" s="174" t="s">
        <v>284</v>
      </c>
      <c r="E216" s="182" t="s">
        <v>1</v>
      </c>
      <c r="F216" s="183" t="s">
        <v>2674</v>
      </c>
      <c r="H216" s="184">
        <v>0.77100000000000002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284</v>
      </c>
      <c r="AU216" s="182" t="s">
        <v>89</v>
      </c>
      <c r="AV216" s="14" t="s">
        <v>89</v>
      </c>
      <c r="AW216" s="14" t="s">
        <v>30</v>
      </c>
      <c r="AX216" s="14" t="s">
        <v>76</v>
      </c>
      <c r="AY216" s="182" t="s">
        <v>276</v>
      </c>
    </row>
    <row r="217" spans="1:65" s="14" customFormat="1" ht="11.25">
      <c r="B217" s="181"/>
      <c r="D217" s="174" t="s">
        <v>284</v>
      </c>
      <c r="E217" s="182" t="s">
        <v>1</v>
      </c>
      <c r="F217" s="183" t="s">
        <v>2675</v>
      </c>
      <c r="H217" s="184">
        <v>0.55100000000000005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284</v>
      </c>
      <c r="AU217" s="182" t="s">
        <v>89</v>
      </c>
      <c r="AV217" s="14" t="s">
        <v>89</v>
      </c>
      <c r="AW217" s="14" t="s">
        <v>30</v>
      </c>
      <c r="AX217" s="14" t="s">
        <v>76</v>
      </c>
      <c r="AY217" s="182" t="s">
        <v>276</v>
      </c>
    </row>
    <row r="218" spans="1:65" s="15" customFormat="1" ht="11.25">
      <c r="B218" s="189"/>
      <c r="D218" s="174" t="s">
        <v>284</v>
      </c>
      <c r="E218" s="190" t="s">
        <v>1</v>
      </c>
      <c r="F218" s="191" t="s">
        <v>289</v>
      </c>
      <c r="H218" s="192">
        <v>1.3220000000000001</v>
      </c>
      <c r="I218" s="193"/>
      <c r="L218" s="189"/>
      <c r="M218" s="194"/>
      <c r="N218" s="195"/>
      <c r="O218" s="195"/>
      <c r="P218" s="195"/>
      <c r="Q218" s="195"/>
      <c r="R218" s="195"/>
      <c r="S218" s="195"/>
      <c r="T218" s="196"/>
      <c r="AT218" s="190" t="s">
        <v>284</v>
      </c>
      <c r="AU218" s="190" t="s">
        <v>89</v>
      </c>
      <c r="AV218" s="15" t="s">
        <v>282</v>
      </c>
      <c r="AW218" s="15" t="s">
        <v>30</v>
      </c>
      <c r="AX218" s="15" t="s">
        <v>83</v>
      </c>
      <c r="AY218" s="190" t="s">
        <v>276</v>
      </c>
    </row>
    <row r="219" spans="1:65" s="2" customFormat="1" ht="24.2" customHeight="1">
      <c r="A219" s="33"/>
      <c r="B219" s="158"/>
      <c r="C219" s="159" t="s">
        <v>7</v>
      </c>
      <c r="D219" s="159" t="s">
        <v>278</v>
      </c>
      <c r="E219" s="160" t="s">
        <v>2676</v>
      </c>
      <c r="F219" s="161" t="s">
        <v>2677</v>
      </c>
      <c r="G219" s="162" t="s">
        <v>292</v>
      </c>
      <c r="H219" s="163">
        <v>2.5</v>
      </c>
      <c r="I219" s="164"/>
      <c r="J219" s="163">
        <f>ROUND(I219*H219,3)</f>
        <v>0</v>
      </c>
      <c r="K219" s="165"/>
      <c r="L219" s="34"/>
      <c r="M219" s="166" t="s">
        <v>1</v>
      </c>
      <c r="N219" s="167" t="s">
        <v>42</v>
      </c>
      <c r="O219" s="62"/>
      <c r="P219" s="168">
        <f>O219*H219</f>
        <v>0</v>
      </c>
      <c r="Q219" s="168">
        <v>0</v>
      </c>
      <c r="R219" s="168">
        <f>Q219*H219</f>
        <v>0</v>
      </c>
      <c r="S219" s="168">
        <v>0</v>
      </c>
      <c r="T219" s="16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282</v>
      </c>
      <c r="AT219" s="170" t="s">
        <v>278</v>
      </c>
      <c r="AU219" s="170" t="s">
        <v>89</v>
      </c>
      <c r="AY219" s="18" t="s">
        <v>276</v>
      </c>
      <c r="BE219" s="171">
        <f>IF(N219="základná",J219,0)</f>
        <v>0</v>
      </c>
      <c r="BF219" s="171">
        <f>IF(N219="znížená",J219,0)</f>
        <v>0</v>
      </c>
      <c r="BG219" s="171">
        <f>IF(N219="zákl. prenesená",J219,0)</f>
        <v>0</v>
      </c>
      <c r="BH219" s="171">
        <f>IF(N219="zníž. prenesená",J219,0)</f>
        <v>0</v>
      </c>
      <c r="BI219" s="171">
        <f>IF(N219="nulová",J219,0)</f>
        <v>0</v>
      </c>
      <c r="BJ219" s="18" t="s">
        <v>89</v>
      </c>
      <c r="BK219" s="172">
        <f>ROUND(I219*H219,3)</f>
        <v>0</v>
      </c>
      <c r="BL219" s="18" t="s">
        <v>282</v>
      </c>
      <c r="BM219" s="170" t="s">
        <v>2678</v>
      </c>
    </row>
    <row r="220" spans="1:65" s="14" customFormat="1" ht="11.25">
      <c r="B220" s="181"/>
      <c r="D220" s="174" t="s">
        <v>284</v>
      </c>
      <c r="E220" s="182" t="s">
        <v>1</v>
      </c>
      <c r="F220" s="183" t="s">
        <v>2679</v>
      </c>
      <c r="H220" s="184">
        <v>2.5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284</v>
      </c>
      <c r="AU220" s="182" t="s">
        <v>89</v>
      </c>
      <c r="AV220" s="14" t="s">
        <v>89</v>
      </c>
      <c r="AW220" s="14" t="s">
        <v>30</v>
      </c>
      <c r="AX220" s="14" t="s">
        <v>83</v>
      </c>
      <c r="AY220" s="182" t="s">
        <v>276</v>
      </c>
    </row>
    <row r="221" spans="1:65" s="2" customFormat="1" ht="16.5" customHeight="1">
      <c r="A221" s="33"/>
      <c r="B221" s="158"/>
      <c r="C221" s="159" t="s">
        <v>392</v>
      </c>
      <c r="D221" s="159" t="s">
        <v>278</v>
      </c>
      <c r="E221" s="160" t="s">
        <v>944</v>
      </c>
      <c r="F221" s="161" t="s">
        <v>2680</v>
      </c>
      <c r="G221" s="162" t="s">
        <v>292</v>
      </c>
      <c r="H221" s="163">
        <v>2.9</v>
      </c>
      <c r="I221" s="164"/>
      <c r="J221" s="163">
        <f>ROUND(I221*H221,3)</f>
        <v>0</v>
      </c>
      <c r="K221" s="165"/>
      <c r="L221" s="34"/>
      <c r="M221" s="166" t="s">
        <v>1</v>
      </c>
      <c r="N221" s="167" t="s">
        <v>42</v>
      </c>
      <c r="O221" s="62"/>
      <c r="P221" s="168">
        <f>O221*H221</f>
        <v>0</v>
      </c>
      <c r="Q221" s="168">
        <v>0</v>
      </c>
      <c r="R221" s="168">
        <f>Q221*H221</f>
        <v>0</v>
      </c>
      <c r="S221" s="168">
        <v>3.6999999999999998E-2</v>
      </c>
      <c r="T221" s="169">
        <f>S221*H221</f>
        <v>0.10729999999999999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282</v>
      </c>
      <c r="AT221" s="170" t="s">
        <v>278</v>
      </c>
      <c r="AU221" s="170" t="s">
        <v>89</v>
      </c>
      <c r="AY221" s="18" t="s">
        <v>276</v>
      </c>
      <c r="BE221" s="171">
        <f>IF(N221="základná",J221,0)</f>
        <v>0</v>
      </c>
      <c r="BF221" s="171">
        <f>IF(N221="znížená",J221,0)</f>
        <v>0</v>
      </c>
      <c r="BG221" s="171">
        <f>IF(N221="zákl. prenesená",J221,0)</f>
        <v>0</v>
      </c>
      <c r="BH221" s="171">
        <f>IF(N221="zníž. prenesená",J221,0)</f>
        <v>0</v>
      </c>
      <c r="BI221" s="171">
        <f>IF(N221="nulová",J221,0)</f>
        <v>0</v>
      </c>
      <c r="BJ221" s="18" t="s">
        <v>89</v>
      </c>
      <c r="BK221" s="172">
        <f>ROUND(I221*H221,3)</f>
        <v>0</v>
      </c>
      <c r="BL221" s="18" t="s">
        <v>282</v>
      </c>
      <c r="BM221" s="170" t="s">
        <v>2681</v>
      </c>
    </row>
    <row r="222" spans="1:65" s="14" customFormat="1" ht="11.25">
      <c r="B222" s="181"/>
      <c r="D222" s="174" t="s">
        <v>284</v>
      </c>
      <c r="E222" s="182" t="s">
        <v>1</v>
      </c>
      <c r="F222" s="183" t="s">
        <v>2682</v>
      </c>
      <c r="H222" s="184">
        <v>2.9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284</v>
      </c>
      <c r="AU222" s="182" t="s">
        <v>89</v>
      </c>
      <c r="AV222" s="14" t="s">
        <v>89</v>
      </c>
      <c r="AW222" s="14" t="s">
        <v>30</v>
      </c>
      <c r="AX222" s="14" t="s">
        <v>83</v>
      </c>
      <c r="AY222" s="182" t="s">
        <v>276</v>
      </c>
    </row>
    <row r="223" spans="1:65" s="2" customFormat="1" ht="37.9" customHeight="1">
      <c r="A223" s="33"/>
      <c r="B223" s="158"/>
      <c r="C223" s="159" t="s">
        <v>399</v>
      </c>
      <c r="D223" s="159" t="s">
        <v>278</v>
      </c>
      <c r="E223" s="160" t="s">
        <v>2683</v>
      </c>
      <c r="F223" s="161" t="s">
        <v>2684</v>
      </c>
      <c r="G223" s="162" t="s">
        <v>281</v>
      </c>
      <c r="H223" s="163">
        <v>40.774000000000001</v>
      </c>
      <c r="I223" s="164"/>
      <c r="J223" s="163">
        <f>ROUND(I223*H223,3)</f>
        <v>0</v>
      </c>
      <c r="K223" s="165"/>
      <c r="L223" s="34"/>
      <c r="M223" s="166" t="s">
        <v>1</v>
      </c>
      <c r="N223" s="167" t="s">
        <v>42</v>
      </c>
      <c r="O223" s="62"/>
      <c r="P223" s="168">
        <f>O223*H223</f>
        <v>0</v>
      </c>
      <c r="Q223" s="168">
        <v>0</v>
      </c>
      <c r="R223" s="168">
        <f>Q223*H223</f>
        <v>0</v>
      </c>
      <c r="S223" s="168">
        <v>5.8999999999999997E-2</v>
      </c>
      <c r="T223" s="169">
        <f>S223*H223</f>
        <v>2.4056660000000001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282</v>
      </c>
      <c r="AT223" s="170" t="s">
        <v>278</v>
      </c>
      <c r="AU223" s="170" t="s">
        <v>89</v>
      </c>
      <c r="AY223" s="18" t="s">
        <v>276</v>
      </c>
      <c r="BE223" s="171">
        <f>IF(N223="základná",J223,0)</f>
        <v>0</v>
      </c>
      <c r="BF223" s="171">
        <f>IF(N223="znížená",J223,0)</f>
        <v>0</v>
      </c>
      <c r="BG223" s="171">
        <f>IF(N223="zákl. prenesená",J223,0)</f>
        <v>0</v>
      </c>
      <c r="BH223" s="171">
        <f>IF(N223="zníž. prenesená",J223,0)</f>
        <v>0</v>
      </c>
      <c r="BI223" s="171">
        <f>IF(N223="nulová",J223,0)</f>
        <v>0</v>
      </c>
      <c r="BJ223" s="18" t="s">
        <v>89</v>
      </c>
      <c r="BK223" s="172">
        <f>ROUND(I223*H223,3)</f>
        <v>0</v>
      </c>
      <c r="BL223" s="18" t="s">
        <v>282</v>
      </c>
      <c r="BM223" s="170" t="s">
        <v>2685</v>
      </c>
    </row>
    <row r="224" spans="1:65" s="13" customFormat="1" ht="11.25">
      <c r="B224" s="173"/>
      <c r="D224" s="174" t="s">
        <v>284</v>
      </c>
      <c r="E224" s="175" t="s">
        <v>1</v>
      </c>
      <c r="F224" s="176" t="s">
        <v>2686</v>
      </c>
      <c r="H224" s="175" t="s">
        <v>1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5" t="s">
        <v>284</v>
      </c>
      <c r="AU224" s="175" t="s">
        <v>89</v>
      </c>
      <c r="AV224" s="13" t="s">
        <v>83</v>
      </c>
      <c r="AW224" s="13" t="s">
        <v>30</v>
      </c>
      <c r="AX224" s="13" t="s">
        <v>76</v>
      </c>
      <c r="AY224" s="175" t="s">
        <v>276</v>
      </c>
    </row>
    <row r="225" spans="1:65" s="14" customFormat="1" ht="11.25">
      <c r="B225" s="181"/>
      <c r="D225" s="174" t="s">
        <v>284</v>
      </c>
      <c r="E225" s="182" t="s">
        <v>1</v>
      </c>
      <c r="F225" s="183" t="s">
        <v>2687</v>
      </c>
      <c r="H225" s="184">
        <v>1.76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284</v>
      </c>
      <c r="AU225" s="182" t="s">
        <v>89</v>
      </c>
      <c r="AV225" s="14" t="s">
        <v>89</v>
      </c>
      <c r="AW225" s="14" t="s">
        <v>30</v>
      </c>
      <c r="AX225" s="14" t="s">
        <v>76</v>
      </c>
      <c r="AY225" s="182" t="s">
        <v>276</v>
      </c>
    </row>
    <row r="226" spans="1:65" s="14" customFormat="1" ht="11.25">
      <c r="B226" s="181"/>
      <c r="D226" s="174" t="s">
        <v>284</v>
      </c>
      <c r="E226" s="182" t="s">
        <v>1</v>
      </c>
      <c r="F226" s="183" t="s">
        <v>2688</v>
      </c>
      <c r="H226" s="184">
        <v>1.2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2" t="s">
        <v>284</v>
      </c>
      <c r="AU226" s="182" t="s">
        <v>89</v>
      </c>
      <c r="AV226" s="14" t="s">
        <v>89</v>
      </c>
      <c r="AW226" s="14" t="s">
        <v>30</v>
      </c>
      <c r="AX226" s="14" t="s">
        <v>76</v>
      </c>
      <c r="AY226" s="182" t="s">
        <v>276</v>
      </c>
    </row>
    <row r="227" spans="1:65" s="13" customFormat="1" ht="11.25">
      <c r="B227" s="173"/>
      <c r="D227" s="174" t="s">
        <v>284</v>
      </c>
      <c r="E227" s="175" t="s">
        <v>1</v>
      </c>
      <c r="F227" s="176" t="s">
        <v>2689</v>
      </c>
      <c r="H227" s="175" t="s">
        <v>1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5" t="s">
        <v>284</v>
      </c>
      <c r="AU227" s="175" t="s">
        <v>89</v>
      </c>
      <c r="AV227" s="13" t="s">
        <v>83</v>
      </c>
      <c r="AW227" s="13" t="s">
        <v>30</v>
      </c>
      <c r="AX227" s="13" t="s">
        <v>76</v>
      </c>
      <c r="AY227" s="175" t="s">
        <v>276</v>
      </c>
    </row>
    <row r="228" spans="1:65" s="14" customFormat="1" ht="11.25">
      <c r="B228" s="181"/>
      <c r="D228" s="174" t="s">
        <v>284</v>
      </c>
      <c r="E228" s="182" t="s">
        <v>1</v>
      </c>
      <c r="F228" s="183" t="s">
        <v>2690</v>
      </c>
      <c r="H228" s="184">
        <v>26.12</v>
      </c>
      <c r="I228" s="185"/>
      <c r="L228" s="181"/>
      <c r="M228" s="186"/>
      <c r="N228" s="187"/>
      <c r="O228" s="187"/>
      <c r="P228" s="187"/>
      <c r="Q228" s="187"/>
      <c r="R228" s="187"/>
      <c r="S228" s="187"/>
      <c r="T228" s="188"/>
      <c r="AT228" s="182" t="s">
        <v>284</v>
      </c>
      <c r="AU228" s="182" t="s">
        <v>89</v>
      </c>
      <c r="AV228" s="14" t="s">
        <v>89</v>
      </c>
      <c r="AW228" s="14" t="s">
        <v>30</v>
      </c>
      <c r="AX228" s="14" t="s">
        <v>76</v>
      </c>
      <c r="AY228" s="182" t="s">
        <v>276</v>
      </c>
    </row>
    <row r="229" spans="1:65" s="14" customFormat="1" ht="11.25">
      <c r="B229" s="181"/>
      <c r="D229" s="174" t="s">
        <v>284</v>
      </c>
      <c r="E229" s="182" t="s">
        <v>1</v>
      </c>
      <c r="F229" s="183" t="s">
        <v>2691</v>
      </c>
      <c r="H229" s="184">
        <v>0.91</v>
      </c>
      <c r="I229" s="185"/>
      <c r="L229" s="181"/>
      <c r="M229" s="186"/>
      <c r="N229" s="187"/>
      <c r="O229" s="187"/>
      <c r="P229" s="187"/>
      <c r="Q229" s="187"/>
      <c r="R229" s="187"/>
      <c r="S229" s="187"/>
      <c r="T229" s="188"/>
      <c r="AT229" s="182" t="s">
        <v>284</v>
      </c>
      <c r="AU229" s="182" t="s">
        <v>89</v>
      </c>
      <c r="AV229" s="14" t="s">
        <v>89</v>
      </c>
      <c r="AW229" s="14" t="s">
        <v>30</v>
      </c>
      <c r="AX229" s="14" t="s">
        <v>76</v>
      </c>
      <c r="AY229" s="182" t="s">
        <v>276</v>
      </c>
    </row>
    <row r="230" spans="1:65" s="14" customFormat="1" ht="11.25">
      <c r="B230" s="181"/>
      <c r="D230" s="174" t="s">
        <v>284</v>
      </c>
      <c r="E230" s="182" t="s">
        <v>1</v>
      </c>
      <c r="F230" s="183" t="s">
        <v>2001</v>
      </c>
      <c r="H230" s="184">
        <v>1.5720000000000001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284</v>
      </c>
      <c r="AU230" s="182" t="s">
        <v>89</v>
      </c>
      <c r="AV230" s="14" t="s">
        <v>89</v>
      </c>
      <c r="AW230" s="14" t="s">
        <v>30</v>
      </c>
      <c r="AX230" s="14" t="s">
        <v>76</v>
      </c>
      <c r="AY230" s="182" t="s">
        <v>276</v>
      </c>
    </row>
    <row r="231" spans="1:65" s="14" customFormat="1" ht="11.25">
      <c r="B231" s="181"/>
      <c r="D231" s="174" t="s">
        <v>284</v>
      </c>
      <c r="E231" s="182" t="s">
        <v>1</v>
      </c>
      <c r="F231" s="183" t="s">
        <v>1994</v>
      </c>
      <c r="H231" s="184">
        <v>0.96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284</v>
      </c>
      <c r="AU231" s="182" t="s">
        <v>89</v>
      </c>
      <c r="AV231" s="14" t="s">
        <v>89</v>
      </c>
      <c r="AW231" s="14" t="s">
        <v>30</v>
      </c>
      <c r="AX231" s="14" t="s">
        <v>76</v>
      </c>
      <c r="AY231" s="182" t="s">
        <v>276</v>
      </c>
    </row>
    <row r="232" spans="1:65" s="14" customFormat="1" ht="11.25">
      <c r="B232" s="181"/>
      <c r="D232" s="174" t="s">
        <v>284</v>
      </c>
      <c r="E232" s="182" t="s">
        <v>1</v>
      </c>
      <c r="F232" s="183" t="s">
        <v>2692</v>
      </c>
      <c r="H232" s="184">
        <v>1.67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2" t="s">
        <v>284</v>
      </c>
      <c r="AU232" s="182" t="s">
        <v>89</v>
      </c>
      <c r="AV232" s="14" t="s">
        <v>89</v>
      </c>
      <c r="AW232" s="14" t="s">
        <v>30</v>
      </c>
      <c r="AX232" s="14" t="s">
        <v>76</v>
      </c>
      <c r="AY232" s="182" t="s">
        <v>276</v>
      </c>
    </row>
    <row r="233" spans="1:65" s="14" customFormat="1" ht="11.25">
      <c r="B233" s="181"/>
      <c r="D233" s="174" t="s">
        <v>284</v>
      </c>
      <c r="E233" s="182" t="s">
        <v>1</v>
      </c>
      <c r="F233" s="183" t="s">
        <v>2693</v>
      </c>
      <c r="H233" s="184">
        <v>1.92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2" t="s">
        <v>284</v>
      </c>
      <c r="AU233" s="182" t="s">
        <v>89</v>
      </c>
      <c r="AV233" s="14" t="s">
        <v>89</v>
      </c>
      <c r="AW233" s="14" t="s">
        <v>30</v>
      </c>
      <c r="AX233" s="14" t="s">
        <v>76</v>
      </c>
      <c r="AY233" s="182" t="s">
        <v>276</v>
      </c>
    </row>
    <row r="234" spans="1:65" s="14" customFormat="1" ht="11.25">
      <c r="B234" s="181"/>
      <c r="D234" s="174" t="s">
        <v>284</v>
      </c>
      <c r="E234" s="182" t="s">
        <v>1</v>
      </c>
      <c r="F234" s="183" t="s">
        <v>2694</v>
      </c>
      <c r="H234" s="184">
        <v>2.3519999999999999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284</v>
      </c>
      <c r="AU234" s="182" t="s">
        <v>89</v>
      </c>
      <c r="AV234" s="14" t="s">
        <v>89</v>
      </c>
      <c r="AW234" s="14" t="s">
        <v>30</v>
      </c>
      <c r="AX234" s="14" t="s">
        <v>76</v>
      </c>
      <c r="AY234" s="182" t="s">
        <v>276</v>
      </c>
    </row>
    <row r="235" spans="1:65" s="14" customFormat="1" ht="11.25">
      <c r="B235" s="181"/>
      <c r="D235" s="174" t="s">
        <v>284</v>
      </c>
      <c r="E235" s="182" t="s">
        <v>1</v>
      </c>
      <c r="F235" s="183" t="s">
        <v>2695</v>
      </c>
      <c r="H235" s="184">
        <v>2.31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284</v>
      </c>
      <c r="AU235" s="182" t="s">
        <v>89</v>
      </c>
      <c r="AV235" s="14" t="s">
        <v>89</v>
      </c>
      <c r="AW235" s="14" t="s">
        <v>30</v>
      </c>
      <c r="AX235" s="14" t="s">
        <v>76</v>
      </c>
      <c r="AY235" s="182" t="s">
        <v>276</v>
      </c>
    </row>
    <row r="236" spans="1:65" s="15" customFormat="1" ht="11.25">
      <c r="B236" s="189"/>
      <c r="D236" s="174" t="s">
        <v>284</v>
      </c>
      <c r="E236" s="190" t="s">
        <v>2583</v>
      </c>
      <c r="F236" s="191" t="s">
        <v>289</v>
      </c>
      <c r="H236" s="192">
        <v>40.774000000000001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284</v>
      </c>
      <c r="AU236" s="190" t="s">
        <v>89</v>
      </c>
      <c r="AV236" s="15" t="s">
        <v>282</v>
      </c>
      <c r="AW236" s="15" t="s">
        <v>30</v>
      </c>
      <c r="AX236" s="15" t="s">
        <v>83</v>
      </c>
      <c r="AY236" s="190" t="s">
        <v>276</v>
      </c>
    </row>
    <row r="237" spans="1:65" s="2" customFormat="1" ht="37.9" customHeight="1">
      <c r="A237" s="33"/>
      <c r="B237" s="158"/>
      <c r="C237" s="159" t="s">
        <v>404</v>
      </c>
      <c r="D237" s="159" t="s">
        <v>278</v>
      </c>
      <c r="E237" s="160" t="s">
        <v>2696</v>
      </c>
      <c r="F237" s="161" t="s">
        <v>2697</v>
      </c>
      <c r="G237" s="162" t="s">
        <v>281</v>
      </c>
      <c r="H237" s="163">
        <v>1.3129999999999999</v>
      </c>
      <c r="I237" s="164"/>
      <c r="J237" s="163">
        <f>ROUND(I237*H237,3)</f>
        <v>0</v>
      </c>
      <c r="K237" s="165"/>
      <c r="L237" s="34"/>
      <c r="M237" s="166" t="s">
        <v>1</v>
      </c>
      <c r="N237" s="167" t="s">
        <v>42</v>
      </c>
      <c r="O237" s="62"/>
      <c r="P237" s="168">
        <f>O237*H237</f>
        <v>0</v>
      </c>
      <c r="Q237" s="168">
        <v>0</v>
      </c>
      <c r="R237" s="168">
        <f>Q237*H237</f>
        <v>0</v>
      </c>
      <c r="S237" s="168">
        <v>8.8999999999999996E-2</v>
      </c>
      <c r="T237" s="169">
        <f>S237*H237</f>
        <v>0.11685699999999999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282</v>
      </c>
      <c r="AT237" s="170" t="s">
        <v>278</v>
      </c>
      <c r="AU237" s="170" t="s">
        <v>89</v>
      </c>
      <c r="AY237" s="18" t="s">
        <v>276</v>
      </c>
      <c r="BE237" s="171">
        <f>IF(N237="základná",J237,0)</f>
        <v>0</v>
      </c>
      <c r="BF237" s="171">
        <f>IF(N237="znížená",J237,0)</f>
        <v>0</v>
      </c>
      <c r="BG237" s="171">
        <f>IF(N237="zákl. prenesená",J237,0)</f>
        <v>0</v>
      </c>
      <c r="BH237" s="171">
        <f>IF(N237="zníž. prenesená",J237,0)</f>
        <v>0</v>
      </c>
      <c r="BI237" s="171">
        <f>IF(N237="nulová",J237,0)</f>
        <v>0</v>
      </c>
      <c r="BJ237" s="18" t="s">
        <v>89</v>
      </c>
      <c r="BK237" s="172">
        <f>ROUND(I237*H237,3)</f>
        <v>0</v>
      </c>
      <c r="BL237" s="18" t="s">
        <v>282</v>
      </c>
      <c r="BM237" s="170" t="s">
        <v>2698</v>
      </c>
    </row>
    <row r="238" spans="1:65" s="14" customFormat="1" ht="11.25">
      <c r="B238" s="181"/>
      <c r="D238" s="174" t="s">
        <v>284</v>
      </c>
      <c r="E238" s="182" t="s">
        <v>1</v>
      </c>
      <c r="F238" s="183" t="s">
        <v>2699</v>
      </c>
      <c r="H238" s="184">
        <v>1.3129999999999999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284</v>
      </c>
      <c r="AU238" s="182" t="s">
        <v>89</v>
      </c>
      <c r="AV238" s="14" t="s">
        <v>89</v>
      </c>
      <c r="AW238" s="14" t="s">
        <v>30</v>
      </c>
      <c r="AX238" s="14" t="s">
        <v>83</v>
      </c>
      <c r="AY238" s="182" t="s">
        <v>276</v>
      </c>
    </row>
    <row r="239" spans="1:65" s="2" customFormat="1" ht="24.2" customHeight="1">
      <c r="A239" s="33"/>
      <c r="B239" s="158"/>
      <c r="C239" s="159" t="s">
        <v>410</v>
      </c>
      <c r="D239" s="159" t="s">
        <v>278</v>
      </c>
      <c r="E239" s="160" t="s">
        <v>991</v>
      </c>
      <c r="F239" s="161" t="s">
        <v>992</v>
      </c>
      <c r="G239" s="162" t="s">
        <v>355</v>
      </c>
      <c r="H239" s="163">
        <v>9.5909999999999993</v>
      </c>
      <c r="I239" s="164"/>
      <c r="J239" s="163">
        <f>ROUND(I239*H239,3)</f>
        <v>0</v>
      </c>
      <c r="K239" s="165"/>
      <c r="L239" s="34"/>
      <c r="M239" s="166" t="s">
        <v>1</v>
      </c>
      <c r="N239" s="167" t="s">
        <v>42</v>
      </c>
      <c r="O239" s="62"/>
      <c r="P239" s="168">
        <f>O239*H239</f>
        <v>0</v>
      </c>
      <c r="Q239" s="168">
        <v>0</v>
      </c>
      <c r="R239" s="168">
        <f>Q239*H239</f>
        <v>0</v>
      </c>
      <c r="S239" s="168">
        <v>0</v>
      </c>
      <c r="T239" s="169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0" t="s">
        <v>282</v>
      </c>
      <c r="AT239" s="170" t="s">
        <v>278</v>
      </c>
      <c r="AU239" s="170" t="s">
        <v>89</v>
      </c>
      <c r="AY239" s="18" t="s">
        <v>276</v>
      </c>
      <c r="BE239" s="171">
        <f>IF(N239="základná",J239,0)</f>
        <v>0</v>
      </c>
      <c r="BF239" s="171">
        <f>IF(N239="znížená",J239,0)</f>
        <v>0</v>
      </c>
      <c r="BG239" s="171">
        <f>IF(N239="zákl. prenesená",J239,0)</f>
        <v>0</v>
      </c>
      <c r="BH239" s="171">
        <f>IF(N239="zníž. prenesená",J239,0)</f>
        <v>0</v>
      </c>
      <c r="BI239" s="171">
        <f>IF(N239="nulová",J239,0)</f>
        <v>0</v>
      </c>
      <c r="BJ239" s="18" t="s">
        <v>89</v>
      </c>
      <c r="BK239" s="172">
        <f>ROUND(I239*H239,3)</f>
        <v>0</v>
      </c>
      <c r="BL239" s="18" t="s">
        <v>282</v>
      </c>
      <c r="BM239" s="170" t="s">
        <v>2700</v>
      </c>
    </row>
    <row r="240" spans="1:65" s="2" customFormat="1" ht="21.75" customHeight="1">
      <c r="A240" s="33"/>
      <c r="B240" s="158"/>
      <c r="C240" s="159" t="s">
        <v>415</v>
      </c>
      <c r="D240" s="159" t="s">
        <v>278</v>
      </c>
      <c r="E240" s="160" t="s">
        <v>995</v>
      </c>
      <c r="F240" s="161" t="s">
        <v>996</v>
      </c>
      <c r="G240" s="162" t="s">
        <v>355</v>
      </c>
      <c r="H240" s="163">
        <v>9.5909999999999993</v>
      </c>
      <c r="I240" s="164"/>
      <c r="J240" s="163">
        <f>ROUND(I240*H240,3)</f>
        <v>0</v>
      </c>
      <c r="K240" s="165"/>
      <c r="L240" s="34"/>
      <c r="M240" s="166" t="s">
        <v>1</v>
      </c>
      <c r="N240" s="167" t="s">
        <v>42</v>
      </c>
      <c r="O240" s="62"/>
      <c r="P240" s="168">
        <f>O240*H240</f>
        <v>0</v>
      </c>
      <c r="Q240" s="168">
        <v>0</v>
      </c>
      <c r="R240" s="168">
        <f>Q240*H240</f>
        <v>0</v>
      </c>
      <c r="S240" s="168">
        <v>0</v>
      </c>
      <c r="T240" s="169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0" t="s">
        <v>282</v>
      </c>
      <c r="AT240" s="170" t="s">
        <v>278</v>
      </c>
      <c r="AU240" s="170" t="s">
        <v>89</v>
      </c>
      <c r="AY240" s="18" t="s">
        <v>276</v>
      </c>
      <c r="BE240" s="171">
        <f>IF(N240="základná",J240,0)</f>
        <v>0</v>
      </c>
      <c r="BF240" s="171">
        <f>IF(N240="znížená",J240,0)</f>
        <v>0</v>
      </c>
      <c r="BG240" s="171">
        <f>IF(N240="zákl. prenesená",J240,0)</f>
        <v>0</v>
      </c>
      <c r="BH240" s="171">
        <f>IF(N240="zníž. prenesená",J240,0)</f>
        <v>0</v>
      </c>
      <c r="BI240" s="171">
        <f>IF(N240="nulová",J240,0)</f>
        <v>0</v>
      </c>
      <c r="BJ240" s="18" t="s">
        <v>89</v>
      </c>
      <c r="BK240" s="172">
        <f>ROUND(I240*H240,3)</f>
        <v>0</v>
      </c>
      <c r="BL240" s="18" t="s">
        <v>282</v>
      </c>
      <c r="BM240" s="170" t="s">
        <v>2701</v>
      </c>
    </row>
    <row r="241" spans="1:65" s="2" customFormat="1" ht="24.2" customHeight="1">
      <c r="A241" s="33"/>
      <c r="B241" s="158"/>
      <c r="C241" s="159" t="s">
        <v>420</v>
      </c>
      <c r="D241" s="159" t="s">
        <v>278</v>
      </c>
      <c r="E241" s="160" t="s">
        <v>999</v>
      </c>
      <c r="F241" s="161" t="s">
        <v>1000</v>
      </c>
      <c r="G241" s="162" t="s">
        <v>355</v>
      </c>
      <c r="H241" s="163">
        <v>134.274</v>
      </c>
      <c r="I241" s="164"/>
      <c r="J241" s="163">
        <f>ROUND(I241*H241,3)</f>
        <v>0</v>
      </c>
      <c r="K241" s="165"/>
      <c r="L241" s="34"/>
      <c r="M241" s="166" t="s">
        <v>1</v>
      </c>
      <c r="N241" s="167" t="s">
        <v>42</v>
      </c>
      <c r="O241" s="62"/>
      <c r="P241" s="168">
        <f>O241*H241</f>
        <v>0</v>
      </c>
      <c r="Q241" s="168">
        <v>0</v>
      </c>
      <c r="R241" s="168">
        <f>Q241*H241</f>
        <v>0</v>
      </c>
      <c r="S241" s="168">
        <v>0</v>
      </c>
      <c r="T241" s="16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282</v>
      </c>
      <c r="AT241" s="170" t="s">
        <v>278</v>
      </c>
      <c r="AU241" s="170" t="s">
        <v>89</v>
      </c>
      <c r="AY241" s="18" t="s">
        <v>276</v>
      </c>
      <c r="BE241" s="171">
        <f>IF(N241="základná",J241,0)</f>
        <v>0</v>
      </c>
      <c r="BF241" s="171">
        <f>IF(N241="znížená",J241,0)</f>
        <v>0</v>
      </c>
      <c r="BG241" s="171">
        <f>IF(N241="zákl. prenesená",J241,0)</f>
        <v>0</v>
      </c>
      <c r="BH241" s="171">
        <f>IF(N241="zníž. prenesená",J241,0)</f>
        <v>0</v>
      </c>
      <c r="BI241" s="171">
        <f>IF(N241="nulová",J241,0)</f>
        <v>0</v>
      </c>
      <c r="BJ241" s="18" t="s">
        <v>89</v>
      </c>
      <c r="BK241" s="172">
        <f>ROUND(I241*H241,3)</f>
        <v>0</v>
      </c>
      <c r="BL241" s="18" t="s">
        <v>282</v>
      </c>
      <c r="BM241" s="170" t="s">
        <v>2702</v>
      </c>
    </row>
    <row r="242" spans="1:65" s="14" customFormat="1" ht="11.25">
      <c r="B242" s="181"/>
      <c r="D242" s="174" t="s">
        <v>284</v>
      </c>
      <c r="F242" s="183" t="s">
        <v>2703</v>
      </c>
      <c r="H242" s="184">
        <v>134.274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284</v>
      </c>
      <c r="AU242" s="182" t="s">
        <v>89</v>
      </c>
      <c r="AV242" s="14" t="s">
        <v>89</v>
      </c>
      <c r="AW242" s="14" t="s">
        <v>3</v>
      </c>
      <c r="AX242" s="14" t="s">
        <v>83</v>
      </c>
      <c r="AY242" s="182" t="s">
        <v>276</v>
      </c>
    </row>
    <row r="243" spans="1:65" s="2" customFormat="1" ht="24.2" customHeight="1">
      <c r="A243" s="33"/>
      <c r="B243" s="158"/>
      <c r="C243" s="159" t="s">
        <v>425</v>
      </c>
      <c r="D243" s="159" t="s">
        <v>278</v>
      </c>
      <c r="E243" s="160" t="s">
        <v>1008</v>
      </c>
      <c r="F243" s="161" t="s">
        <v>1009</v>
      </c>
      <c r="G243" s="162" t="s">
        <v>355</v>
      </c>
      <c r="H243" s="163">
        <v>76.727999999999994</v>
      </c>
      <c r="I243" s="164"/>
      <c r="J243" s="163">
        <f>ROUND(I243*H243,3)</f>
        <v>0</v>
      </c>
      <c r="K243" s="165"/>
      <c r="L243" s="34"/>
      <c r="M243" s="166" t="s">
        <v>1</v>
      </c>
      <c r="N243" s="167" t="s">
        <v>42</v>
      </c>
      <c r="O243" s="62"/>
      <c r="P243" s="168">
        <f>O243*H243</f>
        <v>0</v>
      </c>
      <c r="Q243" s="168">
        <v>0</v>
      </c>
      <c r="R243" s="168">
        <f>Q243*H243</f>
        <v>0</v>
      </c>
      <c r="S243" s="168">
        <v>0</v>
      </c>
      <c r="T243" s="169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0" t="s">
        <v>282</v>
      </c>
      <c r="AT243" s="170" t="s">
        <v>278</v>
      </c>
      <c r="AU243" s="170" t="s">
        <v>89</v>
      </c>
      <c r="AY243" s="18" t="s">
        <v>276</v>
      </c>
      <c r="BE243" s="171">
        <f>IF(N243="základná",J243,0)</f>
        <v>0</v>
      </c>
      <c r="BF243" s="171">
        <f>IF(N243="znížená",J243,0)</f>
        <v>0</v>
      </c>
      <c r="BG243" s="171">
        <f>IF(N243="zákl. prenesená",J243,0)</f>
        <v>0</v>
      </c>
      <c r="BH243" s="171">
        <f>IF(N243="zníž. prenesená",J243,0)</f>
        <v>0</v>
      </c>
      <c r="BI243" s="171">
        <f>IF(N243="nulová",J243,0)</f>
        <v>0</v>
      </c>
      <c r="BJ243" s="18" t="s">
        <v>89</v>
      </c>
      <c r="BK243" s="172">
        <f>ROUND(I243*H243,3)</f>
        <v>0</v>
      </c>
      <c r="BL243" s="18" t="s">
        <v>282</v>
      </c>
      <c r="BM243" s="170" t="s">
        <v>2704</v>
      </c>
    </row>
    <row r="244" spans="1:65" s="14" customFormat="1" ht="11.25">
      <c r="B244" s="181"/>
      <c r="D244" s="174" t="s">
        <v>284</v>
      </c>
      <c r="F244" s="183" t="s">
        <v>2705</v>
      </c>
      <c r="H244" s="184">
        <v>76.727999999999994</v>
      </c>
      <c r="I244" s="185"/>
      <c r="L244" s="181"/>
      <c r="M244" s="186"/>
      <c r="N244" s="187"/>
      <c r="O244" s="187"/>
      <c r="P244" s="187"/>
      <c r="Q244" s="187"/>
      <c r="R244" s="187"/>
      <c r="S244" s="187"/>
      <c r="T244" s="188"/>
      <c r="AT244" s="182" t="s">
        <v>284</v>
      </c>
      <c r="AU244" s="182" t="s">
        <v>89</v>
      </c>
      <c r="AV244" s="14" t="s">
        <v>89</v>
      </c>
      <c r="AW244" s="14" t="s">
        <v>3</v>
      </c>
      <c r="AX244" s="14" t="s">
        <v>83</v>
      </c>
      <c r="AY244" s="182" t="s">
        <v>276</v>
      </c>
    </row>
    <row r="245" spans="1:65" s="2" customFormat="1" ht="24.2" customHeight="1">
      <c r="A245" s="33"/>
      <c r="B245" s="158"/>
      <c r="C245" s="159" t="s">
        <v>430</v>
      </c>
      <c r="D245" s="159" t="s">
        <v>278</v>
      </c>
      <c r="E245" s="160" t="s">
        <v>1013</v>
      </c>
      <c r="F245" s="161" t="s">
        <v>1014</v>
      </c>
      <c r="G245" s="162" t="s">
        <v>355</v>
      </c>
      <c r="H245" s="163">
        <v>9.5909999999999993</v>
      </c>
      <c r="I245" s="164"/>
      <c r="J245" s="163">
        <f>ROUND(I245*H245,3)</f>
        <v>0</v>
      </c>
      <c r="K245" s="165"/>
      <c r="L245" s="34"/>
      <c r="M245" s="166" t="s">
        <v>1</v>
      </c>
      <c r="N245" s="167" t="s">
        <v>42</v>
      </c>
      <c r="O245" s="62"/>
      <c r="P245" s="168">
        <f>O245*H245</f>
        <v>0</v>
      </c>
      <c r="Q245" s="168">
        <v>0</v>
      </c>
      <c r="R245" s="168">
        <f>Q245*H245</f>
        <v>0</v>
      </c>
      <c r="S245" s="168">
        <v>0</v>
      </c>
      <c r="T245" s="169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0" t="s">
        <v>282</v>
      </c>
      <c r="AT245" s="170" t="s">
        <v>278</v>
      </c>
      <c r="AU245" s="170" t="s">
        <v>89</v>
      </c>
      <c r="AY245" s="18" t="s">
        <v>276</v>
      </c>
      <c r="BE245" s="171">
        <f>IF(N245="základná",J245,0)</f>
        <v>0</v>
      </c>
      <c r="BF245" s="171">
        <f>IF(N245="znížená",J245,0)</f>
        <v>0</v>
      </c>
      <c r="BG245" s="171">
        <f>IF(N245="zákl. prenesená",J245,0)</f>
        <v>0</v>
      </c>
      <c r="BH245" s="171">
        <f>IF(N245="zníž. prenesená",J245,0)</f>
        <v>0</v>
      </c>
      <c r="BI245" s="171">
        <f>IF(N245="nulová",J245,0)</f>
        <v>0</v>
      </c>
      <c r="BJ245" s="18" t="s">
        <v>89</v>
      </c>
      <c r="BK245" s="172">
        <f>ROUND(I245*H245,3)</f>
        <v>0</v>
      </c>
      <c r="BL245" s="18" t="s">
        <v>282</v>
      </c>
      <c r="BM245" s="170" t="s">
        <v>2706</v>
      </c>
    </row>
    <row r="246" spans="1:65" s="12" customFormat="1" ht="22.9" customHeight="1">
      <c r="B246" s="145"/>
      <c r="D246" s="146" t="s">
        <v>75</v>
      </c>
      <c r="E246" s="156" t="s">
        <v>840</v>
      </c>
      <c r="F246" s="156" t="s">
        <v>1016</v>
      </c>
      <c r="I246" s="148"/>
      <c r="J246" s="157">
        <f>BK246</f>
        <v>0</v>
      </c>
      <c r="L246" s="145"/>
      <c r="M246" s="150"/>
      <c r="N246" s="151"/>
      <c r="O246" s="151"/>
      <c r="P246" s="152">
        <f>P247</f>
        <v>0</v>
      </c>
      <c r="Q246" s="151"/>
      <c r="R246" s="152">
        <f>R247</f>
        <v>0</v>
      </c>
      <c r="S246" s="151"/>
      <c r="T246" s="153">
        <f>T247</f>
        <v>0</v>
      </c>
      <c r="AR246" s="146" t="s">
        <v>83</v>
      </c>
      <c r="AT246" s="154" t="s">
        <v>75</v>
      </c>
      <c r="AU246" s="154" t="s">
        <v>83</v>
      </c>
      <c r="AY246" s="146" t="s">
        <v>276</v>
      </c>
      <c r="BK246" s="155">
        <f>BK247</f>
        <v>0</v>
      </c>
    </row>
    <row r="247" spans="1:65" s="2" customFormat="1" ht="24.2" customHeight="1">
      <c r="A247" s="33"/>
      <c r="B247" s="158"/>
      <c r="C247" s="159" t="s">
        <v>435</v>
      </c>
      <c r="D247" s="159" t="s">
        <v>278</v>
      </c>
      <c r="E247" s="160" t="s">
        <v>1018</v>
      </c>
      <c r="F247" s="161" t="s">
        <v>1019</v>
      </c>
      <c r="G247" s="162" t="s">
        <v>355</v>
      </c>
      <c r="H247" s="163">
        <v>2.9420000000000002</v>
      </c>
      <c r="I247" s="164"/>
      <c r="J247" s="163">
        <f>ROUND(I247*H247,3)</f>
        <v>0</v>
      </c>
      <c r="K247" s="165"/>
      <c r="L247" s="34"/>
      <c r="M247" s="166" t="s">
        <v>1</v>
      </c>
      <c r="N247" s="167" t="s">
        <v>42</v>
      </c>
      <c r="O247" s="62"/>
      <c r="P247" s="168">
        <f>O247*H247</f>
        <v>0</v>
      </c>
      <c r="Q247" s="168">
        <v>0</v>
      </c>
      <c r="R247" s="168">
        <f>Q247*H247</f>
        <v>0</v>
      </c>
      <c r="S247" s="168">
        <v>0</v>
      </c>
      <c r="T247" s="169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282</v>
      </c>
      <c r="AT247" s="170" t="s">
        <v>278</v>
      </c>
      <c r="AU247" s="170" t="s">
        <v>89</v>
      </c>
      <c r="AY247" s="18" t="s">
        <v>276</v>
      </c>
      <c r="BE247" s="171">
        <f>IF(N247="základná",J247,0)</f>
        <v>0</v>
      </c>
      <c r="BF247" s="171">
        <f>IF(N247="znížená",J247,0)</f>
        <v>0</v>
      </c>
      <c r="BG247" s="171">
        <f>IF(N247="zákl. prenesená",J247,0)</f>
        <v>0</v>
      </c>
      <c r="BH247" s="171">
        <f>IF(N247="zníž. prenesená",J247,0)</f>
        <v>0</v>
      </c>
      <c r="BI247" s="171">
        <f>IF(N247="nulová",J247,0)</f>
        <v>0</v>
      </c>
      <c r="BJ247" s="18" t="s">
        <v>89</v>
      </c>
      <c r="BK247" s="172">
        <f>ROUND(I247*H247,3)</f>
        <v>0</v>
      </c>
      <c r="BL247" s="18" t="s">
        <v>282</v>
      </c>
      <c r="BM247" s="170" t="s">
        <v>2707</v>
      </c>
    </row>
    <row r="248" spans="1:65" s="12" customFormat="1" ht="25.9" customHeight="1">
      <c r="B248" s="145"/>
      <c r="D248" s="146" t="s">
        <v>75</v>
      </c>
      <c r="E248" s="147" t="s">
        <v>1021</v>
      </c>
      <c r="F248" s="147" t="s">
        <v>1022</v>
      </c>
      <c r="I248" s="148"/>
      <c r="J248" s="149">
        <f>BK248</f>
        <v>0</v>
      </c>
      <c r="L248" s="145"/>
      <c r="M248" s="150"/>
      <c r="N248" s="151"/>
      <c r="O248" s="151"/>
      <c r="P248" s="152">
        <f>P249+P262+P338+P374+P385</f>
        <v>0</v>
      </c>
      <c r="Q248" s="151"/>
      <c r="R248" s="152">
        <f>R249+R262+R338+R374+R385</f>
        <v>0.55188599999999999</v>
      </c>
      <c r="S248" s="151"/>
      <c r="T248" s="153">
        <f>T249+T262+T338+T374+T385</f>
        <v>0.24303600000000003</v>
      </c>
      <c r="AR248" s="146" t="s">
        <v>89</v>
      </c>
      <c r="AT248" s="154" t="s">
        <v>75</v>
      </c>
      <c r="AU248" s="154" t="s">
        <v>76</v>
      </c>
      <c r="AY248" s="146" t="s">
        <v>276</v>
      </c>
      <c r="BK248" s="155">
        <f>BK249+BK262+BK338+BK374+BK385</f>
        <v>0</v>
      </c>
    </row>
    <row r="249" spans="1:65" s="12" customFormat="1" ht="22.9" customHeight="1">
      <c r="B249" s="145"/>
      <c r="D249" s="146" t="s">
        <v>75</v>
      </c>
      <c r="E249" s="156" t="s">
        <v>1335</v>
      </c>
      <c r="F249" s="156" t="s">
        <v>1336</v>
      </c>
      <c r="I249" s="148"/>
      <c r="J249" s="157">
        <f>BK249</f>
        <v>0</v>
      </c>
      <c r="L249" s="145"/>
      <c r="M249" s="150"/>
      <c r="N249" s="151"/>
      <c r="O249" s="151"/>
      <c r="P249" s="152">
        <f>SUM(P250:P261)</f>
        <v>0</v>
      </c>
      <c r="Q249" s="151"/>
      <c r="R249" s="152">
        <f>SUM(R250:R261)</f>
        <v>4.6484999999999999E-2</v>
      </c>
      <c r="S249" s="151"/>
      <c r="T249" s="153">
        <f>SUM(T250:T261)</f>
        <v>9.9035999999999999E-2</v>
      </c>
      <c r="AR249" s="146" t="s">
        <v>89</v>
      </c>
      <c r="AT249" s="154" t="s">
        <v>75</v>
      </c>
      <c r="AU249" s="154" t="s">
        <v>83</v>
      </c>
      <c r="AY249" s="146" t="s">
        <v>276</v>
      </c>
      <c r="BK249" s="155">
        <f>SUM(BK250:BK261)</f>
        <v>0</v>
      </c>
    </row>
    <row r="250" spans="1:65" s="2" customFormat="1" ht="37.9" customHeight="1">
      <c r="A250" s="33"/>
      <c r="B250" s="158"/>
      <c r="C250" s="159" t="s">
        <v>294</v>
      </c>
      <c r="D250" s="159" t="s">
        <v>278</v>
      </c>
      <c r="E250" s="160" t="s">
        <v>2708</v>
      </c>
      <c r="F250" s="161" t="s">
        <v>2709</v>
      </c>
      <c r="G250" s="162" t="s">
        <v>292</v>
      </c>
      <c r="H250" s="163">
        <v>72.5</v>
      </c>
      <c r="I250" s="164"/>
      <c r="J250" s="163">
        <f>ROUND(I250*H250,3)</f>
        <v>0</v>
      </c>
      <c r="K250" s="165"/>
      <c r="L250" s="34"/>
      <c r="M250" s="166" t="s">
        <v>1</v>
      </c>
      <c r="N250" s="167" t="s">
        <v>42</v>
      </c>
      <c r="O250" s="62"/>
      <c r="P250" s="168">
        <f>O250*H250</f>
        <v>0</v>
      </c>
      <c r="Q250" s="168">
        <v>6.3000000000000003E-4</v>
      </c>
      <c r="R250" s="168">
        <f>Q250*H250</f>
        <v>4.5675E-2</v>
      </c>
      <c r="S250" s="168">
        <v>0</v>
      </c>
      <c r="T250" s="169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0" t="s">
        <v>282</v>
      </c>
      <c r="AT250" s="170" t="s">
        <v>278</v>
      </c>
      <c r="AU250" s="170" t="s">
        <v>89</v>
      </c>
      <c r="AY250" s="18" t="s">
        <v>276</v>
      </c>
      <c r="BE250" s="171">
        <f>IF(N250="základná",J250,0)</f>
        <v>0</v>
      </c>
      <c r="BF250" s="171">
        <f>IF(N250="znížená",J250,0)</f>
        <v>0</v>
      </c>
      <c r="BG250" s="171">
        <f>IF(N250="zákl. prenesená",J250,0)</f>
        <v>0</v>
      </c>
      <c r="BH250" s="171">
        <f>IF(N250="zníž. prenesená",J250,0)</f>
        <v>0</v>
      </c>
      <c r="BI250" s="171">
        <f>IF(N250="nulová",J250,0)</f>
        <v>0</v>
      </c>
      <c r="BJ250" s="18" t="s">
        <v>89</v>
      </c>
      <c r="BK250" s="172">
        <f>ROUND(I250*H250,3)</f>
        <v>0</v>
      </c>
      <c r="BL250" s="18" t="s">
        <v>282</v>
      </c>
      <c r="BM250" s="170" t="s">
        <v>2710</v>
      </c>
    </row>
    <row r="251" spans="1:65" s="2" customFormat="1" ht="37.9" customHeight="1">
      <c r="A251" s="33"/>
      <c r="B251" s="158"/>
      <c r="C251" s="159" t="s">
        <v>442</v>
      </c>
      <c r="D251" s="159" t="s">
        <v>278</v>
      </c>
      <c r="E251" s="160" t="s">
        <v>2711</v>
      </c>
      <c r="F251" s="161" t="s">
        <v>2712</v>
      </c>
      <c r="G251" s="162" t="s">
        <v>292</v>
      </c>
      <c r="H251" s="163">
        <v>0.9</v>
      </c>
      <c r="I251" s="164"/>
      <c r="J251" s="163">
        <f>ROUND(I251*H251,3)</f>
        <v>0</v>
      </c>
      <c r="K251" s="165"/>
      <c r="L251" s="34"/>
      <c r="M251" s="166" t="s">
        <v>1</v>
      </c>
      <c r="N251" s="167" t="s">
        <v>42</v>
      </c>
      <c r="O251" s="62"/>
      <c r="P251" s="168">
        <f>O251*H251</f>
        <v>0</v>
      </c>
      <c r="Q251" s="168">
        <v>8.9999999999999998E-4</v>
      </c>
      <c r="R251" s="168">
        <f>Q251*H251</f>
        <v>8.0999999999999996E-4</v>
      </c>
      <c r="S251" s="168">
        <v>0</v>
      </c>
      <c r="T251" s="169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0" t="s">
        <v>368</v>
      </c>
      <c r="AT251" s="170" t="s">
        <v>278</v>
      </c>
      <c r="AU251" s="170" t="s">
        <v>89</v>
      </c>
      <c r="AY251" s="18" t="s">
        <v>276</v>
      </c>
      <c r="BE251" s="171">
        <f>IF(N251="základná",J251,0)</f>
        <v>0</v>
      </c>
      <c r="BF251" s="171">
        <f>IF(N251="znížená",J251,0)</f>
        <v>0</v>
      </c>
      <c r="BG251" s="171">
        <f>IF(N251="zákl. prenesená",J251,0)</f>
        <v>0</v>
      </c>
      <c r="BH251" s="171">
        <f>IF(N251="zníž. prenesená",J251,0)</f>
        <v>0</v>
      </c>
      <c r="BI251" s="171">
        <f>IF(N251="nulová",J251,0)</f>
        <v>0</v>
      </c>
      <c r="BJ251" s="18" t="s">
        <v>89</v>
      </c>
      <c r="BK251" s="172">
        <f>ROUND(I251*H251,3)</f>
        <v>0</v>
      </c>
      <c r="BL251" s="18" t="s">
        <v>368</v>
      </c>
      <c r="BM251" s="170" t="s">
        <v>2713</v>
      </c>
    </row>
    <row r="252" spans="1:65" s="2" customFormat="1" ht="24.2" customHeight="1">
      <c r="A252" s="33"/>
      <c r="B252" s="158"/>
      <c r="C252" s="159" t="s">
        <v>448</v>
      </c>
      <c r="D252" s="159" t="s">
        <v>278</v>
      </c>
      <c r="E252" s="160" t="s">
        <v>2714</v>
      </c>
      <c r="F252" s="161" t="s">
        <v>2715</v>
      </c>
      <c r="G252" s="162" t="s">
        <v>292</v>
      </c>
      <c r="H252" s="163">
        <v>73.36</v>
      </c>
      <c r="I252" s="164"/>
      <c r="J252" s="163">
        <f>ROUND(I252*H252,3)</f>
        <v>0</v>
      </c>
      <c r="K252" s="165"/>
      <c r="L252" s="34"/>
      <c r="M252" s="166" t="s">
        <v>1</v>
      </c>
      <c r="N252" s="167" t="s">
        <v>42</v>
      </c>
      <c r="O252" s="62"/>
      <c r="P252" s="168">
        <f>O252*H252</f>
        <v>0</v>
      </c>
      <c r="Q252" s="168">
        <v>0</v>
      </c>
      <c r="R252" s="168">
        <f>Q252*H252</f>
        <v>0</v>
      </c>
      <c r="S252" s="168">
        <v>1.3500000000000001E-3</v>
      </c>
      <c r="T252" s="169">
        <f>S252*H252</f>
        <v>9.9035999999999999E-2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0" t="s">
        <v>368</v>
      </c>
      <c r="AT252" s="170" t="s">
        <v>278</v>
      </c>
      <c r="AU252" s="170" t="s">
        <v>89</v>
      </c>
      <c r="AY252" s="18" t="s">
        <v>276</v>
      </c>
      <c r="BE252" s="171">
        <f>IF(N252="základná",J252,0)</f>
        <v>0</v>
      </c>
      <c r="BF252" s="171">
        <f>IF(N252="znížená",J252,0)</f>
        <v>0</v>
      </c>
      <c r="BG252" s="171">
        <f>IF(N252="zákl. prenesená",J252,0)</f>
        <v>0</v>
      </c>
      <c r="BH252" s="171">
        <f>IF(N252="zníž. prenesená",J252,0)</f>
        <v>0</v>
      </c>
      <c r="BI252" s="171">
        <f>IF(N252="nulová",J252,0)</f>
        <v>0</v>
      </c>
      <c r="BJ252" s="18" t="s">
        <v>89</v>
      </c>
      <c r="BK252" s="172">
        <f>ROUND(I252*H252,3)</f>
        <v>0</v>
      </c>
      <c r="BL252" s="18" t="s">
        <v>368</v>
      </c>
      <c r="BM252" s="170" t="s">
        <v>2716</v>
      </c>
    </row>
    <row r="253" spans="1:65" s="13" customFormat="1" ht="11.25">
      <c r="B253" s="173"/>
      <c r="D253" s="174" t="s">
        <v>284</v>
      </c>
      <c r="E253" s="175" t="s">
        <v>1</v>
      </c>
      <c r="F253" s="176" t="s">
        <v>2646</v>
      </c>
      <c r="H253" s="175" t="s">
        <v>1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5" t="s">
        <v>284</v>
      </c>
      <c r="AU253" s="175" t="s">
        <v>89</v>
      </c>
      <c r="AV253" s="13" t="s">
        <v>83</v>
      </c>
      <c r="AW253" s="13" t="s">
        <v>30</v>
      </c>
      <c r="AX253" s="13" t="s">
        <v>76</v>
      </c>
      <c r="AY253" s="175" t="s">
        <v>276</v>
      </c>
    </row>
    <row r="254" spans="1:65" s="14" customFormat="1" ht="11.25">
      <c r="B254" s="181"/>
      <c r="D254" s="174" t="s">
        <v>284</v>
      </c>
      <c r="E254" s="182" t="s">
        <v>1</v>
      </c>
      <c r="F254" s="183" t="s">
        <v>2717</v>
      </c>
      <c r="H254" s="184">
        <v>49.98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284</v>
      </c>
      <c r="AU254" s="182" t="s">
        <v>89</v>
      </c>
      <c r="AV254" s="14" t="s">
        <v>89</v>
      </c>
      <c r="AW254" s="14" t="s">
        <v>30</v>
      </c>
      <c r="AX254" s="14" t="s">
        <v>76</v>
      </c>
      <c r="AY254" s="182" t="s">
        <v>276</v>
      </c>
    </row>
    <row r="255" spans="1:65" s="14" customFormat="1" ht="11.25">
      <c r="B255" s="181"/>
      <c r="D255" s="174" t="s">
        <v>284</v>
      </c>
      <c r="E255" s="182" t="s">
        <v>1</v>
      </c>
      <c r="F255" s="183" t="s">
        <v>2639</v>
      </c>
      <c r="H255" s="184">
        <v>4.76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2" t="s">
        <v>284</v>
      </c>
      <c r="AU255" s="182" t="s">
        <v>89</v>
      </c>
      <c r="AV255" s="14" t="s">
        <v>89</v>
      </c>
      <c r="AW255" s="14" t="s">
        <v>30</v>
      </c>
      <c r="AX255" s="14" t="s">
        <v>76</v>
      </c>
      <c r="AY255" s="182" t="s">
        <v>276</v>
      </c>
    </row>
    <row r="256" spans="1:65" s="14" customFormat="1" ht="11.25">
      <c r="B256" s="181"/>
      <c r="D256" s="174" t="s">
        <v>284</v>
      </c>
      <c r="E256" s="182" t="s">
        <v>1</v>
      </c>
      <c r="F256" s="183" t="s">
        <v>2718</v>
      </c>
      <c r="H256" s="184">
        <v>3.52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284</v>
      </c>
      <c r="AU256" s="182" t="s">
        <v>89</v>
      </c>
      <c r="AV256" s="14" t="s">
        <v>89</v>
      </c>
      <c r="AW256" s="14" t="s">
        <v>30</v>
      </c>
      <c r="AX256" s="14" t="s">
        <v>76</v>
      </c>
      <c r="AY256" s="182" t="s">
        <v>276</v>
      </c>
    </row>
    <row r="257" spans="1:65" s="13" customFormat="1" ht="11.25">
      <c r="B257" s="173"/>
      <c r="D257" s="174" t="s">
        <v>284</v>
      </c>
      <c r="E257" s="175" t="s">
        <v>1</v>
      </c>
      <c r="F257" s="176" t="s">
        <v>2654</v>
      </c>
      <c r="H257" s="175" t="s">
        <v>1</v>
      </c>
      <c r="I257" s="177"/>
      <c r="L257" s="173"/>
      <c r="M257" s="178"/>
      <c r="N257" s="179"/>
      <c r="O257" s="179"/>
      <c r="P257" s="179"/>
      <c r="Q257" s="179"/>
      <c r="R257" s="179"/>
      <c r="S257" s="179"/>
      <c r="T257" s="180"/>
      <c r="AT257" s="175" t="s">
        <v>284</v>
      </c>
      <c r="AU257" s="175" t="s">
        <v>89</v>
      </c>
      <c r="AV257" s="13" t="s">
        <v>83</v>
      </c>
      <c r="AW257" s="13" t="s">
        <v>30</v>
      </c>
      <c r="AX257" s="13" t="s">
        <v>76</v>
      </c>
      <c r="AY257" s="175" t="s">
        <v>276</v>
      </c>
    </row>
    <row r="258" spans="1:65" s="14" customFormat="1" ht="11.25">
      <c r="B258" s="181"/>
      <c r="D258" s="174" t="s">
        <v>284</v>
      </c>
      <c r="E258" s="182" t="s">
        <v>1</v>
      </c>
      <c r="F258" s="183" t="s">
        <v>2719</v>
      </c>
      <c r="H258" s="184">
        <v>5.5</v>
      </c>
      <c r="I258" s="185"/>
      <c r="L258" s="181"/>
      <c r="M258" s="186"/>
      <c r="N258" s="187"/>
      <c r="O258" s="187"/>
      <c r="P258" s="187"/>
      <c r="Q258" s="187"/>
      <c r="R258" s="187"/>
      <c r="S258" s="187"/>
      <c r="T258" s="188"/>
      <c r="AT258" s="182" t="s">
        <v>284</v>
      </c>
      <c r="AU258" s="182" t="s">
        <v>89</v>
      </c>
      <c r="AV258" s="14" t="s">
        <v>89</v>
      </c>
      <c r="AW258" s="14" t="s">
        <v>30</v>
      </c>
      <c r="AX258" s="14" t="s">
        <v>76</v>
      </c>
      <c r="AY258" s="182" t="s">
        <v>276</v>
      </c>
    </row>
    <row r="259" spans="1:65" s="14" customFormat="1" ht="11.25">
      <c r="B259" s="181"/>
      <c r="D259" s="174" t="s">
        <v>284</v>
      </c>
      <c r="E259" s="182" t="s">
        <v>1</v>
      </c>
      <c r="F259" s="183" t="s">
        <v>2720</v>
      </c>
      <c r="H259" s="184">
        <v>9.6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2" t="s">
        <v>284</v>
      </c>
      <c r="AU259" s="182" t="s">
        <v>89</v>
      </c>
      <c r="AV259" s="14" t="s">
        <v>89</v>
      </c>
      <c r="AW259" s="14" t="s">
        <v>30</v>
      </c>
      <c r="AX259" s="14" t="s">
        <v>76</v>
      </c>
      <c r="AY259" s="182" t="s">
        <v>276</v>
      </c>
    </row>
    <row r="260" spans="1:65" s="15" customFormat="1" ht="11.25">
      <c r="B260" s="189"/>
      <c r="D260" s="174" t="s">
        <v>284</v>
      </c>
      <c r="E260" s="190" t="s">
        <v>1</v>
      </c>
      <c r="F260" s="191" t="s">
        <v>289</v>
      </c>
      <c r="H260" s="192">
        <v>73.36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284</v>
      </c>
      <c r="AU260" s="190" t="s">
        <v>89</v>
      </c>
      <c r="AV260" s="15" t="s">
        <v>282</v>
      </c>
      <c r="AW260" s="15" t="s">
        <v>30</v>
      </c>
      <c r="AX260" s="15" t="s">
        <v>83</v>
      </c>
      <c r="AY260" s="190" t="s">
        <v>276</v>
      </c>
    </row>
    <row r="261" spans="1:65" s="2" customFormat="1" ht="24.2" customHeight="1">
      <c r="A261" s="33"/>
      <c r="B261" s="158"/>
      <c r="C261" s="159" t="s">
        <v>455</v>
      </c>
      <c r="D261" s="159" t="s">
        <v>278</v>
      </c>
      <c r="E261" s="160" t="s">
        <v>1354</v>
      </c>
      <c r="F261" s="161" t="s">
        <v>1355</v>
      </c>
      <c r="G261" s="162" t="s">
        <v>1051</v>
      </c>
      <c r="H261" s="164"/>
      <c r="I261" s="164"/>
      <c r="J261" s="163">
        <f>ROUND(I261*H261,3)</f>
        <v>0</v>
      </c>
      <c r="K261" s="165"/>
      <c r="L261" s="34"/>
      <c r="M261" s="166" t="s">
        <v>1</v>
      </c>
      <c r="N261" s="167" t="s">
        <v>42</v>
      </c>
      <c r="O261" s="62"/>
      <c r="P261" s="168">
        <f>O261*H261</f>
        <v>0</v>
      </c>
      <c r="Q261" s="168">
        <v>0</v>
      </c>
      <c r="R261" s="168">
        <f>Q261*H261</f>
        <v>0</v>
      </c>
      <c r="S261" s="168">
        <v>0</v>
      </c>
      <c r="T261" s="169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0" t="s">
        <v>368</v>
      </c>
      <c r="AT261" s="170" t="s">
        <v>278</v>
      </c>
      <c r="AU261" s="170" t="s">
        <v>89</v>
      </c>
      <c r="AY261" s="18" t="s">
        <v>276</v>
      </c>
      <c r="BE261" s="171">
        <f>IF(N261="základná",J261,0)</f>
        <v>0</v>
      </c>
      <c r="BF261" s="171">
        <f>IF(N261="znížená",J261,0)</f>
        <v>0</v>
      </c>
      <c r="BG261" s="171">
        <f>IF(N261="zákl. prenesená",J261,0)</f>
        <v>0</v>
      </c>
      <c r="BH261" s="171">
        <f>IF(N261="zníž. prenesená",J261,0)</f>
        <v>0</v>
      </c>
      <c r="BI261" s="171">
        <f>IF(N261="nulová",J261,0)</f>
        <v>0</v>
      </c>
      <c r="BJ261" s="18" t="s">
        <v>89</v>
      </c>
      <c r="BK261" s="172">
        <f>ROUND(I261*H261,3)</f>
        <v>0</v>
      </c>
      <c r="BL261" s="18" t="s">
        <v>368</v>
      </c>
      <c r="BM261" s="170" t="s">
        <v>2721</v>
      </c>
    </row>
    <row r="262" spans="1:65" s="12" customFormat="1" ht="22.9" customHeight="1">
      <c r="B262" s="145"/>
      <c r="D262" s="146" t="s">
        <v>75</v>
      </c>
      <c r="E262" s="156" t="s">
        <v>1357</v>
      </c>
      <c r="F262" s="156" t="s">
        <v>1358</v>
      </c>
      <c r="I262" s="148"/>
      <c r="J262" s="157">
        <f>BK262</f>
        <v>0</v>
      </c>
      <c r="L262" s="145"/>
      <c r="M262" s="150"/>
      <c r="N262" s="151"/>
      <c r="O262" s="151"/>
      <c r="P262" s="152">
        <f>SUM(P263:P337)</f>
        <v>0</v>
      </c>
      <c r="Q262" s="151"/>
      <c r="R262" s="152">
        <f>SUM(R263:R337)</f>
        <v>0.18674096000000001</v>
      </c>
      <c r="S262" s="151"/>
      <c r="T262" s="153">
        <f>SUM(T263:T337)</f>
        <v>0.14400000000000002</v>
      </c>
      <c r="AR262" s="146" t="s">
        <v>89</v>
      </c>
      <c r="AT262" s="154" t="s">
        <v>75</v>
      </c>
      <c r="AU262" s="154" t="s">
        <v>83</v>
      </c>
      <c r="AY262" s="146" t="s">
        <v>276</v>
      </c>
      <c r="BK262" s="155">
        <f>SUM(BK263:BK337)</f>
        <v>0</v>
      </c>
    </row>
    <row r="263" spans="1:65" s="2" customFormat="1" ht="24.2" customHeight="1">
      <c r="A263" s="33"/>
      <c r="B263" s="158"/>
      <c r="C263" s="159" t="s">
        <v>461</v>
      </c>
      <c r="D263" s="159" t="s">
        <v>278</v>
      </c>
      <c r="E263" s="160" t="s">
        <v>2722</v>
      </c>
      <c r="F263" s="161" t="s">
        <v>2723</v>
      </c>
      <c r="G263" s="162" t="s">
        <v>292</v>
      </c>
      <c r="H263" s="163">
        <v>269.88</v>
      </c>
      <c r="I263" s="164"/>
      <c r="J263" s="163">
        <f>ROUND(I263*H263,3)</f>
        <v>0</v>
      </c>
      <c r="K263" s="165"/>
      <c r="L263" s="34"/>
      <c r="M263" s="166" t="s">
        <v>1</v>
      </c>
      <c r="N263" s="167" t="s">
        <v>42</v>
      </c>
      <c r="O263" s="62"/>
      <c r="P263" s="168">
        <f>O263*H263</f>
        <v>0</v>
      </c>
      <c r="Q263" s="168">
        <v>2.1000000000000001E-4</v>
      </c>
      <c r="R263" s="168">
        <f>Q263*H263</f>
        <v>5.6674800000000004E-2</v>
      </c>
      <c r="S263" s="168">
        <v>0</v>
      </c>
      <c r="T263" s="169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70" t="s">
        <v>368</v>
      </c>
      <c r="AT263" s="170" t="s">
        <v>278</v>
      </c>
      <c r="AU263" s="170" t="s">
        <v>89</v>
      </c>
      <c r="AY263" s="18" t="s">
        <v>276</v>
      </c>
      <c r="BE263" s="171">
        <f>IF(N263="základná",J263,0)</f>
        <v>0</v>
      </c>
      <c r="BF263" s="171">
        <f>IF(N263="znížená",J263,0)</f>
        <v>0</v>
      </c>
      <c r="BG263" s="171">
        <f>IF(N263="zákl. prenesená",J263,0)</f>
        <v>0</v>
      </c>
      <c r="BH263" s="171">
        <f>IF(N263="zníž. prenesená",J263,0)</f>
        <v>0</v>
      </c>
      <c r="BI263" s="171">
        <f>IF(N263="nulová",J263,0)</f>
        <v>0</v>
      </c>
      <c r="BJ263" s="18" t="s">
        <v>89</v>
      </c>
      <c r="BK263" s="172">
        <f>ROUND(I263*H263,3)</f>
        <v>0</v>
      </c>
      <c r="BL263" s="18" t="s">
        <v>368</v>
      </c>
      <c r="BM263" s="170" t="s">
        <v>2724</v>
      </c>
    </row>
    <row r="264" spans="1:65" s="14" customFormat="1" ht="11.25">
      <c r="B264" s="181"/>
      <c r="D264" s="174" t="s">
        <v>284</v>
      </c>
      <c r="E264" s="182" t="s">
        <v>1</v>
      </c>
      <c r="F264" s="183" t="s">
        <v>2725</v>
      </c>
      <c r="H264" s="184">
        <v>14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284</v>
      </c>
      <c r="AU264" s="182" t="s">
        <v>89</v>
      </c>
      <c r="AV264" s="14" t="s">
        <v>89</v>
      </c>
      <c r="AW264" s="14" t="s">
        <v>30</v>
      </c>
      <c r="AX264" s="14" t="s">
        <v>76</v>
      </c>
      <c r="AY264" s="182" t="s">
        <v>276</v>
      </c>
    </row>
    <row r="265" spans="1:65" s="14" customFormat="1" ht="11.25">
      <c r="B265" s="181"/>
      <c r="D265" s="174" t="s">
        <v>284</v>
      </c>
      <c r="E265" s="182" t="s">
        <v>1</v>
      </c>
      <c r="F265" s="183" t="s">
        <v>2726</v>
      </c>
      <c r="H265" s="184">
        <v>7.3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284</v>
      </c>
      <c r="AU265" s="182" t="s">
        <v>89</v>
      </c>
      <c r="AV265" s="14" t="s">
        <v>89</v>
      </c>
      <c r="AW265" s="14" t="s">
        <v>30</v>
      </c>
      <c r="AX265" s="14" t="s">
        <v>76</v>
      </c>
      <c r="AY265" s="182" t="s">
        <v>276</v>
      </c>
    </row>
    <row r="266" spans="1:65" s="14" customFormat="1" ht="11.25">
      <c r="B266" s="181"/>
      <c r="D266" s="174" t="s">
        <v>284</v>
      </c>
      <c r="E266" s="182" t="s">
        <v>1</v>
      </c>
      <c r="F266" s="183" t="s">
        <v>2727</v>
      </c>
      <c r="H266" s="184">
        <v>7.2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284</v>
      </c>
      <c r="AU266" s="182" t="s">
        <v>89</v>
      </c>
      <c r="AV266" s="14" t="s">
        <v>89</v>
      </c>
      <c r="AW266" s="14" t="s">
        <v>30</v>
      </c>
      <c r="AX266" s="14" t="s">
        <v>76</v>
      </c>
      <c r="AY266" s="182" t="s">
        <v>276</v>
      </c>
    </row>
    <row r="267" spans="1:65" s="14" customFormat="1" ht="11.25">
      <c r="B267" s="181"/>
      <c r="D267" s="174" t="s">
        <v>284</v>
      </c>
      <c r="E267" s="182" t="s">
        <v>1</v>
      </c>
      <c r="F267" s="183" t="s">
        <v>2728</v>
      </c>
      <c r="H267" s="184">
        <v>7.2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284</v>
      </c>
      <c r="AU267" s="182" t="s">
        <v>89</v>
      </c>
      <c r="AV267" s="14" t="s">
        <v>89</v>
      </c>
      <c r="AW267" s="14" t="s">
        <v>30</v>
      </c>
      <c r="AX267" s="14" t="s">
        <v>76</v>
      </c>
      <c r="AY267" s="182" t="s">
        <v>276</v>
      </c>
    </row>
    <row r="268" spans="1:65" s="14" customFormat="1" ht="11.25">
      <c r="B268" s="181"/>
      <c r="D268" s="174" t="s">
        <v>284</v>
      </c>
      <c r="E268" s="182" t="s">
        <v>1</v>
      </c>
      <c r="F268" s="183" t="s">
        <v>2729</v>
      </c>
      <c r="H268" s="184">
        <v>7.16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2" t="s">
        <v>284</v>
      </c>
      <c r="AU268" s="182" t="s">
        <v>89</v>
      </c>
      <c r="AV268" s="14" t="s">
        <v>89</v>
      </c>
      <c r="AW268" s="14" t="s">
        <v>30</v>
      </c>
      <c r="AX268" s="14" t="s">
        <v>76</v>
      </c>
      <c r="AY268" s="182" t="s">
        <v>276</v>
      </c>
    </row>
    <row r="269" spans="1:65" s="14" customFormat="1" ht="11.25">
      <c r="B269" s="181"/>
      <c r="D269" s="174" t="s">
        <v>284</v>
      </c>
      <c r="E269" s="182" t="s">
        <v>1</v>
      </c>
      <c r="F269" s="183" t="s">
        <v>2730</v>
      </c>
      <c r="H269" s="184">
        <v>8.26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284</v>
      </c>
      <c r="AU269" s="182" t="s">
        <v>89</v>
      </c>
      <c r="AV269" s="14" t="s">
        <v>89</v>
      </c>
      <c r="AW269" s="14" t="s">
        <v>30</v>
      </c>
      <c r="AX269" s="14" t="s">
        <v>76</v>
      </c>
      <c r="AY269" s="182" t="s">
        <v>276</v>
      </c>
    </row>
    <row r="270" spans="1:65" s="14" customFormat="1" ht="11.25">
      <c r="B270" s="181"/>
      <c r="D270" s="174" t="s">
        <v>284</v>
      </c>
      <c r="E270" s="182" t="s">
        <v>1</v>
      </c>
      <c r="F270" s="183" t="s">
        <v>2731</v>
      </c>
      <c r="H270" s="184">
        <v>7.2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284</v>
      </c>
      <c r="AU270" s="182" t="s">
        <v>89</v>
      </c>
      <c r="AV270" s="14" t="s">
        <v>89</v>
      </c>
      <c r="AW270" s="14" t="s">
        <v>30</v>
      </c>
      <c r="AX270" s="14" t="s">
        <v>76</v>
      </c>
      <c r="AY270" s="182" t="s">
        <v>276</v>
      </c>
    </row>
    <row r="271" spans="1:65" s="14" customFormat="1" ht="11.25">
      <c r="B271" s="181"/>
      <c r="D271" s="174" t="s">
        <v>284</v>
      </c>
      <c r="E271" s="182" t="s">
        <v>1</v>
      </c>
      <c r="F271" s="183" t="s">
        <v>2732</v>
      </c>
      <c r="H271" s="184">
        <v>178.2</v>
      </c>
      <c r="I271" s="185"/>
      <c r="L271" s="181"/>
      <c r="M271" s="186"/>
      <c r="N271" s="187"/>
      <c r="O271" s="187"/>
      <c r="P271" s="187"/>
      <c r="Q271" s="187"/>
      <c r="R271" s="187"/>
      <c r="S271" s="187"/>
      <c r="T271" s="188"/>
      <c r="AT271" s="182" t="s">
        <v>284</v>
      </c>
      <c r="AU271" s="182" t="s">
        <v>89</v>
      </c>
      <c r="AV271" s="14" t="s">
        <v>89</v>
      </c>
      <c r="AW271" s="14" t="s">
        <v>30</v>
      </c>
      <c r="AX271" s="14" t="s">
        <v>76</v>
      </c>
      <c r="AY271" s="182" t="s">
        <v>276</v>
      </c>
    </row>
    <row r="272" spans="1:65" s="14" customFormat="1" ht="11.25">
      <c r="B272" s="181"/>
      <c r="D272" s="174" t="s">
        <v>284</v>
      </c>
      <c r="E272" s="182" t="s">
        <v>1</v>
      </c>
      <c r="F272" s="183" t="s">
        <v>2733</v>
      </c>
      <c r="H272" s="184">
        <v>8.3000000000000007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284</v>
      </c>
      <c r="AU272" s="182" t="s">
        <v>89</v>
      </c>
      <c r="AV272" s="14" t="s">
        <v>89</v>
      </c>
      <c r="AW272" s="14" t="s">
        <v>30</v>
      </c>
      <c r="AX272" s="14" t="s">
        <v>76</v>
      </c>
      <c r="AY272" s="182" t="s">
        <v>276</v>
      </c>
    </row>
    <row r="273" spans="1:65" s="14" customFormat="1" ht="11.25">
      <c r="B273" s="181"/>
      <c r="D273" s="174" t="s">
        <v>284</v>
      </c>
      <c r="E273" s="182" t="s">
        <v>1</v>
      </c>
      <c r="F273" s="183" t="s">
        <v>2734</v>
      </c>
      <c r="H273" s="184">
        <v>14.3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284</v>
      </c>
      <c r="AU273" s="182" t="s">
        <v>89</v>
      </c>
      <c r="AV273" s="14" t="s">
        <v>89</v>
      </c>
      <c r="AW273" s="14" t="s">
        <v>30</v>
      </c>
      <c r="AX273" s="14" t="s">
        <v>76</v>
      </c>
      <c r="AY273" s="182" t="s">
        <v>276</v>
      </c>
    </row>
    <row r="274" spans="1:65" s="14" customFormat="1" ht="11.25">
      <c r="B274" s="181"/>
      <c r="D274" s="174" t="s">
        <v>284</v>
      </c>
      <c r="E274" s="182" t="s">
        <v>1</v>
      </c>
      <c r="F274" s="183" t="s">
        <v>2735</v>
      </c>
      <c r="H274" s="184">
        <v>10.76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2" t="s">
        <v>284</v>
      </c>
      <c r="AU274" s="182" t="s">
        <v>89</v>
      </c>
      <c r="AV274" s="14" t="s">
        <v>89</v>
      </c>
      <c r="AW274" s="14" t="s">
        <v>30</v>
      </c>
      <c r="AX274" s="14" t="s">
        <v>76</v>
      </c>
      <c r="AY274" s="182" t="s">
        <v>276</v>
      </c>
    </row>
    <row r="275" spans="1:65" s="15" customFormat="1" ht="11.25">
      <c r="B275" s="189"/>
      <c r="D275" s="174" t="s">
        <v>284</v>
      </c>
      <c r="E275" s="190" t="s">
        <v>1</v>
      </c>
      <c r="F275" s="191" t="s">
        <v>289</v>
      </c>
      <c r="H275" s="192">
        <v>269.88</v>
      </c>
      <c r="I275" s="193"/>
      <c r="L275" s="189"/>
      <c r="M275" s="194"/>
      <c r="N275" s="195"/>
      <c r="O275" s="195"/>
      <c r="P275" s="195"/>
      <c r="Q275" s="195"/>
      <c r="R275" s="195"/>
      <c r="S275" s="195"/>
      <c r="T275" s="196"/>
      <c r="AT275" s="190" t="s">
        <v>284</v>
      </c>
      <c r="AU275" s="190" t="s">
        <v>89</v>
      </c>
      <c r="AV275" s="15" t="s">
        <v>282</v>
      </c>
      <c r="AW275" s="15" t="s">
        <v>30</v>
      </c>
      <c r="AX275" s="15" t="s">
        <v>83</v>
      </c>
      <c r="AY275" s="190" t="s">
        <v>276</v>
      </c>
    </row>
    <row r="276" spans="1:65" s="2" customFormat="1" ht="37.9" customHeight="1">
      <c r="A276" s="33"/>
      <c r="B276" s="158"/>
      <c r="C276" s="197" t="s">
        <v>467</v>
      </c>
      <c r="D276" s="197" t="s">
        <v>393</v>
      </c>
      <c r="E276" s="198" t="s">
        <v>2736</v>
      </c>
      <c r="F276" s="199" t="s">
        <v>2737</v>
      </c>
      <c r="G276" s="200" t="s">
        <v>292</v>
      </c>
      <c r="H276" s="201">
        <v>283.37400000000002</v>
      </c>
      <c r="I276" s="202"/>
      <c r="J276" s="201">
        <f>ROUND(I276*H276,3)</f>
        <v>0</v>
      </c>
      <c r="K276" s="203"/>
      <c r="L276" s="204"/>
      <c r="M276" s="205" t="s">
        <v>1</v>
      </c>
      <c r="N276" s="206" t="s">
        <v>42</v>
      </c>
      <c r="O276" s="62"/>
      <c r="P276" s="168">
        <f>O276*H276</f>
        <v>0</v>
      </c>
      <c r="Q276" s="168">
        <v>1E-4</v>
      </c>
      <c r="R276" s="168">
        <f>Q276*H276</f>
        <v>2.8337400000000002E-2</v>
      </c>
      <c r="S276" s="168">
        <v>0</v>
      </c>
      <c r="T276" s="169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0" t="s">
        <v>448</v>
      </c>
      <c r="AT276" s="170" t="s">
        <v>393</v>
      </c>
      <c r="AU276" s="170" t="s">
        <v>89</v>
      </c>
      <c r="AY276" s="18" t="s">
        <v>276</v>
      </c>
      <c r="BE276" s="171">
        <f>IF(N276="základná",J276,0)</f>
        <v>0</v>
      </c>
      <c r="BF276" s="171">
        <f>IF(N276="znížená",J276,0)</f>
        <v>0</v>
      </c>
      <c r="BG276" s="171">
        <f>IF(N276="zákl. prenesená",J276,0)</f>
        <v>0</v>
      </c>
      <c r="BH276" s="171">
        <f>IF(N276="zníž. prenesená",J276,0)</f>
        <v>0</v>
      </c>
      <c r="BI276" s="171">
        <f>IF(N276="nulová",J276,0)</f>
        <v>0</v>
      </c>
      <c r="BJ276" s="18" t="s">
        <v>89</v>
      </c>
      <c r="BK276" s="172">
        <f>ROUND(I276*H276,3)</f>
        <v>0</v>
      </c>
      <c r="BL276" s="18" t="s">
        <v>368</v>
      </c>
      <c r="BM276" s="170" t="s">
        <v>2738</v>
      </c>
    </row>
    <row r="277" spans="1:65" s="2" customFormat="1" ht="37.9" customHeight="1">
      <c r="A277" s="33"/>
      <c r="B277" s="158"/>
      <c r="C277" s="197" t="s">
        <v>471</v>
      </c>
      <c r="D277" s="197" t="s">
        <v>393</v>
      </c>
      <c r="E277" s="198" t="s">
        <v>2739</v>
      </c>
      <c r="F277" s="199" t="s">
        <v>2740</v>
      </c>
      <c r="G277" s="200" t="s">
        <v>292</v>
      </c>
      <c r="H277" s="201">
        <v>283.37400000000002</v>
      </c>
      <c r="I277" s="202"/>
      <c r="J277" s="201">
        <f>ROUND(I277*H277,3)</f>
        <v>0</v>
      </c>
      <c r="K277" s="203"/>
      <c r="L277" s="204"/>
      <c r="M277" s="205" t="s">
        <v>1</v>
      </c>
      <c r="N277" s="206" t="s">
        <v>42</v>
      </c>
      <c r="O277" s="62"/>
      <c r="P277" s="168">
        <f>O277*H277</f>
        <v>0</v>
      </c>
      <c r="Q277" s="168">
        <v>1E-4</v>
      </c>
      <c r="R277" s="168">
        <f>Q277*H277</f>
        <v>2.8337400000000002E-2</v>
      </c>
      <c r="S277" s="168">
        <v>0</v>
      </c>
      <c r="T277" s="169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70" t="s">
        <v>448</v>
      </c>
      <c r="AT277" s="170" t="s">
        <v>393</v>
      </c>
      <c r="AU277" s="170" t="s">
        <v>89</v>
      </c>
      <c r="AY277" s="18" t="s">
        <v>276</v>
      </c>
      <c r="BE277" s="171">
        <f>IF(N277="základná",J277,0)</f>
        <v>0</v>
      </c>
      <c r="BF277" s="171">
        <f>IF(N277="znížená",J277,0)</f>
        <v>0</v>
      </c>
      <c r="BG277" s="171">
        <f>IF(N277="zákl. prenesená",J277,0)</f>
        <v>0</v>
      </c>
      <c r="BH277" s="171">
        <f>IF(N277="zníž. prenesená",J277,0)</f>
        <v>0</v>
      </c>
      <c r="BI277" s="171">
        <f>IF(N277="nulová",J277,0)</f>
        <v>0</v>
      </c>
      <c r="BJ277" s="18" t="s">
        <v>89</v>
      </c>
      <c r="BK277" s="172">
        <f>ROUND(I277*H277,3)</f>
        <v>0</v>
      </c>
      <c r="BL277" s="18" t="s">
        <v>368</v>
      </c>
      <c r="BM277" s="170" t="s">
        <v>2741</v>
      </c>
    </row>
    <row r="278" spans="1:65" s="2" customFormat="1" ht="49.15" customHeight="1">
      <c r="A278" s="33"/>
      <c r="B278" s="158"/>
      <c r="C278" s="197" t="s">
        <v>477</v>
      </c>
      <c r="D278" s="197" t="s">
        <v>393</v>
      </c>
      <c r="E278" s="198" t="s">
        <v>1422</v>
      </c>
      <c r="F278" s="199" t="s">
        <v>2742</v>
      </c>
      <c r="G278" s="200" t="s">
        <v>371</v>
      </c>
      <c r="H278" s="201">
        <v>4</v>
      </c>
      <c r="I278" s="202"/>
      <c r="J278" s="201">
        <f>ROUND(I278*H278,3)</f>
        <v>0</v>
      </c>
      <c r="K278" s="203"/>
      <c r="L278" s="204"/>
      <c r="M278" s="205" t="s">
        <v>1</v>
      </c>
      <c r="N278" s="206" t="s">
        <v>42</v>
      </c>
      <c r="O278" s="62"/>
      <c r="P278" s="168">
        <f>O278*H278</f>
        <v>0</v>
      </c>
      <c r="Q278" s="168">
        <v>0</v>
      </c>
      <c r="R278" s="168">
        <f>Q278*H278</f>
        <v>0</v>
      </c>
      <c r="S278" s="168">
        <v>0</v>
      </c>
      <c r="T278" s="169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0" t="s">
        <v>448</v>
      </c>
      <c r="AT278" s="170" t="s">
        <v>393</v>
      </c>
      <c r="AU278" s="170" t="s">
        <v>89</v>
      </c>
      <c r="AY278" s="18" t="s">
        <v>276</v>
      </c>
      <c r="BE278" s="171">
        <f>IF(N278="základná",J278,0)</f>
        <v>0</v>
      </c>
      <c r="BF278" s="171">
        <f>IF(N278="znížená",J278,0)</f>
        <v>0</v>
      </c>
      <c r="BG278" s="171">
        <f>IF(N278="zákl. prenesená",J278,0)</f>
        <v>0</v>
      </c>
      <c r="BH278" s="171">
        <f>IF(N278="zníž. prenesená",J278,0)</f>
        <v>0</v>
      </c>
      <c r="BI278" s="171">
        <f>IF(N278="nulová",J278,0)</f>
        <v>0</v>
      </c>
      <c r="BJ278" s="18" t="s">
        <v>89</v>
      </c>
      <c r="BK278" s="172">
        <f>ROUND(I278*H278,3)</f>
        <v>0</v>
      </c>
      <c r="BL278" s="18" t="s">
        <v>368</v>
      </c>
      <c r="BM278" s="170" t="s">
        <v>2743</v>
      </c>
    </row>
    <row r="279" spans="1:65" s="14" customFormat="1" ht="11.25">
      <c r="B279" s="181"/>
      <c r="D279" s="174" t="s">
        <v>284</v>
      </c>
      <c r="E279" s="182" t="s">
        <v>1</v>
      </c>
      <c r="F279" s="183" t="s">
        <v>282</v>
      </c>
      <c r="H279" s="184">
        <v>4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2" t="s">
        <v>284</v>
      </c>
      <c r="AU279" s="182" t="s">
        <v>89</v>
      </c>
      <c r="AV279" s="14" t="s">
        <v>89</v>
      </c>
      <c r="AW279" s="14" t="s">
        <v>30</v>
      </c>
      <c r="AX279" s="14" t="s">
        <v>83</v>
      </c>
      <c r="AY279" s="182" t="s">
        <v>276</v>
      </c>
    </row>
    <row r="280" spans="1:65" s="2" customFormat="1" ht="49.15" customHeight="1">
      <c r="A280" s="33"/>
      <c r="B280" s="158"/>
      <c r="C280" s="197" t="s">
        <v>482</v>
      </c>
      <c r="D280" s="197" t="s">
        <v>393</v>
      </c>
      <c r="E280" s="198" t="s">
        <v>2744</v>
      </c>
      <c r="F280" s="199" t="s">
        <v>2745</v>
      </c>
      <c r="G280" s="200" t="s">
        <v>371</v>
      </c>
      <c r="H280" s="201">
        <v>1</v>
      </c>
      <c r="I280" s="202"/>
      <c r="J280" s="201">
        <f>ROUND(I280*H280,3)</f>
        <v>0</v>
      </c>
      <c r="K280" s="203"/>
      <c r="L280" s="204"/>
      <c r="M280" s="205" t="s">
        <v>1</v>
      </c>
      <c r="N280" s="206" t="s">
        <v>42</v>
      </c>
      <c r="O280" s="62"/>
      <c r="P280" s="168">
        <f>O280*H280</f>
        <v>0</v>
      </c>
      <c r="Q280" s="168">
        <v>0</v>
      </c>
      <c r="R280" s="168">
        <f>Q280*H280</f>
        <v>0</v>
      </c>
      <c r="S280" s="168">
        <v>0</v>
      </c>
      <c r="T280" s="169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0" t="s">
        <v>448</v>
      </c>
      <c r="AT280" s="170" t="s">
        <v>393</v>
      </c>
      <c r="AU280" s="170" t="s">
        <v>89</v>
      </c>
      <c r="AY280" s="18" t="s">
        <v>276</v>
      </c>
      <c r="BE280" s="171">
        <f>IF(N280="základná",J280,0)</f>
        <v>0</v>
      </c>
      <c r="BF280" s="171">
        <f>IF(N280="znížená",J280,0)</f>
        <v>0</v>
      </c>
      <c r="BG280" s="171">
        <f>IF(N280="zákl. prenesená",J280,0)</f>
        <v>0</v>
      </c>
      <c r="BH280" s="171">
        <f>IF(N280="zníž. prenesená",J280,0)</f>
        <v>0</v>
      </c>
      <c r="BI280" s="171">
        <f>IF(N280="nulová",J280,0)</f>
        <v>0</v>
      </c>
      <c r="BJ280" s="18" t="s">
        <v>89</v>
      </c>
      <c r="BK280" s="172">
        <f>ROUND(I280*H280,3)</f>
        <v>0</v>
      </c>
      <c r="BL280" s="18" t="s">
        <v>368</v>
      </c>
      <c r="BM280" s="170" t="s">
        <v>2746</v>
      </c>
    </row>
    <row r="281" spans="1:65" s="14" customFormat="1" ht="11.25">
      <c r="B281" s="181"/>
      <c r="D281" s="174" t="s">
        <v>284</v>
      </c>
      <c r="E281" s="182" t="s">
        <v>1</v>
      </c>
      <c r="F281" s="183" t="s">
        <v>83</v>
      </c>
      <c r="H281" s="184">
        <v>1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284</v>
      </c>
      <c r="AU281" s="182" t="s">
        <v>89</v>
      </c>
      <c r="AV281" s="14" t="s">
        <v>89</v>
      </c>
      <c r="AW281" s="14" t="s">
        <v>30</v>
      </c>
      <c r="AX281" s="14" t="s">
        <v>83</v>
      </c>
      <c r="AY281" s="182" t="s">
        <v>276</v>
      </c>
    </row>
    <row r="282" spans="1:65" s="2" customFormat="1" ht="37.9" customHeight="1">
      <c r="A282" s="33"/>
      <c r="B282" s="158"/>
      <c r="C282" s="197" t="s">
        <v>488</v>
      </c>
      <c r="D282" s="197" t="s">
        <v>393</v>
      </c>
      <c r="E282" s="198" t="s">
        <v>2747</v>
      </c>
      <c r="F282" s="199" t="s">
        <v>2748</v>
      </c>
      <c r="G282" s="200" t="s">
        <v>371</v>
      </c>
      <c r="H282" s="201">
        <v>1</v>
      </c>
      <c r="I282" s="202"/>
      <c r="J282" s="201">
        <f>ROUND(I282*H282,3)</f>
        <v>0</v>
      </c>
      <c r="K282" s="203"/>
      <c r="L282" s="204"/>
      <c r="M282" s="205" t="s">
        <v>1</v>
      </c>
      <c r="N282" s="206" t="s">
        <v>42</v>
      </c>
      <c r="O282" s="62"/>
      <c r="P282" s="168">
        <f>O282*H282</f>
        <v>0</v>
      </c>
      <c r="Q282" s="168">
        <v>0</v>
      </c>
      <c r="R282" s="168">
        <f>Q282*H282</f>
        <v>0</v>
      </c>
      <c r="S282" s="168">
        <v>0</v>
      </c>
      <c r="T282" s="169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0" t="s">
        <v>448</v>
      </c>
      <c r="AT282" s="170" t="s">
        <v>393</v>
      </c>
      <c r="AU282" s="170" t="s">
        <v>89</v>
      </c>
      <c r="AY282" s="18" t="s">
        <v>276</v>
      </c>
      <c r="BE282" s="171">
        <f>IF(N282="základná",J282,0)</f>
        <v>0</v>
      </c>
      <c r="BF282" s="171">
        <f>IF(N282="znížená",J282,0)</f>
        <v>0</v>
      </c>
      <c r="BG282" s="171">
        <f>IF(N282="zákl. prenesená",J282,0)</f>
        <v>0</v>
      </c>
      <c r="BH282" s="171">
        <f>IF(N282="zníž. prenesená",J282,0)</f>
        <v>0</v>
      </c>
      <c r="BI282" s="171">
        <f>IF(N282="nulová",J282,0)</f>
        <v>0</v>
      </c>
      <c r="BJ282" s="18" t="s">
        <v>89</v>
      </c>
      <c r="BK282" s="172">
        <f>ROUND(I282*H282,3)</f>
        <v>0</v>
      </c>
      <c r="BL282" s="18" t="s">
        <v>368</v>
      </c>
      <c r="BM282" s="170" t="s">
        <v>2749</v>
      </c>
    </row>
    <row r="283" spans="1:65" s="14" customFormat="1" ht="11.25">
      <c r="B283" s="181"/>
      <c r="D283" s="174" t="s">
        <v>284</v>
      </c>
      <c r="E283" s="182" t="s">
        <v>1</v>
      </c>
      <c r="F283" s="183" t="s">
        <v>83</v>
      </c>
      <c r="H283" s="184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284</v>
      </c>
      <c r="AU283" s="182" t="s">
        <v>89</v>
      </c>
      <c r="AV283" s="14" t="s">
        <v>89</v>
      </c>
      <c r="AW283" s="14" t="s">
        <v>30</v>
      </c>
      <c r="AX283" s="14" t="s">
        <v>83</v>
      </c>
      <c r="AY283" s="182" t="s">
        <v>276</v>
      </c>
    </row>
    <row r="284" spans="1:65" s="2" customFormat="1" ht="44.25" customHeight="1">
      <c r="A284" s="33"/>
      <c r="B284" s="158"/>
      <c r="C284" s="197" t="s">
        <v>494</v>
      </c>
      <c r="D284" s="197" t="s">
        <v>393</v>
      </c>
      <c r="E284" s="198" t="s">
        <v>2750</v>
      </c>
      <c r="F284" s="199" t="s">
        <v>2751</v>
      </c>
      <c r="G284" s="200" t="s">
        <v>371</v>
      </c>
      <c r="H284" s="201">
        <v>1</v>
      </c>
      <c r="I284" s="202"/>
      <c r="J284" s="201">
        <f>ROUND(I284*H284,3)</f>
        <v>0</v>
      </c>
      <c r="K284" s="203"/>
      <c r="L284" s="204"/>
      <c r="M284" s="205" t="s">
        <v>1</v>
      </c>
      <c r="N284" s="206" t="s">
        <v>42</v>
      </c>
      <c r="O284" s="62"/>
      <c r="P284" s="168">
        <f>O284*H284</f>
        <v>0</v>
      </c>
      <c r="Q284" s="168">
        <v>0</v>
      </c>
      <c r="R284" s="168">
        <f>Q284*H284</f>
        <v>0</v>
      </c>
      <c r="S284" s="168">
        <v>0</v>
      </c>
      <c r="T284" s="169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0" t="s">
        <v>448</v>
      </c>
      <c r="AT284" s="170" t="s">
        <v>393</v>
      </c>
      <c r="AU284" s="170" t="s">
        <v>89</v>
      </c>
      <c r="AY284" s="18" t="s">
        <v>276</v>
      </c>
      <c r="BE284" s="171">
        <f>IF(N284="základná",J284,0)</f>
        <v>0</v>
      </c>
      <c r="BF284" s="171">
        <f>IF(N284="znížená",J284,0)</f>
        <v>0</v>
      </c>
      <c r="BG284" s="171">
        <f>IF(N284="zákl. prenesená",J284,0)</f>
        <v>0</v>
      </c>
      <c r="BH284" s="171">
        <f>IF(N284="zníž. prenesená",J284,0)</f>
        <v>0</v>
      </c>
      <c r="BI284" s="171">
        <f>IF(N284="nulová",J284,0)</f>
        <v>0</v>
      </c>
      <c r="BJ284" s="18" t="s">
        <v>89</v>
      </c>
      <c r="BK284" s="172">
        <f>ROUND(I284*H284,3)</f>
        <v>0</v>
      </c>
      <c r="BL284" s="18" t="s">
        <v>368</v>
      </c>
      <c r="BM284" s="170" t="s">
        <v>2752</v>
      </c>
    </row>
    <row r="285" spans="1:65" s="14" customFormat="1" ht="11.25">
      <c r="B285" s="181"/>
      <c r="D285" s="174" t="s">
        <v>284</v>
      </c>
      <c r="E285" s="182" t="s">
        <v>1</v>
      </c>
      <c r="F285" s="183" t="s">
        <v>83</v>
      </c>
      <c r="H285" s="184">
        <v>1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284</v>
      </c>
      <c r="AU285" s="182" t="s">
        <v>89</v>
      </c>
      <c r="AV285" s="14" t="s">
        <v>89</v>
      </c>
      <c r="AW285" s="14" t="s">
        <v>30</v>
      </c>
      <c r="AX285" s="14" t="s">
        <v>83</v>
      </c>
      <c r="AY285" s="182" t="s">
        <v>276</v>
      </c>
    </row>
    <row r="286" spans="1:65" s="2" customFormat="1" ht="44.25" customHeight="1">
      <c r="A286" s="33"/>
      <c r="B286" s="158"/>
      <c r="C286" s="197" t="s">
        <v>498</v>
      </c>
      <c r="D286" s="197" t="s">
        <v>393</v>
      </c>
      <c r="E286" s="198" t="s">
        <v>2753</v>
      </c>
      <c r="F286" s="199" t="s">
        <v>2754</v>
      </c>
      <c r="G286" s="200" t="s">
        <v>371</v>
      </c>
      <c r="H286" s="201">
        <v>1</v>
      </c>
      <c r="I286" s="202"/>
      <c r="J286" s="201">
        <f>ROUND(I286*H286,3)</f>
        <v>0</v>
      </c>
      <c r="K286" s="203"/>
      <c r="L286" s="204"/>
      <c r="M286" s="205" t="s">
        <v>1</v>
      </c>
      <c r="N286" s="206" t="s">
        <v>42</v>
      </c>
      <c r="O286" s="62"/>
      <c r="P286" s="168">
        <f>O286*H286</f>
        <v>0</v>
      </c>
      <c r="Q286" s="168">
        <v>0</v>
      </c>
      <c r="R286" s="168">
        <f>Q286*H286</f>
        <v>0</v>
      </c>
      <c r="S286" s="168">
        <v>0</v>
      </c>
      <c r="T286" s="169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70" t="s">
        <v>448</v>
      </c>
      <c r="AT286" s="170" t="s">
        <v>393</v>
      </c>
      <c r="AU286" s="170" t="s">
        <v>89</v>
      </c>
      <c r="AY286" s="18" t="s">
        <v>276</v>
      </c>
      <c r="BE286" s="171">
        <f>IF(N286="základná",J286,0)</f>
        <v>0</v>
      </c>
      <c r="BF286" s="171">
        <f>IF(N286="znížená",J286,0)</f>
        <v>0</v>
      </c>
      <c r="BG286" s="171">
        <f>IF(N286="zákl. prenesená",J286,0)</f>
        <v>0</v>
      </c>
      <c r="BH286" s="171">
        <f>IF(N286="zníž. prenesená",J286,0)</f>
        <v>0</v>
      </c>
      <c r="BI286" s="171">
        <f>IF(N286="nulová",J286,0)</f>
        <v>0</v>
      </c>
      <c r="BJ286" s="18" t="s">
        <v>89</v>
      </c>
      <c r="BK286" s="172">
        <f>ROUND(I286*H286,3)</f>
        <v>0</v>
      </c>
      <c r="BL286" s="18" t="s">
        <v>368</v>
      </c>
      <c r="BM286" s="170" t="s">
        <v>2755</v>
      </c>
    </row>
    <row r="287" spans="1:65" s="14" customFormat="1" ht="11.25">
      <c r="B287" s="181"/>
      <c r="D287" s="174" t="s">
        <v>284</v>
      </c>
      <c r="E287" s="182" t="s">
        <v>1</v>
      </c>
      <c r="F287" s="183" t="s">
        <v>83</v>
      </c>
      <c r="H287" s="184">
        <v>1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284</v>
      </c>
      <c r="AU287" s="182" t="s">
        <v>89</v>
      </c>
      <c r="AV287" s="14" t="s">
        <v>89</v>
      </c>
      <c r="AW287" s="14" t="s">
        <v>30</v>
      </c>
      <c r="AX287" s="14" t="s">
        <v>83</v>
      </c>
      <c r="AY287" s="182" t="s">
        <v>276</v>
      </c>
    </row>
    <row r="288" spans="1:65" s="2" customFormat="1" ht="37.9" customHeight="1">
      <c r="A288" s="33"/>
      <c r="B288" s="158"/>
      <c r="C288" s="197" t="s">
        <v>502</v>
      </c>
      <c r="D288" s="197" t="s">
        <v>393</v>
      </c>
      <c r="E288" s="198" t="s">
        <v>2756</v>
      </c>
      <c r="F288" s="199" t="s">
        <v>2757</v>
      </c>
      <c r="G288" s="200" t="s">
        <v>371</v>
      </c>
      <c r="H288" s="201">
        <v>1</v>
      </c>
      <c r="I288" s="202"/>
      <c r="J288" s="201">
        <f>ROUND(I288*H288,3)</f>
        <v>0</v>
      </c>
      <c r="K288" s="203"/>
      <c r="L288" s="204"/>
      <c r="M288" s="205" t="s">
        <v>1</v>
      </c>
      <c r="N288" s="206" t="s">
        <v>42</v>
      </c>
      <c r="O288" s="62"/>
      <c r="P288" s="168">
        <f>O288*H288</f>
        <v>0</v>
      </c>
      <c r="Q288" s="168">
        <v>0</v>
      </c>
      <c r="R288" s="168">
        <f>Q288*H288</f>
        <v>0</v>
      </c>
      <c r="S288" s="168">
        <v>0</v>
      </c>
      <c r="T288" s="169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0" t="s">
        <v>448</v>
      </c>
      <c r="AT288" s="170" t="s">
        <v>393</v>
      </c>
      <c r="AU288" s="170" t="s">
        <v>89</v>
      </c>
      <c r="AY288" s="18" t="s">
        <v>276</v>
      </c>
      <c r="BE288" s="171">
        <f>IF(N288="základná",J288,0)</f>
        <v>0</v>
      </c>
      <c r="BF288" s="171">
        <f>IF(N288="znížená",J288,0)</f>
        <v>0</v>
      </c>
      <c r="BG288" s="171">
        <f>IF(N288="zákl. prenesená",J288,0)</f>
        <v>0</v>
      </c>
      <c r="BH288" s="171">
        <f>IF(N288="zníž. prenesená",J288,0)</f>
        <v>0</v>
      </c>
      <c r="BI288" s="171">
        <f>IF(N288="nulová",J288,0)</f>
        <v>0</v>
      </c>
      <c r="BJ288" s="18" t="s">
        <v>89</v>
      </c>
      <c r="BK288" s="172">
        <f>ROUND(I288*H288,3)</f>
        <v>0</v>
      </c>
      <c r="BL288" s="18" t="s">
        <v>368</v>
      </c>
      <c r="BM288" s="170" t="s">
        <v>2758</v>
      </c>
    </row>
    <row r="289" spans="1:65" s="14" customFormat="1" ht="11.25">
      <c r="B289" s="181"/>
      <c r="D289" s="174" t="s">
        <v>284</v>
      </c>
      <c r="E289" s="182" t="s">
        <v>1</v>
      </c>
      <c r="F289" s="183" t="s">
        <v>83</v>
      </c>
      <c r="H289" s="184">
        <v>1</v>
      </c>
      <c r="I289" s="185"/>
      <c r="L289" s="181"/>
      <c r="M289" s="186"/>
      <c r="N289" s="187"/>
      <c r="O289" s="187"/>
      <c r="P289" s="187"/>
      <c r="Q289" s="187"/>
      <c r="R289" s="187"/>
      <c r="S289" s="187"/>
      <c r="T289" s="188"/>
      <c r="AT289" s="182" t="s">
        <v>284</v>
      </c>
      <c r="AU289" s="182" t="s">
        <v>89</v>
      </c>
      <c r="AV289" s="14" t="s">
        <v>89</v>
      </c>
      <c r="AW289" s="14" t="s">
        <v>30</v>
      </c>
      <c r="AX289" s="14" t="s">
        <v>83</v>
      </c>
      <c r="AY289" s="182" t="s">
        <v>276</v>
      </c>
    </row>
    <row r="290" spans="1:65" s="2" customFormat="1" ht="37.9" customHeight="1">
      <c r="A290" s="33"/>
      <c r="B290" s="158"/>
      <c r="C290" s="197" t="s">
        <v>506</v>
      </c>
      <c r="D290" s="197" t="s">
        <v>393</v>
      </c>
      <c r="E290" s="198" t="s">
        <v>2759</v>
      </c>
      <c r="F290" s="199" t="s">
        <v>2760</v>
      </c>
      <c r="G290" s="200" t="s">
        <v>371</v>
      </c>
      <c r="H290" s="201">
        <v>2</v>
      </c>
      <c r="I290" s="202"/>
      <c r="J290" s="201">
        <f>ROUND(I290*H290,3)</f>
        <v>0</v>
      </c>
      <c r="K290" s="203"/>
      <c r="L290" s="204"/>
      <c r="M290" s="205" t="s">
        <v>1</v>
      </c>
      <c r="N290" s="206" t="s">
        <v>42</v>
      </c>
      <c r="O290" s="62"/>
      <c r="P290" s="168">
        <f>O290*H290</f>
        <v>0</v>
      </c>
      <c r="Q290" s="168">
        <v>0</v>
      </c>
      <c r="R290" s="168">
        <f>Q290*H290</f>
        <v>0</v>
      </c>
      <c r="S290" s="168">
        <v>0</v>
      </c>
      <c r="T290" s="169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0" t="s">
        <v>448</v>
      </c>
      <c r="AT290" s="170" t="s">
        <v>393</v>
      </c>
      <c r="AU290" s="170" t="s">
        <v>89</v>
      </c>
      <c r="AY290" s="18" t="s">
        <v>276</v>
      </c>
      <c r="BE290" s="171">
        <f>IF(N290="základná",J290,0)</f>
        <v>0</v>
      </c>
      <c r="BF290" s="171">
        <f>IF(N290="znížená",J290,0)</f>
        <v>0</v>
      </c>
      <c r="BG290" s="171">
        <f>IF(N290="zákl. prenesená",J290,0)</f>
        <v>0</v>
      </c>
      <c r="BH290" s="171">
        <f>IF(N290="zníž. prenesená",J290,0)</f>
        <v>0</v>
      </c>
      <c r="BI290" s="171">
        <f>IF(N290="nulová",J290,0)</f>
        <v>0</v>
      </c>
      <c r="BJ290" s="18" t="s">
        <v>89</v>
      </c>
      <c r="BK290" s="172">
        <f>ROUND(I290*H290,3)</f>
        <v>0</v>
      </c>
      <c r="BL290" s="18" t="s">
        <v>368</v>
      </c>
      <c r="BM290" s="170" t="s">
        <v>2761</v>
      </c>
    </row>
    <row r="291" spans="1:65" s="14" customFormat="1" ht="11.25">
      <c r="B291" s="181"/>
      <c r="D291" s="174" t="s">
        <v>284</v>
      </c>
      <c r="E291" s="182" t="s">
        <v>1</v>
      </c>
      <c r="F291" s="183" t="s">
        <v>89</v>
      </c>
      <c r="H291" s="184">
        <v>2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2" t="s">
        <v>284</v>
      </c>
      <c r="AU291" s="182" t="s">
        <v>89</v>
      </c>
      <c r="AV291" s="14" t="s">
        <v>89</v>
      </c>
      <c r="AW291" s="14" t="s">
        <v>30</v>
      </c>
      <c r="AX291" s="14" t="s">
        <v>83</v>
      </c>
      <c r="AY291" s="182" t="s">
        <v>276</v>
      </c>
    </row>
    <row r="292" spans="1:65" s="2" customFormat="1" ht="37.9" customHeight="1">
      <c r="A292" s="33"/>
      <c r="B292" s="158"/>
      <c r="C292" s="197" t="s">
        <v>511</v>
      </c>
      <c r="D292" s="197" t="s">
        <v>393</v>
      </c>
      <c r="E292" s="198" t="s">
        <v>2762</v>
      </c>
      <c r="F292" s="199" t="s">
        <v>2763</v>
      </c>
      <c r="G292" s="200" t="s">
        <v>371</v>
      </c>
      <c r="H292" s="201">
        <v>20</v>
      </c>
      <c r="I292" s="202"/>
      <c r="J292" s="201">
        <f>ROUND(I292*H292,3)</f>
        <v>0</v>
      </c>
      <c r="K292" s="203"/>
      <c r="L292" s="204"/>
      <c r="M292" s="205" t="s">
        <v>1</v>
      </c>
      <c r="N292" s="206" t="s">
        <v>42</v>
      </c>
      <c r="O292" s="62"/>
      <c r="P292" s="168">
        <f>O292*H292</f>
        <v>0</v>
      </c>
      <c r="Q292" s="168">
        <v>0</v>
      </c>
      <c r="R292" s="168">
        <f>Q292*H292</f>
        <v>0</v>
      </c>
      <c r="S292" s="168">
        <v>0</v>
      </c>
      <c r="T292" s="169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70" t="s">
        <v>448</v>
      </c>
      <c r="AT292" s="170" t="s">
        <v>393</v>
      </c>
      <c r="AU292" s="170" t="s">
        <v>89</v>
      </c>
      <c r="AY292" s="18" t="s">
        <v>276</v>
      </c>
      <c r="BE292" s="171">
        <f>IF(N292="základná",J292,0)</f>
        <v>0</v>
      </c>
      <c r="BF292" s="171">
        <f>IF(N292="znížená",J292,0)</f>
        <v>0</v>
      </c>
      <c r="BG292" s="171">
        <f>IF(N292="zákl. prenesená",J292,0)</f>
        <v>0</v>
      </c>
      <c r="BH292" s="171">
        <f>IF(N292="zníž. prenesená",J292,0)</f>
        <v>0</v>
      </c>
      <c r="BI292" s="171">
        <f>IF(N292="nulová",J292,0)</f>
        <v>0</v>
      </c>
      <c r="BJ292" s="18" t="s">
        <v>89</v>
      </c>
      <c r="BK292" s="172">
        <f>ROUND(I292*H292,3)</f>
        <v>0</v>
      </c>
      <c r="BL292" s="18" t="s">
        <v>368</v>
      </c>
      <c r="BM292" s="170" t="s">
        <v>2764</v>
      </c>
    </row>
    <row r="293" spans="1:65" s="14" customFormat="1" ht="11.25">
      <c r="B293" s="181"/>
      <c r="D293" s="174" t="s">
        <v>284</v>
      </c>
      <c r="E293" s="182" t="s">
        <v>1</v>
      </c>
      <c r="F293" s="183" t="s">
        <v>7</v>
      </c>
      <c r="H293" s="184">
        <v>20</v>
      </c>
      <c r="I293" s="185"/>
      <c r="L293" s="181"/>
      <c r="M293" s="186"/>
      <c r="N293" s="187"/>
      <c r="O293" s="187"/>
      <c r="P293" s="187"/>
      <c r="Q293" s="187"/>
      <c r="R293" s="187"/>
      <c r="S293" s="187"/>
      <c r="T293" s="188"/>
      <c r="AT293" s="182" t="s">
        <v>284</v>
      </c>
      <c r="AU293" s="182" t="s">
        <v>89</v>
      </c>
      <c r="AV293" s="14" t="s">
        <v>89</v>
      </c>
      <c r="AW293" s="14" t="s">
        <v>30</v>
      </c>
      <c r="AX293" s="14" t="s">
        <v>83</v>
      </c>
      <c r="AY293" s="182" t="s">
        <v>276</v>
      </c>
    </row>
    <row r="294" spans="1:65" s="2" customFormat="1" ht="37.9" customHeight="1">
      <c r="A294" s="33"/>
      <c r="B294" s="158"/>
      <c r="C294" s="197" t="s">
        <v>516</v>
      </c>
      <c r="D294" s="197" t="s">
        <v>393</v>
      </c>
      <c r="E294" s="198" t="s">
        <v>2765</v>
      </c>
      <c r="F294" s="199" t="s">
        <v>2766</v>
      </c>
      <c r="G294" s="200" t="s">
        <v>371</v>
      </c>
      <c r="H294" s="201">
        <v>1</v>
      </c>
      <c r="I294" s="202"/>
      <c r="J294" s="201">
        <f>ROUND(I294*H294,3)</f>
        <v>0</v>
      </c>
      <c r="K294" s="203"/>
      <c r="L294" s="204"/>
      <c r="M294" s="205" t="s">
        <v>1</v>
      </c>
      <c r="N294" s="206" t="s">
        <v>42</v>
      </c>
      <c r="O294" s="62"/>
      <c r="P294" s="168">
        <f>O294*H294</f>
        <v>0</v>
      </c>
      <c r="Q294" s="168">
        <v>0</v>
      </c>
      <c r="R294" s="168">
        <f>Q294*H294</f>
        <v>0</v>
      </c>
      <c r="S294" s="168">
        <v>0</v>
      </c>
      <c r="T294" s="169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70" t="s">
        <v>448</v>
      </c>
      <c r="AT294" s="170" t="s">
        <v>393</v>
      </c>
      <c r="AU294" s="170" t="s">
        <v>89</v>
      </c>
      <c r="AY294" s="18" t="s">
        <v>276</v>
      </c>
      <c r="BE294" s="171">
        <f>IF(N294="základná",J294,0)</f>
        <v>0</v>
      </c>
      <c r="BF294" s="171">
        <f>IF(N294="znížená",J294,0)</f>
        <v>0</v>
      </c>
      <c r="BG294" s="171">
        <f>IF(N294="zákl. prenesená",J294,0)</f>
        <v>0</v>
      </c>
      <c r="BH294" s="171">
        <f>IF(N294="zníž. prenesená",J294,0)</f>
        <v>0</v>
      </c>
      <c r="BI294" s="171">
        <f>IF(N294="nulová",J294,0)</f>
        <v>0</v>
      </c>
      <c r="BJ294" s="18" t="s">
        <v>89</v>
      </c>
      <c r="BK294" s="172">
        <f>ROUND(I294*H294,3)</f>
        <v>0</v>
      </c>
      <c r="BL294" s="18" t="s">
        <v>368</v>
      </c>
      <c r="BM294" s="170" t="s">
        <v>2767</v>
      </c>
    </row>
    <row r="295" spans="1:65" s="14" customFormat="1" ht="11.25">
      <c r="B295" s="181"/>
      <c r="D295" s="174" t="s">
        <v>284</v>
      </c>
      <c r="E295" s="182" t="s">
        <v>1</v>
      </c>
      <c r="F295" s="183" t="s">
        <v>83</v>
      </c>
      <c r="H295" s="184">
        <v>1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2" t="s">
        <v>284</v>
      </c>
      <c r="AU295" s="182" t="s">
        <v>89</v>
      </c>
      <c r="AV295" s="14" t="s">
        <v>89</v>
      </c>
      <c r="AW295" s="14" t="s">
        <v>30</v>
      </c>
      <c r="AX295" s="14" t="s">
        <v>83</v>
      </c>
      <c r="AY295" s="182" t="s">
        <v>276</v>
      </c>
    </row>
    <row r="296" spans="1:65" s="2" customFormat="1" ht="49.15" customHeight="1">
      <c r="A296" s="33"/>
      <c r="B296" s="158"/>
      <c r="C296" s="197" t="s">
        <v>520</v>
      </c>
      <c r="D296" s="197" t="s">
        <v>393</v>
      </c>
      <c r="E296" s="198" t="s">
        <v>2768</v>
      </c>
      <c r="F296" s="199" t="s">
        <v>2769</v>
      </c>
      <c r="G296" s="200" t="s">
        <v>371</v>
      </c>
      <c r="H296" s="201">
        <v>1</v>
      </c>
      <c r="I296" s="202"/>
      <c r="J296" s="201">
        <f>ROUND(I296*H296,3)</f>
        <v>0</v>
      </c>
      <c r="K296" s="203"/>
      <c r="L296" s="204"/>
      <c r="M296" s="205" t="s">
        <v>1</v>
      </c>
      <c r="N296" s="206" t="s">
        <v>42</v>
      </c>
      <c r="O296" s="62"/>
      <c r="P296" s="168">
        <f>O296*H296</f>
        <v>0</v>
      </c>
      <c r="Q296" s="168">
        <v>0</v>
      </c>
      <c r="R296" s="168">
        <f>Q296*H296</f>
        <v>0</v>
      </c>
      <c r="S296" s="168">
        <v>0</v>
      </c>
      <c r="T296" s="169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0" t="s">
        <v>448</v>
      </c>
      <c r="AT296" s="170" t="s">
        <v>393</v>
      </c>
      <c r="AU296" s="170" t="s">
        <v>89</v>
      </c>
      <c r="AY296" s="18" t="s">
        <v>276</v>
      </c>
      <c r="BE296" s="171">
        <f>IF(N296="základná",J296,0)</f>
        <v>0</v>
      </c>
      <c r="BF296" s="171">
        <f>IF(N296="znížená",J296,0)</f>
        <v>0</v>
      </c>
      <c r="BG296" s="171">
        <f>IF(N296="zákl. prenesená",J296,0)</f>
        <v>0</v>
      </c>
      <c r="BH296" s="171">
        <f>IF(N296="zníž. prenesená",J296,0)</f>
        <v>0</v>
      </c>
      <c r="BI296" s="171">
        <f>IF(N296="nulová",J296,0)</f>
        <v>0</v>
      </c>
      <c r="BJ296" s="18" t="s">
        <v>89</v>
      </c>
      <c r="BK296" s="172">
        <f>ROUND(I296*H296,3)</f>
        <v>0</v>
      </c>
      <c r="BL296" s="18" t="s">
        <v>368</v>
      </c>
      <c r="BM296" s="170" t="s">
        <v>2770</v>
      </c>
    </row>
    <row r="297" spans="1:65" s="14" customFormat="1" ht="11.25">
      <c r="B297" s="181"/>
      <c r="D297" s="174" t="s">
        <v>284</v>
      </c>
      <c r="E297" s="182" t="s">
        <v>1</v>
      </c>
      <c r="F297" s="183" t="s">
        <v>83</v>
      </c>
      <c r="H297" s="184">
        <v>1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284</v>
      </c>
      <c r="AU297" s="182" t="s">
        <v>89</v>
      </c>
      <c r="AV297" s="14" t="s">
        <v>89</v>
      </c>
      <c r="AW297" s="14" t="s">
        <v>30</v>
      </c>
      <c r="AX297" s="14" t="s">
        <v>83</v>
      </c>
      <c r="AY297" s="182" t="s">
        <v>276</v>
      </c>
    </row>
    <row r="298" spans="1:65" s="2" customFormat="1" ht="76.349999999999994" customHeight="1">
      <c r="A298" s="33"/>
      <c r="B298" s="158"/>
      <c r="C298" s="197" t="s">
        <v>525</v>
      </c>
      <c r="D298" s="197" t="s">
        <v>393</v>
      </c>
      <c r="E298" s="198" t="s">
        <v>2771</v>
      </c>
      <c r="F298" s="199" t="s">
        <v>2772</v>
      </c>
      <c r="G298" s="200" t="s">
        <v>371</v>
      </c>
      <c r="H298" s="201">
        <v>1</v>
      </c>
      <c r="I298" s="202"/>
      <c r="J298" s="201">
        <f>ROUND(I298*H298,3)</f>
        <v>0</v>
      </c>
      <c r="K298" s="203"/>
      <c r="L298" s="204"/>
      <c r="M298" s="205" t="s">
        <v>1</v>
      </c>
      <c r="N298" s="206" t="s">
        <v>42</v>
      </c>
      <c r="O298" s="62"/>
      <c r="P298" s="168">
        <f>O298*H298</f>
        <v>0</v>
      </c>
      <c r="Q298" s="168">
        <v>0</v>
      </c>
      <c r="R298" s="168">
        <f>Q298*H298</f>
        <v>0</v>
      </c>
      <c r="S298" s="168">
        <v>0</v>
      </c>
      <c r="T298" s="169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0" t="s">
        <v>448</v>
      </c>
      <c r="AT298" s="170" t="s">
        <v>393</v>
      </c>
      <c r="AU298" s="170" t="s">
        <v>89</v>
      </c>
      <c r="AY298" s="18" t="s">
        <v>276</v>
      </c>
      <c r="BE298" s="171">
        <f>IF(N298="základná",J298,0)</f>
        <v>0</v>
      </c>
      <c r="BF298" s="171">
        <f>IF(N298="znížená",J298,0)</f>
        <v>0</v>
      </c>
      <c r="BG298" s="171">
        <f>IF(N298="zákl. prenesená",J298,0)</f>
        <v>0</v>
      </c>
      <c r="BH298" s="171">
        <f>IF(N298="zníž. prenesená",J298,0)</f>
        <v>0</v>
      </c>
      <c r="BI298" s="171">
        <f>IF(N298="nulová",J298,0)</f>
        <v>0</v>
      </c>
      <c r="BJ298" s="18" t="s">
        <v>89</v>
      </c>
      <c r="BK298" s="172">
        <f>ROUND(I298*H298,3)</f>
        <v>0</v>
      </c>
      <c r="BL298" s="18" t="s">
        <v>368</v>
      </c>
      <c r="BM298" s="170" t="s">
        <v>2773</v>
      </c>
    </row>
    <row r="299" spans="1:65" s="14" customFormat="1" ht="11.25">
      <c r="B299" s="181"/>
      <c r="D299" s="174" t="s">
        <v>284</v>
      </c>
      <c r="E299" s="182" t="s">
        <v>1</v>
      </c>
      <c r="F299" s="183" t="s">
        <v>83</v>
      </c>
      <c r="H299" s="184">
        <v>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2" t="s">
        <v>284</v>
      </c>
      <c r="AU299" s="182" t="s">
        <v>89</v>
      </c>
      <c r="AV299" s="14" t="s">
        <v>89</v>
      </c>
      <c r="AW299" s="14" t="s">
        <v>30</v>
      </c>
      <c r="AX299" s="14" t="s">
        <v>83</v>
      </c>
      <c r="AY299" s="182" t="s">
        <v>276</v>
      </c>
    </row>
    <row r="300" spans="1:65" s="2" customFormat="1" ht="24.2" customHeight="1">
      <c r="A300" s="33"/>
      <c r="B300" s="158"/>
      <c r="C300" s="159" t="s">
        <v>554</v>
      </c>
      <c r="D300" s="159" t="s">
        <v>278</v>
      </c>
      <c r="E300" s="160" t="s">
        <v>2774</v>
      </c>
      <c r="F300" s="161" t="s">
        <v>2775</v>
      </c>
      <c r="G300" s="162" t="s">
        <v>371</v>
      </c>
      <c r="H300" s="163">
        <v>2</v>
      </c>
      <c r="I300" s="164"/>
      <c r="J300" s="163">
        <f>ROUND(I300*H300,3)</f>
        <v>0</v>
      </c>
      <c r="K300" s="165"/>
      <c r="L300" s="34"/>
      <c r="M300" s="166" t="s">
        <v>1</v>
      </c>
      <c r="N300" s="167" t="s">
        <v>42</v>
      </c>
      <c r="O300" s="62"/>
      <c r="P300" s="168">
        <f>O300*H300</f>
        <v>0</v>
      </c>
      <c r="Q300" s="168">
        <v>0</v>
      </c>
      <c r="R300" s="168">
        <f>Q300*H300</f>
        <v>0</v>
      </c>
      <c r="S300" s="168">
        <v>0</v>
      </c>
      <c r="T300" s="169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0" t="s">
        <v>368</v>
      </c>
      <c r="AT300" s="170" t="s">
        <v>278</v>
      </c>
      <c r="AU300" s="170" t="s">
        <v>89</v>
      </c>
      <c r="AY300" s="18" t="s">
        <v>276</v>
      </c>
      <c r="BE300" s="171">
        <f>IF(N300="základná",J300,0)</f>
        <v>0</v>
      </c>
      <c r="BF300" s="171">
        <f>IF(N300="znížená",J300,0)</f>
        <v>0</v>
      </c>
      <c r="BG300" s="171">
        <f>IF(N300="zákl. prenesená",J300,0)</f>
        <v>0</v>
      </c>
      <c r="BH300" s="171">
        <f>IF(N300="zníž. prenesená",J300,0)</f>
        <v>0</v>
      </c>
      <c r="BI300" s="171">
        <f>IF(N300="nulová",J300,0)</f>
        <v>0</v>
      </c>
      <c r="BJ300" s="18" t="s">
        <v>89</v>
      </c>
      <c r="BK300" s="172">
        <f>ROUND(I300*H300,3)</f>
        <v>0</v>
      </c>
      <c r="BL300" s="18" t="s">
        <v>368</v>
      </c>
      <c r="BM300" s="170" t="s">
        <v>2776</v>
      </c>
    </row>
    <row r="301" spans="1:65" s="14" customFormat="1" ht="11.25">
      <c r="B301" s="181"/>
      <c r="D301" s="174" t="s">
        <v>284</v>
      </c>
      <c r="E301" s="182" t="s">
        <v>1</v>
      </c>
      <c r="F301" s="183" t="s">
        <v>2777</v>
      </c>
      <c r="H301" s="184">
        <v>2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284</v>
      </c>
      <c r="AU301" s="182" t="s">
        <v>89</v>
      </c>
      <c r="AV301" s="14" t="s">
        <v>89</v>
      </c>
      <c r="AW301" s="14" t="s">
        <v>30</v>
      </c>
      <c r="AX301" s="14" t="s">
        <v>83</v>
      </c>
      <c r="AY301" s="182" t="s">
        <v>276</v>
      </c>
    </row>
    <row r="302" spans="1:65" s="2" customFormat="1" ht="16.5" customHeight="1">
      <c r="A302" s="33"/>
      <c r="B302" s="158"/>
      <c r="C302" s="197" t="s">
        <v>559</v>
      </c>
      <c r="D302" s="197" t="s">
        <v>393</v>
      </c>
      <c r="E302" s="198" t="s">
        <v>2778</v>
      </c>
      <c r="F302" s="199" t="s">
        <v>2779</v>
      </c>
      <c r="G302" s="200" t="s">
        <v>371</v>
      </c>
      <c r="H302" s="201">
        <v>2</v>
      </c>
      <c r="I302" s="202"/>
      <c r="J302" s="201">
        <f>ROUND(I302*H302,3)</f>
        <v>0</v>
      </c>
      <c r="K302" s="203"/>
      <c r="L302" s="204"/>
      <c r="M302" s="205" t="s">
        <v>1</v>
      </c>
      <c r="N302" s="206" t="s">
        <v>42</v>
      </c>
      <c r="O302" s="62"/>
      <c r="P302" s="168">
        <f>O302*H302</f>
        <v>0</v>
      </c>
      <c r="Q302" s="168">
        <v>1E-3</v>
      </c>
      <c r="R302" s="168">
        <f>Q302*H302</f>
        <v>2E-3</v>
      </c>
      <c r="S302" s="168">
        <v>0</v>
      </c>
      <c r="T302" s="169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0" t="s">
        <v>448</v>
      </c>
      <c r="AT302" s="170" t="s">
        <v>393</v>
      </c>
      <c r="AU302" s="170" t="s">
        <v>89</v>
      </c>
      <c r="AY302" s="18" t="s">
        <v>276</v>
      </c>
      <c r="BE302" s="171">
        <f>IF(N302="základná",J302,0)</f>
        <v>0</v>
      </c>
      <c r="BF302" s="171">
        <f>IF(N302="znížená",J302,0)</f>
        <v>0</v>
      </c>
      <c r="BG302" s="171">
        <f>IF(N302="zákl. prenesená",J302,0)</f>
        <v>0</v>
      </c>
      <c r="BH302" s="171">
        <f>IF(N302="zníž. prenesená",J302,0)</f>
        <v>0</v>
      </c>
      <c r="BI302" s="171">
        <f>IF(N302="nulová",J302,0)</f>
        <v>0</v>
      </c>
      <c r="BJ302" s="18" t="s">
        <v>89</v>
      </c>
      <c r="BK302" s="172">
        <f>ROUND(I302*H302,3)</f>
        <v>0</v>
      </c>
      <c r="BL302" s="18" t="s">
        <v>368</v>
      </c>
      <c r="BM302" s="170" t="s">
        <v>2780</v>
      </c>
    </row>
    <row r="303" spans="1:65" s="2" customFormat="1" ht="21.75" customHeight="1">
      <c r="A303" s="33"/>
      <c r="B303" s="158"/>
      <c r="C303" s="159" t="s">
        <v>564</v>
      </c>
      <c r="D303" s="159" t="s">
        <v>278</v>
      </c>
      <c r="E303" s="160" t="s">
        <v>2781</v>
      </c>
      <c r="F303" s="161" t="s">
        <v>2782</v>
      </c>
      <c r="G303" s="162" t="s">
        <v>292</v>
      </c>
      <c r="H303" s="163">
        <v>63.465000000000003</v>
      </c>
      <c r="I303" s="164"/>
      <c r="J303" s="163">
        <f>ROUND(I303*H303,3)</f>
        <v>0</v>
      </c>
      <c r="K303" s="165"/>
      <c r="L303" s="34"/>
      <c r="M303" s="166" t="s">
        <v>1</v>
      </c>
      <c r="N303" s="167" t="s">
        <v>42</v>
      </c>
      <c r="O303" s="62"/>
      <c r="P303" s="168">
        <f>O303*H303</f>
        <v>0</v>
      </c>
      <c r="Q303" s="168">
        <v>2.5999999999999998E-4</v>
      </c>
      <c r="R303" s="168">
        <f>Q303*H303</f>
        <v>1.6500899999999999E-2</v>
      </c>
      <c r="S303" s="168">
        <v>0</v>
      </c>
      <c r="T303" s="169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0" t="s">
        <v>368</v>
      </c>
      <c r="AT303" s="170" t="s">
        <v>278</v>
      </c>
      <c r="AU303" s="170" t="s">
        <v>89</v>
      </c>
      <c r="AY303" s="18" t="s">
        <v>276</v>
      </c>
      <c r="BE303" s="171">
        <f>IF(N303="základná",J303,0)</f>
        <v>0</v>
      </c>
      <c r="BF303" s="171">
        <f>IF(N303="znížená",J303,0)</f>
        <v>0</v>
      </c>
      <c r="BG303" s="171">
        <f>IF(N303="zákl. prenesená",J303,0)</f>
        <v>0</v>
      </c>
      <c r="BH303" s="171">
        <f>IF(N303="zníž. prenesená",J303,0)</f>
        <v>0</v>
      </c>
      <c r="BI303" s="171">
        <f>IF(N303="nulová",J303,0)</f>
        <v>0</v>
      </c>
      <c r="BJ303" s="18" t="s">
        <v>89</v>
      </c>
      <c r="BK303" s="172">
        <f>ROUND(I303*H303,3)</f>
        <v>0</v>
      </c>
      <c r="BL303" s="18" t="s">
        <v>368</v>
      </c>
      <c r="BM303" s="170" t="s">
        <v>2783</v>
      </c>
    </row>
    <row r="304" spans="1:65" s="14" customFormat="1" ht="11.25">
      <c r="B304" s="181"/>
      <c r="D304" s="174" t="s">
        <v>284</v>
      </c>
      <c r="E304" s="182" t="s">
        <v>1</v>
      </c>
      <c r="F304" s="183" t="s">
        <v>2784</v>
      </c>
      <c r="H304" s="184">
        <v>0.88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284</v>
      </c>
      <c r="AU304" s="182" t="s">
        <v>89</v>
      </c>
      <c r="AV304" s="14" t="s">
        <v>89</v>
      </c>
      <c r="AW304" s="14" t="s">
        <v>30</v>
      </c>
      <c r="AX304" s="14" t="s">
        <v>76</v>
      </c>
      <c r="AY304" s="182" t="s">
        <v>276</v>
      </c>
    </row>
    <row r="305" spans="1:65" s="14" customFormat="1" ht="11.25">
      <c r="B305" s="181"/>
      <c r="D305" s="174" t="s">
        <v>284</v>
      </c>
      <c r="E305" s="182" t="s">
        <v>1</v>
      </c>
      <c r="F305" s="183" t="s">
        <v>2785</v>
      </c>
      <c r="H305" s="184">
        <v>2.4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284</v>
      </c>
      <c r="AU305" s="182" t="s">
        <v>89</v>
      </c>
      <c r="AV305" s="14" t="s">
        <v>89</v>
      </c>
      <c r="AW305" s="14" t="s">
        <v>30</v>
      </c>
      <c r="AX305" s="14" t="s">
        <v>76</v>
      </c>
      <c r="AY305" s="182" t="s">
        <v>276</v>
      </c>
    </row>
    <row r="306" spans="1:65" s="14" customFormat="1" ht="11.25">
      <c r="B306" s="181"/>
      <c r="D306" s="174" t="s">
        <v>284</v>
      </c>
      <c r="E306" s="182" t="s">
        <v>1</v>
      </c>
      <c r="F306" s="183" t="s">
        <v>2786</v>
      </c>
      <c r="H306" s="184">
        <v>2.38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2" t="s">
        <v>284</v>
      </c>
      <c r="AU306" s="182" t="s">
        <v>89</v>
      </c>
      <c r="AV306" s="14" t="s">
        <v>89</v>
      </c>
      <c r="AW306" s="14" t="s">
        <v>30</v>
      </c>
      <c r="AX306" s="14" t="s">
        <v>76</v>
      </c>
      <c r="AY306" s="182" t="s">
        <v>276</v>
      </c>
    </row>
    <row r="307" spans="1:65" s="14" customFormat="1" ht="11.25">
      <c r="B307" s="181"/>
      <c r="D307" s="174" t="s">
        <v>284</v>
      </c>
      <c r="E307" s="182" t="s">
        <v>1</v>
      </c>
      <c r="F307" s="183" t="s">
        <v>2787</v>
      </c>
      <c r="H307" s="184">
        <v>4.76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284</v>
      </c>
      <c r="AU307" s="182" t="s">
        <v>89</v>
      </c>
      <c r="AV307" s="14" t="s">
        <v>89</v>
      </c>
      <c r="AW307" s="14" t="s">
        <v>30</v>
      </c>
      <c r="AX307" s="14" t="s">
        <v>76</v>
      </c>
      <c r="AY307" s="182" t="s">
        <v>276</v>
      </c>
    </row>
    <row r="308" spans="1:65" s="14" customFormat="1" ht="11.25">
      <c r="B308" s="181"/>
      <c r="D308" s="174" t="s">
        <v>284</v>
      </c>
      <c r="E308" s="182" t="s">
        <v>1</v>
      </c>
      <c r="F308" s="183" t="s">
        <v>2788</v>
      </c>
      <c r="H308" s="184">
        <v>0.62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284</v>
      </c>
      <c r="AU308" s="182" t="s">
        <v>89</v>
      </c>
      <c r="AV308" s="14" t="s">
        <v>89</v>
      </c>
      <c r="AW308" s="14" t="s">
        <v>30</v>
      </c>
      <c r="AX308" s="14" t="s">
        <v>76</v>
      </c>
      <c r="AY308" s="182" t="s">
        <v>276</v>
      </c>
    </row>
    <row r="309" spans="1:65" s="14" customFormat="1" ht="11.25">
      <c r="B309" s="181"/>
      <c r="D309" s="174" t="s">
        <v>284</v>
      </c>
      <c r="E309" s="182" t="s">
        <v>1</v>
      </c>
      <c r="F309" s="183" t="s">
        <v>2789</v>
      </c>
      <c r="H309" s="184">
        <v>47.6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284</v>
      </c>
      <c r="AU309" s="182" t="s">
        <v>89</v>
      </c>
      <c r="AV309" s="14" t="s">
        <v>89</v>
      </c>
      <c r="AW309" s="14" t="s">
        <v>30</v>
      </c>
      <c r="AX309" s="14" t="s">
        <v>76</v>
      </c>
      <c r="AY309" s="182" t="s">
        <v>276</v>
      </c>
    </row>
    <row r="310" spans="1:65" s="14" customFormat="1" ht="11.25">
      <c r="B310" s="181"/>
      <c r="D310" s="174" t="s">
        <v>284</v>
      </c>
      <c r="E310" s="182" t="s">
        <v>1</v>
      </c>
      <c r="F310" s="183" t="s">
        <v>2790</v>
      </c>
      <c r="H310" s="184">
        <v>2.0750000000000002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284</v>
      </c>
      <c r="AU310" s="182" t="s">
        <v>89</v>
      </c>
      <c r="AV310" s="14" t="s">
        <v>89</v>
      </c>
      <c r="AW310" s="14" t="s">
        <v>30</v>
      </c>
      <c r="AX310" s="14" t="s">
        <v>76</v>
      </c>
      <c r="AY310" s="182" t="s">
        <v>276</v>
      </c>
    </row>
    <row r="311" spans="1:65" s="14" customFormat="1" ht="11.25">
      <c r="B311" s="181"/>
      <c r="D311" s="174" t="s">
        <v>284</v>
      </c>
      <c r="E311" s="182" t="s">
        <v>1</v>
      </c>
      <c r="F311" s="183" t="s">
        <v>2791</v>
      </c>
      <c r="H311" s="184">
        <v>2.75</v>
      </c>
      <c r="I311" s="185"/>
      <c r="L311" s="181"/>
      <c r="M311" s="186"/>
      <c r="N311" s="187"/>
      <c r="O311" s="187"/>
      <c r="P311" s="187"/>
      <c r="Q311" s="187"/>
      <c r="R311" s="187"/>
      <c r="S311" s="187"/>
      <c r="T311" s="188"/>
      <c r="AT311" s="182" t="s">
        <v>284</v>
      </c>
      <c r="AU311" s="182" t="s">
        <v>89</v>
      </c>
      <c r="AV311" s="14" t="s">
        <v>89</v>
      </c>
      <c r="AW311" s="14" t="s">
        <v>30</v>
      </c>
      <c r="AX311" s="14" t="s">
        <v>76</v>
      </c>
      <c r="AY311" s="182" t="s">
        <v>276</v>
      </c>
    </row>
    <row r="312" spans="1:65" s="15" customFormat="1" ht="11.25">
      <c r="B312" s="189"/>
      <c r="D312" s="174" t="s">
        <v>284</v>
      </c>
      <c r="E312" s="190" t="s">
        <v>1</v>
      </c>
      <c r="F312" s="191" t="s">
        <v>289</v>
      </c>
      <c r="H312" s="192">
        <v>63.465000000000003</v>
      </c>
      <c r="I312" s="193"/>
      <c r="L312" s="189"/>
      <c r="M312" s="194"/>
      <c r="N312" s="195"/>
      <c r="O312" s="195"/>
      <c r="P312" s="195"/>
      <c r="Q312" s="195"/>
      <c r="R312" s="195"/>
      <c r="S312" s="195"/>
      <c r="T312" s="196"/>
      <c r="AT312" s="190" t="s">
        <v>284</v>
      </c>
      <c r="AU312" s="190" t="s">
        <v>89</v>
      </c>
      <c r="AV312" s="15" t="s">
        <v>282</v>
      </c>
      <c r="AW312" s="15" t="s">
        <v>30</v>
      </c>
      <c r="AX312" s="15" t="s">
        <v>83</v>
      </c>
      <c r="AY312" s="190" t="s">
        <v>276</v>
      </c>
    </row>
    <row r="313" spans="1:65" s="2" customFormat="1" ht="16.5" customHeight="1">
      <c r="A313" s="33"/>
      <c r="B313" s="158"/>
      <c r="C313" s="197" t="s">
        <v>568</v>
      </c>
      <c r="D313" s="197" t="s">
        <v>393</v>
      </c>
      <c r="E313" s="198" t="s">
        <v>2792</v>
      </c>
      <c r="F313" s="199" t="s">
        <v>2793</v>
      </c>
      <c r="G313" s="200" t="s">
        <v>292</v>
      </c>
      <c r="H313" s="201">
        <v>2.1789999999999998</v>
      </c>
      <c r="I313" s="202"/>
      <c r="J313" s="201">
        <f>ROUND(I313*H313,3)</f>
        <v>0</v>
      </c>
      <c r="K313" s="203"/>
      <c r="L313" s="204"/>
      <c r="M313" s="205" t="s">
        <v>1</v>
      </c>
      <c r="N313" s="206" t="s">
        <v>42</v>
      </c>
      <c r="O313" s="62"/>
      <c r="P313" s="168">
        <f>O313*H313</f>
        <v>0</v>
      </c>
      <c r="Q313" s="168">
        <v>7.3999999999999999E-4</v>
      </c>
      <c r="R313" s="168">
        <f>Q313*H313</f>
        <v>1.6124599999999998E-3</v>
      </c>
      <c r="S313" s="168">
        <v>0</v>
      </c>
      <c r="T313" s="169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70" t="s">
        <v>448</v>
      </c>
      <c r="AT313" s="170" t="s">
        <v>393</v>
      </c>
      <c r="AU313" s="170" t="s">
        <v>89</v>
      </c>
      <c r="AY313" s="18" t="s">
        <v>276</v>
      </c>
      <c r="BE313" s="171">
        <f>IF(N313="základná",J313,0)</f>
        <v>0</v>
      </c>
      <c r="BF313" s="171">
        <f>IF(N313="znížená",J313,0)</f>
        <v>0</v>
      </c>
      <c r="BG313" s="171">
        <f>IF(N313="zákl. prenesená",J313,0)</f>
        <v>0</v>
      </c>
      <c r="BH313" s="171">
        <f>IF(N313="zníž. prenesená",J313,0)</f>
        <v>0</v>
      </c>
      <c r="BI313" s="171">
        <f>IF(N313="nulová",J313,0)</f>
        <v>0</v>
      </c>
      <c r="BJ313" s="18" t="s">
        <v>89</v>
      </c>
      <c r="BK313" s="172">
        <f>ROUND(I313*H313,3)</f>
        <v>0</v>
      </c>
      <c r="BL313" s="18" t="s">
        <v>368</v>
      </c>
      <c r="BM313" s="170" t="s">
        <v>2794</v>
      </c>
    </row>
    <row r="314" spans="1:65" s="14" customFormat="1" ht="11.25">
      <c r="B314" s="181"/>
      <c r="D314" s="174" t="s">
        <v>284</v>
      </c>
      <c r="E314" s="182" t="s">
        <v>1</v>
      </c>
      <c r="F314" s="183" t="s">
        <v>2790</v>
      </c>
      <c r="H314" s="184">
        <v>2.0750000000000002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284</v>
      </c>
      <c r="AU314" s="182" t="s">
        <v>89</v>
      </c>
      <c r="AV314" s="14" t="s">
        <v>89</v>
      </c>
      <c r="AW314" s="14" t="s">
        <v>30</v>
      </c>
      <c r="AX314" s="14" t="s">
        <v>83</v>
      </c>
      <c r="AY314" s="182" t="s">
        <v>276</v>
      </c>
    </row>
    <row r="315" spans="1:65" s="14" customFormat="1" ht="11.25">
      <c r="B315" s="181"/>
      <c r="D315" s="174" t="s">
        <v>284</v>
      </c>
      <c r="F315" s="183" t="s">
        <v>2795</v>
      </c>
      <c r="H315" s="184">
        <v>2.1789999999999998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2" t="s">
        <v>284</v>
      </c>
      <c r="AU315" s="182" t="s">
        <v>89</v>
      </c>
      <c r="AV315" s="14" t="s">
        <v>89</v>
      </c>
      <c r="AW315" s="14" t="s">
        <v>3</v>
      </c>
      <c r="AX315" s="14" t="s">
        <v>83</v>
      </c>
      <c r="AY315" s="182" t="s">
        <v>276</v>
      </c>
    </row>
    <row r="316" spans="1:65" s="2" customFormat="1" ht="16.5" customHeight="1">
      <c r="A316" s="33"/>
      <c r="B316" s="158"/>
      <c r="C316" s="197" t="s">
        <v>572</v>
      </c>
      <c r="D316" s="197" t="s">
        <v>393</v>
      </c>
      <c r="E316" s="198" t="s">
        <v>2796</v>
      </c>
      <c r="F316" s="199" t="s">
        <v>2797</v>
      </c>
      <c r="G316" s="200" t="s">
        <v>292</v>
      </c>
      <c r="H316" s="201">
        <v>54.978000000000002</v>
      </c>
      <c r="I316" s="202"/>
      <c r="J316" s="201">
        <f>ROUND(I316*H316,3)</f>
        <v>0</v>
      </c>
      <c r="K316" s="203"/>
      <c r="L316" s="204"/>
      <c r="M316" s="205" t="s">
        <v>1</v>
      </c>
      <c r="N316" s="206" t="s">
        <v>42</v>
      </c>
      <c r="O316" s="62"/>
      <c r="P316" s="168">
        <f>O316*H316</f>
        <v>0</v>
      </c>
      <c r="Q316" s="168">
        <v>7.3999999999999999E-4</v>
      </c>
      <c r="R316" s="168">
        <f>Q316*H316</f>
        <v>4.068372E-2</v>
      </c>
      <c r="S316" s="168">
        <v>0</v>
      </c>
      <c r="T316" s="169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70" t="s">
        <v>448</v>
      </c>
      <c r="AT316" s="170" t="s">
        <v>393</v>
      </c>
      <c r="AU316" s="170" t="s">
        <v>89</v>
      </c>
      <c r="AY316" s="18" t="s">
        <v>276</v>
      </c>
      <c r="BE316" s="171">
        <f>IF(N316="základná",J316,0)</f>
        <v>0</v>
      </c>
      <c r="BF316" s="171">
        <f>IF(N316="znížená",J316,0)</f>
        <v>0</v>
      </c>
      <c r="BG316" s="171">
        <f>IF(N316="zákl. prenesená",J316,0)</f>
        <v>0</v>
      </c>
      <c r="BH316" s="171">
        <f>IF(N316="zníž. prenesená",J316,0)</f>
        <v>0</v>
      </c>
      <c r="BI316" s="171">
        <f>IF(N316="nulová",J316,0)</f>
        <v>0</v>
      </c>
      <c r="BJ316" s="18" t="s">
        <v>89</v>
      </c>
      <c r="BK316" s="172">
        <f>ROUND(I316*H316,3)</f>
        <v>0</v>
      </c>
      <c r="BL316" s="18" t="s">
        <v>368</v>
      </c>
      <c r="BM316" s="170" t="s">
        <v>2798</v>
      </c>
    </row>
    <row r="317" spans="1:65" s="14" customFormat="1" ht="11.25">
      <c r="B317" s="181"/>
      <c r="D317" s="174" t="s">
        <v>284</v>
      </c>
      <c r="E317" s="182" t="s">
        <v>1</v>
      </c>
      <c r="F317" s="183" t="s">
        <v>2789</v>
      </c>
      <c r="H317" s="184">
        <v>47.6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2" t="s">
        <v>284</v>
      </c>
      <c r="AU317" s="182" t="s">
        <v>89</v>
      </c>
      <c r="AV317" s="14" t="s">
        <v>89</v>
      </c>
      <c r="AW317" s="14" t="s">
        <v>30</v>
      </c>
      <c r="AX317" s="14" t="s">
        <v>76</v>
      </c>
      <c r="AY317" s="182" t="s">
        <v>276</v>
      </c>
    </row>
    <row r="318" spans="1:65" s="14" customFormat="1" ht="11.25">
      <c r="B318" s="181"/>
      <c r="D318" s="174" t="s">
        <v>284</v>
      </c>
      <c r="E318" s="182" t="s">
        <v>1</v>
      </c>
      <c r="F318" s="183" t="s">
        <v>2787</v>
      </c>
      <c r="H318" s="184">
        <v>4.76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284</v>
      </c>
      <c r="AU318" s="182" t="s">
        <v>89</v>
      </c>
      <c r="AV318" s="14" t="s">
        <v>89</v>
      </c>
      <c r="AW318" s="14" t="s">
        <v>30</v>
      </c>
      <c r="AX318" s="14" t="s">
        <v>76</v>
      </c>
      <c r="AY318" s="182" t="s">
        <v>276</v>
      </c>
    </row>
    <row r="319" spans="1:65" s="15" customFormat="1" ht="11.25">
      <c r="B319" s="189"/>
      <c r="D319" s="174" t="s">
        <v>284</v>
      </c>
      <c r="E319" s="190" t="s">
        <v>1</v>
      </c>
      <c r="F319" s="191" t="s">
        <v>289</v>
      </c>
      <c r="H319" s="192">
        <v>52.36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284</v>
      </c>
      <c r="AU319" s="190" t="s">
        <v>89</v>
      </c>
      <c r="AV319" s="15" t="s">
        <v>282</v>
      </c>
      <c r="AW319" s="15" t="s">
        <v>30</v>
      </c>
      <c r="AX319" s="15" t="s">
        <v>83</v>
      </c>
      <c r="AY319" s="190" t="s">
        <v>276</v>
      </c>
    </row>
    <row r="320" spans="1:65" s="14" customFormat="1" ht="11.25">
      <c r="B320" s="181"/>
      <c r="D320" s="174" t="s">
        <v>284</v>
      </c>
      <c r="F320" s="183" t="s">
        <v>2799</v>
      </c>
      <c r="H320" s="184">
        <v>54.978000000000002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284</v>
      </c>
      <c r="AU320" s="182" t="s">
        <v>89</v>
      </c>
      <c r="AV320" s="14" t="s">
        <v>89</v>
      </c>
      <c r="AW320" s="14" t="s">
        <v>3</v>
      </c>
      <c r="AX320" s="14" t="s">
        <v>83</v>
      </c>
      <c r="AY320" s="182" t="s">
        <v>276</v>
      </c>
    </row>
    <row r="321" spans="1:65" s="2" customFormat="1" ht="16.5" customHeight="1">
      <c r="A321" s="33"/>
      <c r="B321" s="158"/>
      <c r="C321" s="197" t="s">
        <v>577</v>
      </c>
      <c r="D321" s="197" t="s">
        <v>393</v>
      </c>
      <c r="E321" s="198" t="s">
        <v>2800</v>
      </c>
      <c r="F321" s="199" t="s">
        <v>2801</v>
      </c>
      <c r="G321" s="200" t="s">
        <v>292</v>
      </c>
      <c r="H321" s="201">
        <v>2.8879999999999999</v>
      </c>
      <c r="I321" s="202"/>
      <c r="J321" s="201">
        <f>ROUND(I321*H321,3)</f>
        <v>0</v>
      </c>
      <c r="K321" s="203"/>
      <c r="L321" s="204"/>
      <c r="M321" s="205" t="s">
        <v>1</v>
      </c>
      <c r="N321" s="206" t="s">
        <v>42</v>
      </c>
      <c r="O321" s="62"/>
      <c r="P321" s="168">
        <f>O321*H321</f>
        <v>0</v>
      </c>
      <c r="Q321" s="168">
        <v>7.3999999999999999E-4</v>
      </c>
      <c r="R321" s="168">
        <f>Q321*H321</f>
        <v>2.1371199999999997E-3</v>
      </c>
      <c r="S321" s="168">
        <v>0</v>
      </c>
      <c r="T321" s="169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0" t="s">
        <v>448</v>
      </c>
      <c r="AT321" s="170" t="s">
        <v>393</v>
      </c>
      <c r="AU321" s="170" t="s">
        <v>89</v>
      </c>
      <c r="AY321" s="18" t="s">
        <v>276</v>
      </c>
      <c r="BE321" s="171">
        <f>IF(N321="základná",J321,0)</f>
        <v>0</v>
      </c>
      <c r="BF321" s="171">
        <f>IF(N321="znížená",J321,0)</f>
        <v>0</v>
      </c>
      <c r="BG321" s="171">
        <f>IF(N321="zákl. prenesená",J321,0)</f>
        <v>0</v>
      </c>
      <c r="BH321" s="171">
        <f>IF(N321="zníž. prenesená",J321,0)</f>
        <v>0</v>
      </c>
      <c r="BI321" s="171">
        <f>IF(N321="nulová",J321,0)</f>
        <v>0</v>
      </c>
      <c r="BJ321" s="18" t="s">
        <v>89</v>
      </c>
      <c r="BK321" s="172">
        <f>ROUND(I321*H321,3)</f>
        <v>0</v>
      </c>
      <c r="BL321" s="18" t="s">
        <v>368</v>
      </c>
      <c r="BM321" s="170" t="s">
        <v>2802</v>
      </c>
    </row>
    <row r="322" spans="1:65" s="14" customFormat="1" ht="11.25">
      <c r="B322" s="181"/>
      <c r="D322" s="174" t="s">
        <v>284</v>
      </c>
      <c r="E322" s="182" t="s">
        <v>1</v>
      </c>
      <c r="F322" s="183" t="s">
        <v>2803</v>
      </c>
      <c r="H322" s="184">
        <v>2.75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2" t="s">
        <v>284</v>
      </c>
      <c r="AU322" s="182" t="s">
        <v>89</v>
      </c>
      <c r="AV322" s="14" t="s">
        <v>89</v>
      </c>
      <c r="AW322" s="14" t="s">
        <v>30</v>
      </c>
      <c r="AX322" s="14" t="s">
        <v>83</v>
      </c>
      <c r="AY322" s="182" t="s">
        <v>276</v>
      </c>
    </row>
    <row r="323" spans="1:65" s="14" customFormat="1" ht="11.25">
      <c r="B323" s="181"/>
      <c r="D323" s="174" t="s">
        <v>284</v>
      </c>
      <c r="F323" s="183" t="s">
        <v>2804</v>
      </c>
      <c r="H323" s="184">
        <v>2.8879999999999999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2" t="s">
        <v>284</v>
      </c>
      <c r="AU323" s="182" t="s">
        <v>89</v>
      </c>
      <c r="AV323" s="14" t="s">
        <v>89</v>
      </c>
      <c r="AW323" s="14" t="s">
        <v>3</v>
      </c>
      <c r="AX323" s="14" t="s">
        <v>83</v>
      </c>
      <c r="AY323" s="182" t="s">
        <v>276</v>
      </c>
    </row>
    <row r="324" spans="1:65" s="2" customFormat="1" ht="16.5" customHeight="1">
      <c r="A324" s="33"/>
      <c r="B324" s="158"/>
      <c r="C324" s="197" t="s">
        <v>584</v>
      </c>
      <c r="D324" s="197" t="s">
        <v>393</v>
      </c>
      <c r="E324" s="198" t="s">
        <v>2805</v>
      </c>
      <c r="F324" s="199" t="s">
        <v>2806</v>
      </c>
      <c r="G324" s="200" t="s">
        <v>292</v>
      </c>
      <c r="H324" s="201">
        <v>6.5940000000000003</v>
      </c>
      <c r="I324" s="202"/>
      <c r="J324" s="201">
        <f>ROUND(I324*H324,3)</f>
        <v>0</v>
      </c>
      <c r="K324" s="203"/>
      <c r="L324" s="204"/>
      <c r="M324" s="205" t="s">
        <v>1</v>
      </c>
      <c r="N324" s="206" t="s">
        <v>42</v>
      </c>
      <c r="O324" s="62"/>
      <c r="P324" s="168">
        <f>O324*H324</f>
        <v>0</v>
      </c>
      <c r="Q324" s="168">
        <v>1.14E-3</v>
      </c>
      <c r="R324" s="168">
        <f>Q324*H324</f>
        <v>7.5171600000000002E-3</v>
      </c>
      <c r="S324" s="168">
        <v>0</v>
      </c>
      <c r="T324" s="169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70" t="s">
        <v>448</v>
      </c>
      <c r="AT324" s="170" t="s">
        <v>393</v>
      </c>
      <c r="AU324" s="170" t="s">
        <v>89</v>
      </c>
      <c r="AY324" s="18" t="s">
        <v>276</v>
      </c>
      <c r="BE324" s="171">
        <f>IF(N324="základná",J324,0)</f>
        <v>0</v>
      </c>
      <c r="BF324" s="171">
        <f>IF(N324="znížená",J324,0)</f>
        <v>0</v>
      </c>
      <c r="BG324" s="171">
        <f>IF(N324="zákl. prenesená",J324,0)</f>
        <v>0</v>
      </c>
      <c r="BH324" s="171">
        <f>IF(N324="zníž. prenesená",J324,0)</f>
        <v>0</v>
      </c>
      <c r="BI324" s="171">
        <f>IF(N324="nulová",J324,0)</f>
        <v>0</v>
      </c>
      <c r="BJ324" s="18" t="s">
        <v>89</v>
      </c>
      <c r="BK324" s="172">
        <f>ROUND(I324*H324,3)</f>
        <v>0</v>
      </c>
      <c r="BL324" s="18" t="s">
        <v>368</v>
      </c>
      <c r="BM324" s="170" t="s">
        <v>2807</v>
      </c>
    </row>
    <row r="325" spans="1:65" s="14" customFormat="1" ht="11.25">
      <c r="B325" s="181"/>
      <c r="D325" s="174" t="s">
        <v>284</v>
      </c>
      <c r="E325" s="182" t="s">
        <v>1</v>
      </c>
      <c r="F325" s="183" t="s">
        <v>2784</v>
      </c>
      <c r="H325" s="184">
        <v>0.88</v>
      </c>
      <c r="I325" s="185"/>
      <c r="L325" s="181"/>
      <c r="M325" s="186"/>
      <c r="N325" s="187"/>
      <c r="O325" s="187"/>
      <c r="P325" s="187"/>
      <c r="Q325" s="187"/>
      <c r="R325" s="187"/>
      <c r="S325" s="187"/>
      <c r="T325" s="188"/>
      <c r="AT325" s="182" t="s">
        <v>284</v>
      </c>
      <c r="AU325" s="182" t="s">
        <v>89</v>
      </c>
      <c r="AV325" s="14" t="s">
        <v>89</v>
      </c>
      <c r="AW325" s="14" t="s">
        <v>30</v>
      </c>
      <c r="AX325" s="14" t="s">
        <v>76</v>
      </c>
      <c r="AY325" s="182" t="s">
        <v>276</v>
      </c>
    </row>
    <row r="326" spans="1:65" s="14" customFormat="1" ht="11.25">
      <c r="B326" s="181"/>
      <c r="D326" s="174" t="s">
        <v>284</v>
      </c>
      <c r="E326" s="182" t="s">
        <v>1</v>
      </c>
      <c r="F326" s="183" t="s">
        <v>2785</v>
      </c>
      <c r="H326" s="184">
        <v>2.4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284</v>
      </c>
      <c r="AU326" s="182" t="s">
        <v>89</v>
      </c>
      <c r="AV326" s="14" t="s">
        <v>89</v>
      </c>
      <c r="AW326" s="14" t="s">
        <v>30</v>
      </c>
      <c r="AX326" s="14" t="s">
        <v>76</v>
      </c>
      <c r="AY326" s="182" t="s">
        <v>276</v>
      </c>
    </row>
    <row r="327" spans="1:65" s="14" customFormat="1" ht="11.25">
      <c r="B327" s="181"/>
      <c r="D327" s="174" t="s">
        <v>284</v>
      </c>
      <c r="E327" s="182" t="s">
        <v>1</v>
      </c>
      <c r="F327" s="183" t="s">
        <v>2786</v>
      </c>
      <c r="H327" s="184">
        <v>2.38</v>
      </c>
      <c r="I327" s="185"/>
      <c r="L327" s="181"/>
      <c r="M327" s="186"/>
      <c r="N327" s="187"/>
      <c r="O327" s="187"/>
      <c r="P327" s="187"/>
      <c r="Q327" s="187"/>
      <c r="R327" s="187"/>
      <c r="S327" s="187"/>
      <c r="T327" s="188"/>
      <c r="AT327" s="182" t="s">
        <v>284</v>
      </c>
      <c r="AU327" s="182" t="s">
        <v>89</v>
      </c>
      <c r="AV327" s="14" t="s">
        <v>89</v>
      </c>
      <c r="AW327" s="14" t="s">
        <v>30</v>
      </c>
      <c r="AX327" s="14" t="s">
        <v>76</v>
      </c>
      <c r="AY327" s="182" t="s">
        <v>276</v>
      </c>
    </row>
    <row r="328" spans="1:65" s="14" customFormat="1" ht="11.25">
      <c r="B328" s="181"/>
      <c r="D328" s="174" t="s">
        <v>284</v>
      </c>
      <c r="E328" s="182" t="s">
        <v>1</v>
      </c>
      <c r="F328" s="183" t="s">
        <v>2788</v>
      </c>
      <c r="H328" s="184">
        <v>0.62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2" t="s">
        <v>284</v>
      </c>
      <c r="AU328" s="182" t="s">
        <v>89</v>
      </c>
      <c r="AV328" s="14" t="s">
        <v>89</v>
      </c>
      <c r="AW328" s="14" t="s">
        <v>30</v>
      </c>
      <c r="AX328" s="14" t="s">
        <v>76</v>
      </c>
      <c r="AY328" s="182" t="s">
        <v>276</v>
      </c>
    </row>
    <row r="329" spans="1:65" s="15" customFormat="1" ht="11.25">
      <c r="B329" s="189"/>
      <c r="D329" s="174" t="s">
        <v>284</v>
      </c>
      <c r="E329" s="190" t="s">
        <v>1</v>
      </c>
      <c r="F329" s="191" t="s">
        <v>289</v>
      </c>
      <c r="H329" s="192">
        <v>6.28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284</v>
      </c>
      <c r="AU329" s="190" t="s">
        <v>89</v>
      </c>
      <c r="AV329" s="15" t="s">
        <v>282</v>
      </c>
      <c r="AW329" s="15" t="s">
        <v>30</v>
      </c>
      <c r="AX329" s="15" t="s">
        <v>83</v>
      </c>
      <c r="AY329" s="190" t="s">
        <v>276</v>
      </c>
    </row>
    <row r="330" spans="1:65" s="14" customFormat="1" ht="11.25">
      <c r="B330" s="181"/>
      <c r="D330" s="174" t="s">
        <v>284</v>
      </c>
      <c r="F330" s="183" t="s">
        <v>2808</v>
      </c>
      <c r="H330" s="184">
        <v>6.5940000000000003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2" t="s">
        <v>284</v>
      </c>
      <c r="AU330" s="182" t="s">
        <v>89</v>
      </c>
      <c r="AV330" s="14" t="s">
        <v>89</v>
      </c>
      <c r="AW330" s="14" t="s">
        <v>3</v>
      </c>
      <c r="AX330" s="14" t="s">
        <v>83</v>
      </c>
      <c r="AY330" s="182" t="s">
        <v>276</v>
      </c>
    </row>
    <row r="331" spans="1:65" s="2" customFormat="1" ht="21.75" customHeight="1">
      <c r="A331" s="33"/>
      <c r="B331" s="158"/>
      <c r="C331" s="197" t="s">
        <v>598</v>
      </c>
      <c r="D331" s="197" t="s">
        <v>393</v>
      </c>
      <c r="E331" s="198" t="s">
        <v>2809</v>
      </c>
      <c r="F331" s="199" t="s">
        <v>2810</v>
      </c>
      <c r="G331" s="200" t="s">
        <v>371</v>
      </c>
      <c r="H331" s="201">
        <v>29.4</v>
      </c>
      <c r="I331" s="202"/>
      <c r="J331" s="201">
        <f>ROUND(I331*H331,3)</f>
        <v>0</v>
      </c>
      <c r="K331" s="203"/>
      <c r="L331" s="204"/>
      <c r="M331" s="205" t="s">
        <v>1</v>
      </c>
      <c r="N331" s="206" t="s">
        <v>42</v>
      </c>
      <c r="O331" s="62"/>
      <c r="P331" s="168">
        <f>O331*H331</f>
        <v>0</v>
      </c>
      <c r="Q331" s="168">
        <v>1E-4</v>
      </c>
      <c r="R331" s="168">
        <f>Q331*H331</f>
        <v>2.9399999999999999E-3</v>
      </c>
      <c r="S331" s="168">
        <v>0</v>
      </c>
      <c r="T331" s="169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70" t="s">
        <v>448</v>
      </c>
      <c r="AT331" s="170" t="s">
        <v>393</v>
      </c>
      <c r="AU331" s="170" t="s">
        <v>89</v>
      </c>
      <c r="AY331" s="18" t="s">
        <v>276</v>
      </c>
      <c r="BE331" s="171">
        <f>IF(N331="základná",J331,0)</f>
        <v>0</v>
      </c>
      <c r="BF331" s="171">
        <f>IF(N331="znížená",J331,0)</f>
        <v>0</v>
      </c>
      <c r="BG331" s="171">
        <f>IF(N331="zákl. prenesená",J331,0)</f>
        <v>0</v>
      </c>
      <c r="BH331" s="171">
        <f>IF(N331="zníž. prenesená",J331,0)</f>
        <v>0</v>
      </c>
      <c r="BI331" s="171">
        <f>IF(N331="nulová",J331,0)</f>
        <v>0</v>
      </c>
      <c r="BJ331" s="18" t="s">
        <v>89</v>
      </c>
      <c r="BK331" s="172">
        <f>ROUND(I331*H331,3)</f>
        <v>0</v>
      </c>
      <c r="BL331" s="18" t="s">
        <v>368</v>
      </c>
      <c r="BM331" s="170" t="s">
        <v>2811</v>
      </c>
    </row>
    <row r="332" spans="1:65" s="14" customFormat="1" ht="11.25">
      <c r="B332" s="181"/>
      <c r="D332" s="174" t="s">
        <v>284</v>
      </c>
      <c r="E332" s="182" t="s">
        <v>1</v>
      </c>
      <c r="F332" s="183" t="s">
        <v>430</v>
      </c>
      <c r="H332" s="184">
        <v>28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284</v>
      </c>
      <c r="AU332" s="182" t="s">
        <v>89</v>
      </c>
      <c r="AV332" s="14" t="s">
        <v>89</v>
      </c>
      <c r="AW332" s="14" t="s">
        <v>30</v>
      </c>
      <c r="AX332" s="14" t="s">
        <v>83</v>
      </c>
      <c r="AY332" s="182" t="s">
        <v>276</v>
      </c>
    </row>
    <row r="333" spans="1:65" s="14" customFormat="1" ht="11.25">
      <c r="B333" s="181"/>
      <c r="D333" s="174" t="s">
        <v>284</v>
      </c>
      <c r="F333" s="183" t="s">
        <v>2812</v>
      </c>
      <c r="H333" s="184">
        <v>29.4</v>
      </c>
      <c r="I333" s="185"/>
      <c r="L333" s="181"/>
      <c r="M333" s="186"/>
      <c r="N333" s="187"/>
      <c r="O333" s="187"/>
      <c r="P333" s="187"/>
      <c r="Q333" s="187"/>
      <c r="R333" s="187"/>
      <c r="S333" s="187"/>
      <c r="T333" s="188"/>
      <c r="AT333" s="182" t="s">
        <v>284</v>
      </c>
      <c r="AU333" s="182" t="s">
        <v>89</v>
      </c>
      <c r="AV333" s="14" t="s">
        <v>89</v>
      </c>
      <c r="AW333" s="14" t="s">
        <v>3</v>
      </c>
      <c r="AX333" s="14" t="s">
        <v>83</v>
      </c>
      <c r="AY333" s="182" t="s">
        <v>276</v>
      </c>
    </row>
    <row r="334" spans="1:65" s="2" customFormat="1" ht="24.2" customHeight="1">
      <c r="A334" s="33"/>
      <c r="B334" s="158"/>
      <c r="C334" s="159" t="s">
        <v>607</v>
      </c>
      <c r="D334" s="159" t="s">
        <v>278</v>
      </c>
      <c r="E334" s="160" t="s">
        <v>2813</v>
      </c>
      <c r="F334" s="161" t="s">
        <v>2814</v>
      </c>
      <c r="G334" s="162" t="s">
        <v>371</v>
      </c>
      <c r="H334" s="163">
        <v>24</v>
      </c>
      <c r="I334" s="164"/>
      <c r="J334" s="163">
        <f>ROUND(I334*H334,3)</f>
        <v>0</v>
      </c>
      <c r="K334" s="165"/>
      <c r="L334" s="34"/>
      <c r="M334" s="166" t="s">
        <v>1</v>
      </c>
      <c r="N334" s="167" t="s">
        <v>42</v>
      </c>
      <c r="O334" s="62"/>
      <c r="P334" s="168">
        <f>O334*H334</f>
        <v>0</v>
      </c>
      <c r="Q334" s="168">
        <v>0</v>
      </c>
      <c r="R334" s="168">
        <f>Q334*H334</f>
        <v>0</v>
      </c>
      <c r="S334" s="168">
        <v>6.0000000000000001E-3</v>
      </c>
      <c r="T334" s="169">
        <f>S334*H334</f>
        <v>0.14400000000000002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70" t="s">
        <v>368</v>
      </c>
      <c r="AT334" s="170" t="s">
        <v>278</v>
      </c>
      <c r="AU334" s="170" t="s">
        <v>89</v>
      </c>
      <c r="AY334" s="18" t="s">
        <v>276</v>
      </c>
      <c r="BE334" s="171">
        <f>IF(N334="základná",J334,0)</f>
        <v>0</v>
      </c>
      <c r="BF334" s="171">
        <f>IF(N334="znížená",J334,0)</f>
        <v>0</v>
      </c>
      <c r="BG334" s="171">
        <f>IF(N334="zákl. prenesená",J334,0)</f>
        <v>0</v>
      </c>
      <c r="BH334" s="171">
        <f>IF(N334="zníž. prenesená",J334,0)</f>
        <v>0</v>
      </c>
      <c r="BI334" s="171">
        <f>IF(N334="nulová",J334,0)</f>
        <v>0</v>
      </c>
      <c r="BJ334" s="18" t="s">
        <v>89</v>
      </c>
      <c r="BK334" s="172">
        <f>ROUND(I334*H334,3)</f>
        <v>0</v>
      </c>
      <c r="BL334" s="18" t="s">
        <v>368</v>
      </c>
      <c r="BM334" s="170" t="s">
        <v>2815</v>
      </c>
    </row>
    <row r="335" spans="1:65" s="13" customFormat="1" ht="11.25">
      <c r="B335" s="173"/>
      <c r="D335" s="174" t="s">
        <v>284</v>
      </c>
      <c r="E335" s="175" t="s">
        <v>1</v>
      </c>
      <c r="F335" s="176" t="s">
        <v>2646</v>
      </c>
      <c r="H335" s="175" t="s">
        <v>1</v>
      </c>
      <c r="I335" s="177"/>
      <c r="L335" s="173"/>
      <c r="M335" s="178"/>
      <c r="N335" s="179"/>
      <c r="O335" s="179"/>
      <c r="P335" s="179"/>
      <c r="Q335" s="179"/>
      <c r="R335" s="179"/>
      <c r="S335" s="179"/>
      <c r="T335" s="180"/>
      <c r="AT335" s="175" t="s">
        <v>284</v>
      </c>
      <c r="AU335" s="175" t="s">
        <v>89</v>
      </c>
      <c r="AV335" s="13" t="s">
        <v>83</v>
      </c>
      <c r="AW335" s="13" t="s">
        <v>30</v>
      </c>
      <c r="AX335" s="13" t="s">
        <v>76</v>
      </c>
      <c r="AY335" s="175" t="s">
        <v>276</v>
      </c>
    </row>
    <row r="336" spans="1:65" s="14" customFormat="1" ht="11.25">
      <c r="B336" s="181"/>
      <c r="D336" s="174" t="s">
        <v>284</v>
      </c>
      <c r="E336" s="182" t="s">
        <v>1</v>
      </c>
      <c r="F336" s="183" t="s">
        <v>410</v>
      </c>
      <c r="H336" s="184">
        <v>24</v>
      </c>
      <c r="I336" s="185"/>
      <c r="L336" s="181"/>
      <c r="M336" s="186"/>
      <c r="N336" s="187"/>
      <c r="O336" s="187"/>
      <c r="P336" s="187"/>
      <c r="Q336" s="187"/>
      <c r="R336" s="187"/>
      <c r="S336" s="187"/>
      <c r="T336" s="188"/>
      <c r="AT336" s="182" t="s">
        <v>284</v>
      </c>
      <c r="AU336" s="182" t="s">
        <v>89</v>
      </c>
      <c r="AV336" s="14" t="s">
        <v>89</v>
      </c>
      <c r="AW336" s="14" t="s">
        <v>30</v>
      </c>
      <c r="AX336" s="14" t="s">
        <v>83</v>
      </c>
      <c r="AY336" s="182" t="s">
        <v>276</v>
      </c>
    </row>
    <row r="337" spans="1:65" s="2" customFormat="1" ht="24.2" customHeight="1">
      <c r="A337" s="33"/>
      <c r="B337" s="158"/>
      <c r="C337" s="159" t="s">
        <v>615</v>
      </c>
      <c r="D337" s="159" t="s">
        <v>278</v>
      </c>
      <c r="E337" s="160" t="s">
        <v>1495</v>
      </c>
      <c r="F337" s="161" t="s">
        <v>1496</v>
      </c>
      <c r="G337" s="162" t="s">
        <v>1051</v>
      </c>
      <c r="H337" s="164"/>
      <c r="I337" s="164"/>
      <c r="J337" s="163">
        <f>ROUND(I337*H337,3)</f>
        <v>0</v>
      </c>
      <c r="K337" s="165"/>
      <c r="L337" s="34"/>
      <c r="M337" s="166" t="s">
        <v>1</v>
      </c>
      <c r="N337" s="167" t="s">
        <v>42</v>
      </c>
      <c r="O337" s="62"/>
      <c r="P337" s="168">
        <f>O337*H337</f>
        <v>0</v>
      </c>
      <c r="Q337" s="168">
        <v>0</v>
      </c>
      <c r="R337" s="168">
        <f>Q337*H337</f>
        <v>0</v>
      </c>
      <c r="S337" s="168">
        <v>0</v>
      </c>
      <c r="T337" s="169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70" t="s">
        <v>368</v>
      </c>
      <c r="AT337" s="170" t="s">
        <v>278</v>
      </c>
      <c r="AU337" s="170" t="s">
        <v>89</v>
      </c>
      <c r="AY337" s="18" t="s">
        <v>276</v>
      </c>
      <c r="BE337" s="171">
        <f>IF(N337="základná",J337,0)</f>
        <v>0</v>
      </c>
      <c r="BF337" s="171">
        <f>IF(N337="znížená",J337,0)</f>
        <v>0</v>
      </c>
      <c r="BG337" s="171">
        <f>IF(N337="zákl. prenesená",J337,0)</f>
        <v>0</v>
      </c>
      <c r="BH337" s="171">
        <f>IF(N337="zníž. prenesená",J337,0)</f>
        <v>0</v>
      </c>
      <c r="BI337" s="171">
        <f>IF(N337="nulová",J337,0)</f>
        <v>0</v>
      </c>
      <c r="BJ337" s="18" t="s">
        <v>89</v>
      </c>
      <c r="BK337" s="172">
        <f>ROUND(I337*H337,3)</f>
        <v>0</v>
      </c>
      <c r="BL337" s="18" t="s">
        <v>368</v>
      </c>
      <c r="BM337" s="170" t="s">
        <v>2816</v>
      </c>
    </row>
    <row r="338" spans="1:65" s="12" customFormat="1" ht="22.9" customHeight="1">
      <c r="B338" s="145"/>
      <c r="D338" s="146" t="s">
        <v>75</v>
      </c>
      <c r="E338" s="156" t="s">
        <v>1498</v>
      </c>
      <c r="F338" s="156" t="s">
        <v>1499</v>
      </c>
      <c r="I338" s="148"/>
      <c r="J338" s="157">
        <f>BK338</f>
        <v>0</v>
      </c>
      <c r="L338" s="145"/>
      <c r="M338" s="150"/>
      <c r="N338" s="151"/>
      <c r="O338" s="151"/>
      <c r="P338" s="152">
        <f>SUM(P339:P373)</f>
        <v>0</v>
      </c>
      <c r="Q338" s="151"/>
      <c r="R338" s="152">
        <f>SUM(R339:R373)</f>
        <v>0.26769500000000002</v>
      </c>
      <c r="S338" s="151"/>
      <c r="T338" s="153">
        <f>SUM(T339:T373)</f>
        <v>0</v>
      </c>
      <c r="AR338" s="146" t="s">
        <v>89</v>
      </c>
      <c r="AT338" s="154" t="s">
        <v>75</v>
      </c>
      <c r="AU338" s="154" t="s">
        <v>83</v>
      </c>
      <c r="AY338" s="146" t="s">
        <v>276</v>
      </c>
      <c r="BK338" s="155">
        <f>SUM(BK339:BK373)</f>
        <v>0</v>
      </c>
    </row>
    <row r="339" spans="1:65" s="2" customFormat="1" ht="33" customHeight="1">
      <c r="A339" s="33"/>
      <c r="B339" s="158"/>
      <c r="C339" s="159" t="s">
        <v>622</v>
      </c>
      <c r="D339" s="159" t="s">
        <v>278</v>
      </c>
      <c r="E339" s="160" t="s">
        <v>2817</v>
      </c>
      <c r="F339" s="161" t="s">
        <v>2818</v>
      </c>
      <c r="G339" s="162" t="s">
        <v>292</v>
      </c>
      <c r="H339" s="163">
        <v>20.95</v>
      </c>
      <c r="I339" s="164"/>
      <c r="J339" s="163">
        <f>ROUND(I339*H339,3)</f>
        <v>0</v>
      </c>
      <c r="K339" s="165"/>
      <c r="L339" s="34"/>
      <c r="M339" s="166" t="s">
        <v>1</v>
      </c>
      <c r="N339" s="167" t="s">
        <v>42</v>
      </c>
      <c r="O339" s="62"/>
      <c r="P339" s="168">
        <f>O339*H339</f>
        <v>0</v>
      </c>
      <c r="Q339" s="168">
        <v>2.1000000000000001E-4</v>
      </c>
      <c r="R339" s="168">
        <f>Q339*H339</f>
        <v>4.3994999999999998E-3</v>
      </c>
      <c r="S339" s="168">
        <v>0</v>
      </c>
      <c r="T339" s="169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0" t="s">
        <v>368</v>
      </c>
      <c r="AT339" s="170" t="s">
        <v>278</v>
      </c>
      <c r="AU339" s="170" t="s">
        <v>89</v>
      </c>
      <c r="AY339" s="18" t="s">
        <v>276</v>
      </c>
      <c r="BE339" s="171">
        <f>IF(N339="základná",J339,0)</f>
        <v>0</v>
      </c>
      <c r="BF339" s="171">
        <f>IF(N339="znížená",J339,0)</f>
        <v>0</v>
      </c>
      <c r="BG339" s="171">
        <f>IF(N339="zákl. prenesená",J339,0)</f>
        <v>0</v>
      </c>
      <c r="BH339" s="171">
        <f>IF(N339="zníž. prenesená",J339,0)</f>
        <v>0</v>
      </c>
      <c r="BI339" s="171">
        <f>IF(N339="nulová",J339,0)</f>
        <v>0</v>
      </c>
      <c r="BJ339" s="18" t="s">
        <v>89</v>
      </c>
      <c r="BK339" s="172">
        <f>ROUND(I339*H339,3)</f>
        <v>0</v>
      </c>
      <c r="BL339" s="18" t="s">
        <v>368</v>
      </c>
      <c r="BM339" s="170" t="s">
        <v>2819</v>
      </c>
    </row>
    <row r="340" spans="1:65" s="14" customFormat="1" ht="11.25">
      <c r="B340" s="181"/>
      <c r="D340" s="174" t="s">
        <v>284</v>
      </c>
      <c r="E340" s="182" t="s">
        <v>1</v>
      </c>
      <c r="F340" s="183" t="s">
        <v>2820</v>
      </c>
      <c r="H340" s="184">
        <v>10.15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2" t="s">
        <v>284</v>
      </c>
      <c r="AU340" s="182" t="s">
        <v>89</v>
      </c>
      <c r="AV340" s="14" t="s">
        <v>89</v>
      </c>
      <c r="AW340" s="14" t="s">
        <v>30</v>
      </c>
      <c r="AX340" s="14" t="s">
        <v>76</v>
      </c>
      <c r="AY340" s="182" t="s">
        <v>276</v>
      </c>
    </row>
    <row r="341" spans="1:65" s="14" customFormat="1" ht="11.25">
      <c r="B341" s="181"/>
      <c r="D341" s="174" t="s">
        <v>284</v>
      </c>
      <c r="E341" s="182" t="s">
        <v>1</v>
      </c>
      <c r="F341" s="183" t="s">
        <v>2821</v>
      </c>
      <c r="H341" s="184">
        <v>10.8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284</v>
      </c>
      <c r="AU341" s="182" t="s">
        <v>89</v>
      </c>
      <c r="AV341" s="14" t="s">
        <v>89</v>
      </c>
      <c r="AW341" s="14" t="s">
        <v>30</v>
      </c>
      <c r="AX341" s="14" t="s">
        <v>76</v>
      </c>
      <c r="AY341" s="182" t="s">
        <v>276</v>
      </c>
    </row>
    <row r="342" spans="1:65" s="15" customFormat="1" ht="11.25">
      <c r="B342" s="189"/>
      <c r="D342" s="174" t="s">
        <v>284</v>
      </c>
      <c r="E342" s="190" t="s">
        <v>1</v>
      </c>
      <c r="F342" s="191" t="s">
        <v>289</v>
      </c>
      <c r="H342" s="192">
        <v>20.95</v>
      </c>
      <c r="I342" s="193"/>
      <c r="L342" s="189"/>
      <c r="M342" s="194"/>
      <c r="N342" s="195"/>
      <c r="O342" s="195"/>
      <c r="P342" s="195"/>
      <c r="Q342" s="195"/>
      <c r="R342" s="195"/>
      <c r="S342" s="195"/>
      <c r="T342" s="196"/>
      <c r="AT342" s="190" t="s">
        <v>284</v>
      </c>
      <c r="AU342" s="190" t="s">
        <v>89</v>
      </c>
      <c r="AV342" s="15" t="s">
        <v>282</v>
      </c>
      <c r="AW342" s="15" t="s">
        <v>30</v>
      </c>
      <c r="AX342" s="15" t="s">
        <v>83</v>
      </c>
      <c r="AY342" s="190" t="s">
        <v>276</v>
      </c>
    </row>
    <row r="343" spans="1:65" s="2" customFormat="1" ht="37.9" customHeight="1">
      <c r="A343" s="33"/>
      <c r="B343" s="158"/>
      <c r="C343" s="197" t="s">
        <v>629</v>
      </c>
      <c r="D343" s="197" t="s">
        <v>393</v>
      </c>
      <c r="E343" s="198" t="s">
        <v>2736</v>
      </c>
      <c r="F343" s="199" t="s">
        <v>2737</v>
      </c>
      <c r="G343" s="200" t="s">
        <v>292</v>
      </c>
      <c r="H343" s="201">
        <v>21.998000000000001</v>
      </c>
      <c r="I343" s="202"/>
      <c r="J343" s="201">
        <f>ROUND(I343*H343,3)</f>
        <v>0</v>
      </c>
      <c r="K343" s="203"/>
      <c r="L343" s="204"/>
      <c r="M343" s="205" t="s">
        <v>1</v>
      </c>
      <c r="N343" s="206" t="s">
        <v>42</v>
      </c>
      <c r="O343" s="62"/>
      <c r="P343" s="168">
        <f>O343*H343</f>
        <v>0</v>
      </c>
      <c r="Q343" s="168">
        <v>1E-4</v>
      </c>
      <c r="R343" s="168">
        <f>Q343*H343</f>
        <v>2.1998E-3</v>
      </c>
      <c r="S343" s="168">
        <v>0</v>
      </c>
      <c r="T343" s="169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0" t="s">
        <v>448</v>
      </c>
      <c r="AT343" s="170" t="s">
        <v>393</v>
      </c>
      <c r="AU343" s="170" t="s">
        <v>89</v>
      </c>
      <c r="AY343" s="18" t="s">
        <v>276</v>
      </c>
      <c r="BE343" s="171">
        <f>IF(N343="základná",J343,0)</f>
        <v>0</v>
      </c>
      <c r="BF343" s="171">
        <f>IF(N343="znížená",J343,0)</f>
        <v>0</v>
      </c>
      <c r="BG343" s="171">
        <f>IF(N343="zákl. prenesená",J343,0)</f>
        <v>0</v>
      </c>
      <c r="BH343" s="171">
        <f>IF(N343="zníž. prenesená",J343,0)</f>
        <v>0</v>
      </c>
      <c r="BI343" s="171">
        <f>IF(N343="nulová",J343,0)</f>
        <v>0</v>
      </c>
      <c r="BJ343" s="18" t="s">
        <v>89</v>
      </c>
      <c r="BK343" s="172">
        <f>ROUND(I343*H343,3)</f>
        <v>0</v>
      </c>
      <c r="BL343" s="18" t="s">
        <v>368</v>
      </c>
      <c r="BM343" s="170" t="s">
        <v>2822</v>
      </c>
    </row>
    <row r="344" spans="1:65" s="2" customFormat="1" ht="37.9" customHeight="1">
      <c r="A344" s="33"/>
      <c r="B344" s="158"/>
      <c r="C344" s="197" t="s">
        <v>633</v>
      </c>
      <c r="D344" s="197" t="s">
        <v>393</v>
      </c>
      <c r="E344" s="198" t="s">
        <v>2739</v>
      </c>
      <c r="F344" s="199" t="s">
        <v>2740</v>
      </c>
      <c r="G344" s="200" t="s">
        <v>292</v>
      </c>
      <c r="H344" s="201">
        <v>21.998000000000001</v>
      </c>
      <c r="I344" s="202"/>
      <c r="J344" s="201">
        <f>ROUND(I344*H344,3)</f>
        <v>0</v>
      </c>
      <c r="K344" s="203"/>
      <c r="L344" s="204"/>
      <c r="M344" s="205" t="s">
        <v>1</v>
      </c>
      <c r="N344" s="206" t="s">
        <v>42</v>
      </c>
      <c r="O344" s="62"/>
      <c r="P344" s="168">
        <f>O344*H344</f>
        <v>0</v>
      </c>
      <c r="Q344" s="168">
        <v>1E-4</v>
      </c>
      <c r="R344" s="168">
        <f>Q344*H344</f>
        <v>2.1998E-3</v>
      </c>
      <c r="S344" s="168">
        <v>0</v>
      </c>
      <c r="T344" s="169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70" t="s">
        <v>448</v>
      </c>
      <c r="AT344" s="170" t="s">
        <v>393</v>
      </c>
      <c r="AU344" s="170" t="s">
        <v>89</v>
      </c>
      <c r="AY344" s="18" t="s">
        <v>276</v>
      </c>
      <c r="BE344" s="171">
        <f>IF(N344="základná",J344,0)</f>
        <v>0</v>
      </c>
      <c r="BF344" s="171">
        <f>IF(N344="znížená",J344,0)</f>
        <v>0</v>
      </c>
      <c r="BG344" s="171">
        <f>IF(N344="zákl. prenesená",J344,0)</f>
        <v>0</v>
      </c>
      <c r="BH344" s="171">
        <f>IF(N344="zníž. prenesená",J344,0)</f>
        <v>0</v>
      </c>
      <c r="BI344" s="171">
        <f>IF(N344="nulová",J344,0)</f>
        <v>0</v>
      </c>
      <c r="BJ344" s="18" t="s">
        <v>89</v>
      </c>
      <c r="BK344" s="172">
        <f>ROUND(I344*H344,3)</f>
        <v>0</v>
      </c>
      <c r="BL344" s="18" t="s">
        <v>368</v>
      </c>
      <c r="BM344" s="170" t="s">
        <v>2823</v>
      </c>
    </row>
    <row r="345" spans="1:65" s="2" customFormat="1" ht="76.349999999999994" customHeight="1">
      <c r="A345" s="33"/>
      <c r="B345" s="158"/>
      <c r="C345" s="197" t="s">
        <v>639</v>
      </c>
      <c r="D345" s="197" t="s">
        <v>393</v>
      </c>
      <c r="E345" s="198" t="s">
        <v>2824</v>
      </c>
      <c r="F345" s="199" t="s">
        <v>2825</v>
      </c>
      <c r="G345" s="200" t="s">
        <v>371</v>
      </c>
      <c r="H345" s="201">
        <v>1</v>
      </c>
      <c r="I345" s="202"/>
      <c r="J345" s="201">
        <f>ROUND(I345*H345,3)</f>
        <v>0</v>
      </c>
      <c r="K345" s="203"/>
      <c r="L345" s="204"/>
      <c r="M345" s="205" t="s">
        <v>1</v>
      </c>
      <c r="N345" s="206" t="s">
        <v>42</v>
      </c>
      <c r="O345" s="62"/>
      <c r="P345" s="168">
        <f>O345*H345</f>
        <v>0</v>
      </c>
      <c r="Q345" s="168">
        <v>0</v>
      </c>
      <c r="R345" s="168">
        <f>Q345*H345</f>
        <v>0</v>
      </c>
      <c r="S345" s="168">
        <v>0</v>
      </c>
      <c r="T345" s="169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0" t="s">
        <v>448</v>
      </c>
      <c r="AT345" s="170" t="s">
        <v>393</v>
      </c>
      <c r="AU345" s="170" t="s">
        <v>89</v>
      </c>
      <c r="AY345" s="18" t="s">
        <v>276</v>
      </c>
      <c r="BE345" s="171">
        <f>IF(N345="základná",J345,0)</f>
        <v>0</v>
      </c>
      <c r="BF345" s="171">
        <f>IF(N345="znížená",J345,0)</f>
        <v>0</v>
      </c>
      <c r="BG345" s="171">
        <f>IF(N345="zákl. prenesená",J345,0)</f>
        <v>0</v>
      </c>
      <c r="BH345" s="171">
        <f>IF(N345="zníž. prenesená",J345,0)</f>
        <v>0</v>
      </c>
      <c r="BI345" s="171">
        <f>IF(N345="nulová",J345,0)</f>
        <v>0</v>
      </c>
      <c r="BJ345" s="18" t="s">
        <v>89</v>
      </c>
      <c r="BK345" s="172">
        <f>ROUND(I345*H345,3)</f>
        <v>0</v>
      </c>
      <c r="BL345" s="18" t="s">
        <v>368</v>
      </c>
      <c r="BM345" s="170" t="s">
        <v>2826</v>
      </c>
    </row>
    <row r="346" spans="1:65" s="2" customFormat="1" ht="62.65" customHeight="1">
      <c r="A346" s="33"/>
      <c r="B346" s="158"/>
      <c r="C346" s="197" t="s">
        <v>644</v>
      </c>
      <c r="D346" s="197" t="s">
        <v>393</v>
      </c>
      <c r="E346" s="198" t="s">
        <v>2827</v>
      </c>
      <c r="F346" s="199" t="s">
        <v>2828</v>
      </c>
      <c r="G346" s="200" t="s">
        <v>371</v>
      </c>
      <c r="H346" s="201">
        <v>1</v>
      </c>
      <c r="I346" s="202"/>
      <c r="J346" s="201">
        <f>ROUND(I346*H346,3)</f>
        <v>0</v>
      </c>
      <c r="K346" s="203"/>
      <c r="L346" s="204"/>
      <c r="M346" s="205" t="s">
        <v>1</v>
      </c>
      <c r="N346" s="206" t="s">
        <v>42</v>
      </c>
      <c r="O346" s="62"/>
      <c r="P346" s="168">
        <f>O346*H346</f>
        <v>0</v>
      </c>
      <c r="Q346" s="168">
        <v>0</v>
      </c>
      <c r="R346" s="168">
        <f>Q346*H346</f>
        <v>0</v>
      </c>
      <c r="S346" s="168">
        <v>0</v>
      </c>
      <c r="T346" s="169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0" t="s">
        <v>448</v>
      </c>
      <c r="AT346" s="170" t="s">
        <v>393</v>
      </c>
      <c r="AU346" s="170" t="s">
        <v>89</v>
      </c>
      <c r="AY346" s="18" t="s">
        <v>276</v>
      </c>
      <c r="BE346" s="171">
        <f>IF(N346="základná",J346,0)</f>
        <v>0</v>
      </c>
      <c r="BF346" s="171">
        <f>IF(N346="znížená",J346,0)</f>
        <v>0</v>
      </c>
      <c r="BG346" s="171">
        <f>IF(N346="zákl. prenesená",J346,0)</f>
        <v>0</v>
      </c>
      <c r="BH346" s="171">
        <f>IF(N346="zníž. prenesená",J346,0)</f>
        <v>0</v>
      </c>
      <c r="BI346" s="171">
        <f>IF(N346="nulová",J346,0)</f>
        <v>0</v>
      </c>
      <c r="BJ346" s="18" t="s">
        <v>89</v>
      </c>
      <c r="BK346" s="172">
        <f>ROUND(I346*H346,3)</f>
        <v>0</v>
      </c>
      <c r="BL346" s="18" t="s">
        <v>368</v>
      </c>
      <c r="BM346" s="170" t="s">
        <v>2829</v>
      </c>
    </row>
    <row r="347" spans="1:65" s="14" customFormat="1" ht="11.25">
      <c r="B347" s="181"/>
      <c r="D347" s="174" t="s">
        <v>284</v>
      </c>
      <c r="E347" s="182" t="s">
        <v>1</v>
      </c>
      <c r="F347" s="183" t="s">
        <v>83</v>
      </c>
      <c r="H347" s="184">
        <v>1</v>
      </c>
      <c r="I347" s="185"/>
      <c r="L347" s="181"/>
      <c r="M347" s="186"/>
      <c r="N347" s="187"/>
      <c r="O347" s="187"/>
      <c r="P347" s="187"/>
      <c r="Q347" s="187"/>
      <c r="R347" s="187"/>
      <c r="S347" s="187"/>
      <c r="T347" s="188"/>
      <c r="AT347" s="182" t="s">
        <v>284</v>
      </c>
      <c r="AU347" s="182" t="s">
        <v>89</v>
      </c>
      <c r="AV347" s="14" t="s">
        <v>89</v>
      </c>
      <c r="AW347" s="14" t="s">
        <v>30</v>
      </c>
      <c r="AX347" s="14" t="s">
        <v>83</v>
      </c>
      <c r="AY347" s="182" t="s">
        <v>276</v>
      </c>
    </row>
    <row r="348" spans="1:65" s="2" customFormat="1" ht="24.2" customHeight="1">
      <c r="A348" s="33"/>
      <c r="B348" s="158"/>
      <c r="C348" s="159" t="s">
        <v>649</v>
      </c>
      <c r="D348" s="159" t="s">
        <v>278</v>
      </c>
      <c r="E348" s="160" t="s">
        <v>2830</v>
      </c>
      <c r="F348" s="161" t="s">
        <v>2831</v>
      </c>
      <c r="G348" s="162" t="s">
        <v>281</v>
      </c>
      <c r="H348" s="163">
        <v>127.678</v>
      </c>
      <c r="I348" s="164"/>
      <c r="J348" s="163">
        <f>ROUND(I348*H348,3)</f>
        <v>0</v>
      </c>
      <c r="K348" s="165"/>
      <c r="L348" s="34"/>
      <c r="M348" s="166" t="s">
        <v>1</v>
      </c>
      <c r="N348" s="167" t="s">
        <v>42</v>
      </c>
      <c r="O348" s="62"/>
      <c r="P348" s="168">
        <f>O348*H348</f>
        <v>0</v>
      </c>
      <c r="Q348" s="168">
        <v>0</v>
      </c>
      <c r="R348" s="168">
        <f>Q348*H348</f>
        <v>0</v>
      </c>
      <c r="S348" s="168">
        <v>0</v>
      </c>
      <c r="T348" s="169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70" t="s">
        <v>368</v>
      </c>
      <c r="AT348" s="170" t="s">
        <v>278</v>
      </c>
      <c r="AU348" s="170" t="s">
        <v>89</v>
      </c>
      <c r="AY348" s="18" t="s">
        <v>276</v>
      </c>
      <c r="BE348" s="171">
        <f>IF(N348="základná",J348,0)</f>
        <v>0</v>
      </c>
      <c r="BF348" s="171">
        <f>IF(N348="znížená",J348,0)</f>
        <v>0</v>
      </c>
      <c r="BG348" s="171">
        <f>IF(N348="zákl. prenesená",J348,0)</f>
        <v>0</v>
      </c>
      <c r="BH348" s="171">
        <f>IF(N348="zníž. prenesená",J348,0)</f>
        <v>0</v>
      </c>
      <c r="BI348" s="171">
        <f>IF(N348="nulová",J348,0)</f>
        <v>0</v>
      </c>
      <c r="BJ348" s="18" t="s">
        <v>89</v>
      </c>
      <c r="BK348" s="172">
        <f>ROUND(I348*H348,3)</f>
        <v>0</v>
      </c>
      <c r="BL348" s="18" t="s">
        <v>368</v>
      </c>
      <c r="BM348" s="170" t="s">
        <v>2832</v>
      </c>
    </row>
    <row r="349" spans="1:65" s="14" customFormat="1" ht="11.25">
      <c r="B349" s="181"/>
      <c r="D349" s="174" t="s">
        <v>284</v>
      </c>
      <c r="E349" s="182" t="s">
        <v>1</v>
      </c>
      <c r="F349" s="183" t="s">
        <v>2833</v>
      </c>
      <c r="H349" s="184">
        <v>3.0619999999999998</v>
      </c>
      <c r="I349" s="185"/>
      <c r="L349" s="181"/>
      <c r="M349" s="186"/>
      <c r="N349" s="187"/>
      <c r="O349" s="187"/>
      <c r="P349" s="187"/>
      <c r="Q349" s="187"/>
      <c r="R349" s="187"/>
      <c r="S349" s="187"/>
      <c r="T349" s="188"/>
      <c r="AT349" s="182" t="s">
        <v>284</v>
      </c>
      <c r="AU349" s="182" t="s">
        <v>89</v>
      </c>
      <c r="AV349" s="14" t="s">
        <v>89</v>
      </c>
      <c r="AW349" s="14" t="s">
        <v>30</v>
      </c>
      <c r="AX349" s="14" t="s">
        <v>76</v>
      </c>
      <c r="AY349" s="182" t="s">
        <v>276</v>
      </c>
    </row>
    <row r="350" spans="1:65" s="14" customFormat="1" ht="11.25">
      <c r="B350" s="181"/>
      <c r="D350" s="174" t="s">
        <v>284</v>
      </c>
      <c r="E350" s="182" t="s">
        <v>1</v>
      </c>
      <c r="F350" s="183" t="s">
        <v>2834</v>
      </c>
      <c r="H350" s="184">
        <v>0.81</v>
      </c>
      <c r="I350" s="185"/>
      <c r="L350" s="181"/>
      <c r="M350" s="186"/>
      <c r="N350" s="187"/>
      <c r="O350" s="187"/>
      <c r="P350" s="187"/>
      <c r="Q350" s="187"/>
      <c r="R350" s="187"/>
      <c r="S350" s="187"/>
      <c r="T350" s="188"/>
      <c r="AT350" s="182" t="s">
        <v>284</v>
      </c>
      <c r="AU350" s="182" t="s">
        <v>89</v>
      </c>
      <c r="AV350" s="14" t="s">
        <v>89</v>
      </c>
      <c r="AW350" s="14" t="s">
        <v>30</v>
      </c>
      <c r="AX350" s="14" t="s">
        <v>76</v>
      </c>
      <c r="AY350" s="182" t="s">
        <v>276</v>
      </c>
    </row>
    <row r="351" spans="1:65" s="14" customFormat="1" ht="11.25">
      <c r="B351" s="181"/>
      <c r="D351" s="174" t="s">
        <v>284</v>
      </c>
      <c r="E351" s="182" t="s">
        <v>1</v>
      </c>
      <c r="F351" s="183" t="s">
        <v>2835</v>
      </c>
      <c r="H351" s="184">
        <v>0.94799999999999995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284</v>
      </c>
      <c r="AU351" s="182" t="s">
        <v>89</v>
      </c>
      <c r="AV351" s="14" t="s">
        <v>89</v>
      </c>
      <c r="AW351" s="14" t="s">
        <v>30</v>
      </c>
      <c r="AX351" s="14" t="s">
        <v>76</v>
      </c>
      <c r="AY351" s="182" t="s">
        <v>276</v>
      </c>
    </row>
    <row r="352" spans="1:65" s="14" customFormat="1" ht="11.25">
      <c r="B352" s="181"/>
      <c r="D352" s="174" t="s">
        <v>284</v>
      </c>
      <c r="E352" s="182" t="s">
        <v>1</v>
      </c>
      <c r="F352" s="183" t="s">
        <v>2836</v>
      </c>
      <c r="H352" s="184">
        <v>0.94799999999999995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284</v>
      </c>
      <c r="AU352" s="182" t="s">
        <v>89</v>
      </c>
      <c r="AV352" s="14" t="s">
        <v>89</v>
      </c>
      <c r="AW352" s="14" t="s">
        <v>30</v>
      </c>
      <c r="AX352" s="14" t="s">
        <v>76</v>
      </c>
      <c r="AY352" s="182" t="s">
        <v>276</v>
      </c>
    </row>
    <row r="353" spans="1:65" s="14" customFormat="1" ht="11.25">
      <c r="B353" s="181"/>
      <c r="D353" s="174" t="s">
        <v>284</v>
      </c>
      <c r="E353" s="182" t="s">
        <v>1</v>
      </c>
      <c r="F353" s="183" t="s">
        <v>2837</v>
      </c>
      <c r="H353" s="184">
        <v>0.92400000000000004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284</v>
      </c>
      <c r="AU353" s="182" t="s">
        <v>89</v>
      </c>
      <c r="AV353" s="14" t="s">
        <v>89</v>
      </c>
      <c r="AW353" s="14" t="s">
        <v>30</v>
      </c>
      <c r="AX353" s="14" t="s">
        <v>76</v>
      </c>
      <c r="AY353" s="182" t="s">
        <v>276</v>
      </c>
    </row>
    <row r="354" spans="1:65" s="14" customFormat="1" ht="11.25">
      <c r="B354" s="181"/>
      <c r="D354" s="174" t="s">
        <v>284</v>
      </c>
      <c r="E354" s="182" t="s">
        <v>1</v>
      </c>
      <c r="F354" s="183" t="s">
        <v>2838</v>
      </c>
      <c r="H354" s="184">
        <v>8.33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2" t="s">
        <v>284</v>
      </c>
      <c r="AU354" s="182" t="s">
        <v>89</v>
      </c>
      <c r="AV354" s="14" t="s">
        <v>89</v>
      </c>
      <c r="AW354" s="14" t="s">
        <v>30</v>
      </c>
      <c r="AX354" s="14" t="s">
        <v>76</v>
      </c>
      <c r="AY354" s="182" t="s">
        <v>276</v>
      </c>
    </row>
    <row r="355" spans="1:65" s="14" customFormat="1" ht="11.25">
      <c r="B355" s="181"/>
      <c r="D355" s="174" t="s">
        <v>284</v>
      </c>
      <c r="E355" s="182" t="s">
        <v>1</v>
      </c>
      <c r="F355" s="183" t="s">
        <v>2839</v>
      </c>
      <c r="H355" s="184">
        <v>1.44</v>
      </c>
      <c r="I355" s="185"/>
      <c r="L355" s="181"/>
      <c r="M355" s="186"/>
      <c r="N355" s="187"/>
      <c r="O355" s="187"/>
      <c r="P355" s="187"/>
      <c r="Q355" s="187"/>
      <c r="R355" s="187"/>
      <c r="S355" s="187"/>
      <c r="T355" s="188"/>
      <c r="AT355" s="182" t="s">
        <v>284</v>
      </c>
      <c r="AU355" s="182" t="s">
        <v>89</v>
      </c>
      <c r="AV355" s="14" t="s">
        <v>89</v>
      </c>
      <c r="AW355" s="14" t="s">
        <v>30</v>
      </c>
      <c r="AX355" s="14" t="s">
        <v>76</v>
      </c>
      <c r="AY355" s="182" t="s">
        <v>276</v>
      </c>
    </row>
    <row r="356" spans="1:65" s="14" customFormat="1" ht="11.25">
      <c r="B356" s="181"/>
      <c r="D356" s="174" t="s">
        <v>284</v>
      </c>
      <c r="E356" s="182" t="s">
        <v>1</v>
      </c>
      <c r="F356" s="183" t="s">
        <v>2840</v>
      </c>
      <c r="H356" s="184">
        <v>98.77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2" t="s">
        <v>284</v>
      </c>
      <c r="AU356" s="182" t="s">
        <v>89</v>
      </c>
      <c r="AV356" s="14" t="s">
        <v>89</v>
      </c>
      <c r="AW356" s="14" t="s">
        <v>30</v>
      </c>
      <c r="AX356" s="14" t="s">
        <v>76</v>
      </c>
      <c r="AY356" s="182" t="s">
        <v>276</v>
      </c>
    </row>
    <row r="357" spans="1:65" s="14" customFormat="1" ht="11.25">
      <c r="B357" s="181"/>
      <c r="D357" s="174" t="s">
        <v>284</v>
      </c>
      <c r="E357" s="182" t="s">
        <v>1</v>
      </c>
      <c r="F357" s="183" t="s">
        <v>2841</v>
      </c>
      <c r="H357" s="184">
        <v>4.306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284</v>
      </c>
      <c r="AU357" s="182" t="s">
        <v>89</v>
      </c>
      <c r="AV357" s="14" t="s">
        <v>89</v>
      </c>
      <c r="AW357" s="14" t="s">
        <v>30</v>
      </c>
      <c r="AX357" s="14" t="s">
        <v>76</v>
      </c>
      <c r="AY357" s="182" t="s">
        <v>276</v>
      </c>
    </row>
    <row r="358" spans="1:65" s="14" customFormat="1" ht="11.25">
      <c r="B358" s="181"/>
      <c r="D358" s="174" t="s">
        <v>284</v>
      </c>
      <c r="E358" s="182" t="s">
        <v>1</v>
      </c>
      <c r="F358" s="183" t="s">
        <v>2842</v>
      </c>
      <c r="H358" s="184">
        <v>5.5039999999999996</v>
      </c>
      <c r="I358" s="185"/>
      <c r="L358" s="181"/>
      <c r="M358" s="186"/>
      <c r="N358" s="187"/>
      <c r="O358" s="187"/>
      <c r="P358" s="187"/>
      <c r="Q358" s="187"/>
      <c r="R358" s="187"/>
      <c r="S358" s="187"/>
      <c r="T358" s="188"/>
      <c r="AT358" s="182" t="s">
        <v>284</v>
      </c>
      <c r="AU358" s="182" t="s">
        <v>89</v>
      </c>
      <c r="AV358" s="14" t="s">
        <v>89</v>
      </c>
      <c r="AW358" s="14" t="s">
        <v>30</v>
      </c>
      <c r="AX358" s="14" t="s">
        <v>76</v>
      </c>
      <c r="AY358" s="182" t="s">
        <v>276</v>
      </c>
    </row>
    <row r="359" spans="1:65" s="14" customFormat="1" ht="11.25">
      <c r="B359" s="181"/>
      <c r="D359" s="174" t="s">
        <v>284</v>
      </c>
      <c r="E359" s="182" t="s">
        <v>1</v>
      </c>
      <c r="F359" s="183" t="s">
        <v>2843</v>
      </c>
      <c r="H359" s="184">
        <v>1.016</v>
      </c>
      <c r="I359" s="185"/>
      <c r="L359" s="181"/>
      <c r="M359" s="186"/>
      <c r="N359" s="187"/>
      <c r="O359" s="187"/>
      <c r="P359" s="187"/>
      <c r="Q359" s="187"/>
      <c r="R359" s="187"/>
      <c r="S359" s="187"/>
      <c r="T359" s="188"/>
      <c r="AT359" s="182" t="s">
        <v>284</v>
      </c>
      <c r="AU359" s="182" t="s">
        <v>89</v>
      </c>
      <c r="AV359" s="14" t="s">
        <v>89</v>
      </c>
      <c r="AW359" s="14" t="s">
        <v>30</v>
      </c>
      <c r="AX359" s="14" t="s">
        <v>76</v>
      </c>
      <c r="AY359" s="182" t="s">
        <v>276</v>
      </c>
    </row>
    <row r="360" spans="1:65" s="14" customFormat="1" ht="11.25">
      <c r="B360" s="181"/>
      <c r="D360" s="174" t="s">
        <v>284</v>
      </c>
      <c r="E360" s="182" t="s">
        <v>1</v>
      </c>
      <c r="F360" s="183" t="s">
        <v>2844</v>
      </c>
      <c r="H360" s="184">
        <v>1.62</v>
      </c>
      <c r="I360" s="185"/>
      <c r="L360" s="181"/>
      <c r="M360" s="186"/>
      <c r="N360" s="187"/>
      <c r="O360" s="187"/>
      <c r="P360" s="187"/>
      <c r="Q360" s="187"/>
      <c r="R360" s="187"/>
      <c r="S360" s="187"/>
      <c r="T360" s="188"/>
      <c r="AT360" s="182" t="s">
        <v>284</v>
      </c>
      <c r="AU360" s="182" t="s">
        <v>89</v>
      </c>
      <c r="AV360" s="14" t="s">
        <v>89</v>
      </c>
      <c r="AW360" s="14" t="s">
        <v>30</v>
      </c>
      <c r="AX360" s="14" t="s">
        <v>76</v>
      </c>
      <c r="AY360" s="182" t="s">
        <v>276</v>
      </c>
    </row>
    <row r="361" spans="1:65" s="15" customFormat="1" ht="11.25">
      <c r="B361" s="189"/>
      <c r="D361" s="174" t="s">
        <v>284</v>
      </c>
      <c r="E361" s="190" t="s">
        <v>1</v>
      </c>
      <c r="F361" s="191" t="s">
        <v>289</v>
      </c>
      <c r="H361" s="192">
        <v>127.678</v>
      </c>
      <c r="I361" s="193"/>
      <c r="L361" s="189"/>
      <c r="M361" s="194"/>
      <c r="N361" s="195"/>
      <c r="O361" s="195"/>
      <c r="P361" s="195"/>
      <c r="Q361" s="195"/>
      <c r="R361" s="195"/>
      <c r="S361" s="195"/>
      <c r="T361" s="196"/>
      <c r="AT361" s="190" t="s">
        <v>284</v>
      </c>
      <c r="AU361" s="190" t="s">
        <v>89</v>
      </c>
      <c r="AV361" s="15" t="s">
        <v>282</v>
      </c>
      <c r="AW361" s="15" t="s">
        <v>30</v>
      </c>
      <c r="AX361" s="15" t="s">
        <v>83</v>
      </c>
      <c r="AY361" s="190" t="s">
        <v>276</v>
      </c>
    </row>
    <row r="362" spans="1:65" s="2" customFormat="1" ht="33" customHeight="1">
      <c r="A362" s="33"/>
      <c r="B362" s="158"/>
      <c r="C362" s="197" t="s">
        <v>655</v>
      </c>
      <c r="D362" s="197" t="s">
        <v>393</v>
      </c>
      <c r="E362" s="198" t="s">
        <v>2845</v>
      </c>
      <c r="F362" s="199" t="s">
        <v>2846</v>
      </c>
      <c r="G362" s="200" t="s">
        <v>281</v>
      </c>
      <c r="H362" s="201">
        <v>127.678</v>
      </c>
      <c r="I362" s="202"/>
      <c r="J362" s="201">
        <f>ROUND(I362*H362,3)</f>
        <v>0</v>
      </c>
      <c r="K362" s="203"/>
      <c r="L362" s="204"/>
      <c r="M362" s="205" t="s">
        <v>1</v>
      </c>
      <c r="N362" s="206" t="s">
        <v>42</v>
      </c>
      <c r="O362" s="62"/>
      <c r="P362" s="168">
        <f>O362*H362</f>
        <v>0</v>
      </c>
      <c r="Q362" s="168">
        <v>1.4999999999999999E-4</v>
      </c>
      <c r="R362" s="168">
        <f>Q362*H362</f>
        <v>1.9151699999999997E-2</v>
      </c>
      <c r="S362" s="168">
        <v>0</v>
      </c>
      <c r="T362" s="169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70" t="s">
        <v>448</v>
      </c>
      <c r="AT362" s="170" t="s">
        <v>393</v>
      </c>
      <c r="AU362" s="170" t="s">
        <v>89</v>
      </c>
      <c r="AY362" s="18" t="s">
        <v>276</v>
      </c>
      <c r="BE362" s="171">
        <f>IF(N362="základná",J362,0)</f>
        <v>0</v>
      </c>
      <c r="BF362" s="171">
        <f>IF(N362="znížená",J362,0)</f>
        <v>0</v>
      </c>
      <c r="BG362" s="171">
        <f>IF(N362="zákl. prenesená",J362,0)</f>
        <v>0</v>
      </c>
      <c r="BH362" s="171">
        <f>IF(N362="zníž. prenesená",J362,0)</f>
        <v>0</v>
      </c>
      <c r="BI362" s="171">
        <f>IF(N362="nulová",J362,0)</f>
        <v>0</v>
      </c>
      <c r="BJ362" s="18" t="s">
        <v>89</v>
      </c>
      <c r="BK362" s="172">
        <f>ROUND(I362*H362,3)</f>
        <v>0</v>
      </c>
      <c r="BL362" s="18" t="s">
        <v>368</v>
      </c>
      <c r="BM362" s="170" t="s">
        <v>2847</v>
      </c>
    </row>
    <row r="363" spans="1:65" s="2" customFormat="1" ht="24.2" customHeight="1">
      <c r="A363" s="33"/>
      <c r="B363" s="158"/>
      <c r="C363" s="159" t="s">
        <v>660</v>
      </c>
      <c r="D363" s="159" t="s">
        <v>278</v>
      </c>
      <c r="E363" s="160" t="s">
        <v>2848</v>
      </c>
      <c r="F363" s="161" t="s">
        <v>2849</v>
      </c>
      <c r="G363" s="162" t="s">
        <v>281</v>
      </c>
      <c r="H363" s="163">
        <v>126.36199999999999</v>
      </c>
      <c r="I363" s="164"/>
      <c r="J363" s="163">
        <f>ROUND(I363*H363,3)</f>
        <v>0</v>
      </c>
      <c r="K363" s="165"/>
      <c r="L363" s="34"/>
      <c r="M363" s="166" t="s">
        <v>1</v>
      </c>
      <c r="N363" s="167" t="s">
        <v>42</v>
      </c>
      <c r="O363" s="62"/>
      <c r="P363" s="168">
        <f>O363*H363</f>
        <v>0</v>
      </c>
      <c r="Q363" s="168">
        <v>1E-4</v>
      </c>
      <c r="R363" s="168">
        <f>Q363*H363</f>
        <v>1.26362E-2</v>
      </c>
      <c r="S363" s="168">
        <v>0</v>
      </c>
      <c r="T363" s="169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70" t="s">
        <v>368</v>
      </c>
      <c r="AT363" s="170" t="s">
        <v>278</v>
      </c>
      <c r="AU363" s="170" t="s">
        <v>89</v>
      </c>
      <c r="AY363" s="18" t="s">
        <v>276</v>
      </c>
      <c r="BE363" s="171">
        <f>IF(N363="základná",J363,0)</f>
        <v>0</v>
      </c>
      <c r="BF363" s="171">
        <f>IF(N363="znížená",J363,0)</f>
        <v>0</v>
      </c>
      <c r="BG363" s="171">
        <f>IF(N363="zákl. prenesená",J363,0)</f>
        <v>0</v>
      </c>
      <c r="BH363" s="171">
        <f>IF(N363="zníž. prenesená",J363,0)</f>
        <v>0</v>
      </c>
      <c r="BI363" s="171">
        <f>IF(N363="nulová",J363,0)</f>
        <v>0</v>
      </c>
      <c r="BJ363" s="18" t="s">
        <v>89</v>
      </c>
      <c r="BK363" s="172">
        <f>ROUND(I363*H363,3)</f>
        <v>0</v>
      </c>
      <c r="BL363" s="18" t="s">
        <v>368</v>
      </c>
      <c r="BM363" s="170" t="s">
        <v>2850</v>
      </c>
    </row>
    <row r="364" spans="1:65" s="14" customFormat="1" ht="11.25">
      <c r="B364" s="181"/>
      <c r="D364" s="174" t="s">
        <v>284</v>
      </c>
      <c r="E364" s="182" t="s">
        <v>1</v>
      </c>
      <c r="F364" s="183" t="s">
        <v>2851</v>
      </c>
      <c r="H364" s="184">
        <v>2.8559999999999999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284</v>
      </c>
      <c r="AU364" s="182" t="s">
        <v>89</v>
      </c>
      <c r="AV364" s="14" t="s">
        <v>89</v>
      </c>
      <c r="AW364" s="14" t="s">
        <v>30</v>
      </c>
      <c r="AX364" s="14" t="s">
        <v>76</v>
      </c>
      <c r="AY364" s="182" t="s">
        <v>276</v>
      </c>
    </row>
    <row r="365" spans="1:65" s="14" customFormat="1" ht="11.25">
      <c r="B365" s="181"/>
      <c r="D365" s="174" t="s">
        <v>284</v>
      </c>
      <c r="E365" s="182" t="s">
        <v>1</v>
      </c>
      <c r="F365" s="183" t="s">
        <v>2838</v>
      </c>
      <c r="H365" s="184">
        <v>8.33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284</v>
      </c>
      <c r="AU365" s="182" t="s">
        <v>89</v>
      </c>
      <c r="AV365" s="14" t="s">
        <v>89</v>
      </c>
      <c r="AW365" s="14" t="s">
        <v>30</v>
      </c>
      <c r="AX365" s="14" t="s">
        <v>76</v>
      </c>
      <c r="AY365" s="182" t="s">
        <v>276</v>
      </c>
    </row>
    <row r="366" spans="1:65" s="14" customFormat="1" ht="11.25">
      <c r="B366" s="181"/>
      <c r="D366" s="174" t="s">
        <v>284</v>
      </c>
      <c r="E366" s="182" t="s">
        <v>1</v>
      </c>
      <c r="F366" s="183" t="s">
        <v>2840</v>
      </c>
      <c r="H366" s="184">
        <v>98.77</v>
      </c>
      <c r="I366" s="185"/>
      <c r="L366" s="181"/>
      <c r="M366" s="186"/>
      <c r="N366" s="187"/>
      <c r="O366" s="187"/>
      <c r="P366" s="187"/>
      <c r="Q366" s="187"/>
      <c r="R366" s="187"/>
      <c r="S366" s="187"/>
      <c r="T366" s="188"/>
      <c r="AT366" s="182" t="s">
        <v>284</v>
      </c>
      <c r="AU366" s="182" t="s">
        <v>89</v>
      </c>
      <c r="AV366" s="14" t="s">
        <v>89</v>
      </c>
      <c r="AW366" s="14" t="s">
        <v>30</v>
      </c>
      <c r="AX366" s="14" t="s">
        <v>76</v>
      </c>
      <c r="AY366" s="182" t="s">
        <v>276</v>
      </c>
    </row>
    <row r="367" spans="1:65" s="14" customFormat="1" ht="11.25">
      <c r="B367" s="181"/>
      <c r="D367" s="174" t="s">
        <v>284</v>
      </c>
      <c r="E367" s="182" t="s">
        <v>1</v>
      </c>
      <c r="F367" s="183" t="s">
        <v>2841</v>
      </c>
      <c r="H367" s="184">
        <v>4.306</v>
      </c>
      <c r="I367" s="185"/>
      <c r="L367" s="181"/>
      <c r="M367" s="186"/>
      <c r="N367" s="187"/>
      <c r="O367" s="187"/>
      <c r="P367" s="187"/>
      <c r="Q367" s="187"/>
      <c r="R367" s="187"/>
      <c r="S367" s="187"/>
      <c r="T367" s="188"/>
      <c r="AT367" s="182" t="s">
        <v>284</v>
      </c>
      <c r="AU367" s="182" t="s">
        <v>89</v>
      </c>
      <c r="AV367" s="14" t="s">
        <v>89</v>
      </c>
      <c r="AW367" s="14" t="s">
        <v>30</v>
      </c>
      <c r="AX367" s="14" t="s">
        <v>76</v>
      </c>
      <c r="AY367" s="182" t="s">
        <v>276</v>
      </c>
    </row>
    <row r="368" spans="1:65" s="14" customFormat="1" ht="11.25">
      <c r="B368" s="181"/>
      <c r="D368" s="174" t="s">
        <v>284</v>
      </c>
      <c r="E368" s="182" t="s">
        <v>1</v>
      </c>
      <c r="F368" s="183" t="s">
        <v>2852</v>
      </c>
      <c r="H368" s="184">
        <v>12.1</v>
      </c>
      <c r="I368" s="185"/>
      <c r="L368" s="181"/>
      <c r="M368" s="186"/>
      <c r="N368" s="187"/>
      <c r="O368" s="187"/>
      <c r="P368" s="187"/>
      <c r="Q368" s="187"/>
      <c r="R368" s="187"/>
      <c r="S368" s="187"/>
      <c r="T368" s="188"/>
      <c r="AT368" s="182" t="s">
        <v>284</v>
      </c>
      <c r="AU368" s="182" t="s">
        <v>89</v>
      </c>
      <c r="AV368" s="14" t="s">
        <v>89</v>
      </c>
      <c r="AW368" s="14" t="s">
        <v>30</v>
      </c>
      <c r="AX368" s="14" t="s">
        <v>76</v>
      </c>
      <c r="AY368" s="182" t="s">
        <v>276</v>
      </c>
    </row>
    <row r="369" spans="1:65" s="15" customFormat="1" ht="11.25">
      <c r="B369" s="189"/>
      <c r="D369" s="174" t="s">
        <v>284</v>
      </c>
      <c r="E369" s="190" t="s">
        <v>1</v>
      </c>
      <c r="F369" s="191" t="s">
        <v>289</v>
      </c>
      <c r="H369" s="192">
        <v>126.36199999999999</v>
      </c>
      <c r="I369" s="193"/>
      <c r="L369" s="189"/>
      <c r="M369" s="194"/>
      <c r="N369" s="195"/>
      <c r="O369" s="195"/>
      <c r="P369" s="195"/>
      <c r="Q369" s="195"/>
      <c r="R369" s="195"/>
      <c r="S369" s="195"/>
      <c r="T369" s="196"/>
      <c r="AT369" s="190" t="s">
        <v>284</v>
      </c>
      <c r="AU369" s="190" t="s">
        <v>89</v>
      </c>
      <c r="AV369" s="15" t="s">
        <v>282</v>
      </c>
      <c r="AW369" s="15" t="s">
        <v>30</v>
      </c>
      <c r="AX369" s="15" t="s">
        <v>83</v>
      </c>
      <c r="AY369" s="190" t="s">
        <v>276</v>
      </c>
    </row>
    <row r="370" spans="1:65" s="2" customFormat="1" ht="24.2" customHeight="1">
      <c r="A370" s="33"/>
      <c r="B370" s="158"/>
      <c r="C370" s="197" t="s">
        <v>665</v>
      </c>
      <c r="D370" s="197" t="s">
        <v>393</v>
      </c>
      <c r="E370" s="198" t="s">
        <v>2853</v>
      </c>
      <c r="F370" s="199" t="s">
        <v>2854</v>
      </c>
      <c r="G370" s="200" t="s">
        <v>281</v>
      </c>
      <c r="H370" s="201">
        <v>112.354</v>
      </c>
      <c r="I370" s="202"/>
      <c r="J370" s="201">
        <f>ROUND(I370*H370,3)</f>
        <v>0</v>
      </c>
      <c r="K370" s="203"/>
      <c r="L370" s="204"/>
      <c r="M370" s="205" t="s">
        <v>1</v>
      </c>
      <c r="N370" s="206" t="s">
        <v>42</v>
      </c>
      <c r="O370" s="62"/>
      <c r="P370" s="168">
        <f>O370*H370</f>
        <v>0</v>
      </c>
      <c r="Q370" s="168">
        <v>2E-3</v>
      </c>
      <c r="R370" s="168">
        <f>Q370*H370</f>
        <v>0.22470799999999999</v>
      </c>
      <c r="S370" s="168">
        <v>0</v>
      </c>
      <c r="T370" s="169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70" t="s">
        <v>448</v>
      </c>
      <c r="AT370" s="170" t="s">
        <v>393</v>
      </c>
      <c r="AU370" s="170" t="s">
        <v>89</v>
      </c>
      <c r="AY370" s="18" t="s">
        <v>276</v>
      </c>
      <c r="BE370" s="171">
        <f>IF(N370="základná",J370,0)</f>
        <v>0</v>
      </c>
      <c r="BF370" s="171">
        <f>IF(N370="znížená",J370,0)</f>
        <v>0</v>
      </c>
      <c r="BG370" s="171">
        <f>IF(N370="zákl. prenesená",J370,0)</f>
        <v>0</v>
      </c>
      <c r="BH370" s="171">
        <f>IF(N370="zníž. prenesená",J370,0)</f>
        <v>0</v>
      </c>
      <c r="BI370" s="171">
        <f>IF(N370="nulová",J370,0)</f>
        <v>0</v>
      </c>
      <c r="BJ370" s="18" t="s">
        <v>89</v>
      </c>
      <c r="BK370" s="172">
        <f>ROUND(I370*H370,3)</f>
        <v>0</v>
      </c>
      <c r="BL370" s="18" t="s">
        <v>368</v>
      </c>
      <c r="BM370" s="170" t="s">
        <v>2855</v>
      </c>
    </row>
    <row r="371" spans="1:65" s="2" customFormat="1" ht="16.5" customHeight="1">
      <c r="A371" s="33"/>
      <c r="B371" s="158"/>
      <c r="C371" s="197" t="s">
        <v>670</v>
      </c>
      <c r="D371" s="197" t="s">
        <v>393</v>
      </c>
      <c r="E371" s="198" t="s">
        <v>2856</v>
      </c>
      <c r="F371" s="199" t="s">
        <v>2857</v>
      </c>
      <c r="G371" s="200" t="s">
        <v>371</v>
      </c>
      <c r="H371" s="201">
        <v>24</v>
      </c>
      <c r="I371" s="202"/>
      <c r="J371" s="201">
        <f>ROUND(I371*H371,3)</f>
        <v>0</v>
      </c>
      <c r="K371" s="203"/>
      <c r="L371" s="204"/>
      <c r="M371" s="205" t="s">
        <v>1</v>
      </c>
      <c r="N371" s="206" t="s">
        <v>42</v>
      </c>
      <c r="O371" s="62"/>
      <c r="P371" s="168">
        <f>O371*H371</f>
        <v>0</v>
      </c>
      <c r="Q371" s="168">
        <v>1E-4</v>
      </c>
      <c r="R371" s="168">
        <f>Q371*H371</f>
        <v>2.4000000000000002E-3</v>
      </c>
      <c r="S371" s="168">
        <v>0</v>
      </c>
      <c r="T371" s="169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70" t="s">
        <v>448</v>
      </c>
      <c r="AT371" s="170" t="s">
        <v>393</v>
      </c>
      <c r="AU371" s="170" t="s">
        <v>89</v>
      </c>
      <c r="AY371" s="18" t="s">
        <v>276</v>
      </c>
      <c r="BE371" s="171">
        <f>IF(N371="základná",J371,0)</f>
        <v>0</v>
      </c>
      <c r="BF371" s="171">
        <f>IF(N371="znížená",J371,0)</f>
        <v>0</v>
      </c>
      <c r="BG371" s="171">
        <f>IF(N371="zákl. prenesená",J371,0)</f>
        <v>0</v>
      </c>
      <c r="BH371" s="171">
        <f>IF(N371="zníž. prenesená",J371,0)</f>
        <v>0</v>
      </c>
      <c r="BI371" s="171">
        <f>IF(N371="nulová",J371,0)</f>
        <v>0</v>
      </c>
      <c r="BJ371" s="18" t="s">
        <v>89</v>
      </c>
      <c r="BK371" s="172">
        <f>ROUND(I371*H371,3)</f>
        <v>0</v>
      </c>
      <c r="BL371" s="18" t="s">
        <v>368</v>
      </c>
      <c r="BM371" s="170" t="s">
        <v>2858</v>
      </c>
    </row>
    <row r="372" spans="1:65" s="14" customFormat="1" ht="11.25">
      <c r="B372" s="181"/>
      <c r="D372" s="174" t="s">
        <v>284</v>
      </c>
      <c r="E372" s="182" t="s">
        <v>1</v>
      </c>
      <c r="F372" s="183" t="s">
        <v>410</v>
      </c>
      <c r="H372" s="184">
        <v>24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284</v>
      </c>
      <c r="AU372" s="182" t="s">
        <v>89</v>
      </c>
      <c r="AV372" s="14" t="s">
        <v>89</v>
      </c>
      <c r="AW372" s="14" t="s">
        <v>30</v>
      </c>
      <c r="AX372" s="14" t="s">
        <v>83</v>
      </c>
      <c r="AY372" s="182" t="s">
        <v>276</v>
      </c>
    </row>
    <row r="373" spans="1:65" s="2" customFormat="1" ht="24.2" customHeight="1">
      <c r="A373" s="33"/>
      <c r="B373" s="158"/>
      <c r="C373" s="159" t="s">
        <v>675</v>
      </c>
      <c r="D373" s="159" t="s">
        <v>278</v>
      </c>
      <c r="E373" s="160" t="s">
        <v>1592</v>
      </c>
      <c r="F373" s="161" t="s">
        <v>1593</v>
      </c>
      <c r="G373" s="162" t="s">
        <v>1051</v>
      </c>
      <c r="H373" s="164"/>
      <c r="I373" s="164"/>
      <c r="J373" s="163">
        <f>ROUND(I373*H373,3)</f>
        <v>0</v>
      </c>
      <c r="K373" s="165"/>
      <c r="L373" s="34"/>
      <c r="M373" s="166" t="s">
        <v>1</v>
      </c>
      <c r="N373" s="167" t="s">
        <v>42</v>
      </c>
      <c r="O373" s="62"/>
      <c r="P373" s="168">
        <f>O373*H373</f>
        <v>0</v>
      </c>
      <c r="Q373" s="168">
        <v>0</v>
      </c>
      <c r="R373" s="168">
        <f>Q373*H373</f>
        <v>0</v>
      </c>
      <c r="S373" s="168">
        <v>0</v>
      </c>
      <c r="T373" s="169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70" t="s">
        <v>368</v>
      </c>
      <c r="AT373" s="170" t="s">
        <v>278</v>
      </c>
      <c r="AU373" s="170" t="s">
        <v>89</v>
      </c>
      <c r="AY373" s="18" t="s">
        <v>276</v>
      </c>
      <c r="BE373" s="171">
        <f>IF(N373="základná",J373,0)</f>
        <v>0</v>
      </c>
      <c r="BF373" s="171">
        <f>IF(N373="znížená",J373,0)</f>
        <v>0</v>
      </c>
      <c r="BG373" s="171">
        <f>IF(N373="zákl. prenesená",J373,0)</f>
        <v>0</v>
      </c>
      <c r="BH373" s="171">
        <f>IF(N373="zníž. prenesená",J373,0)</f>
        <v>0</v>
      </c>
      <c r="BI373" s="171">
        <f>IF(N373="nulová",J373,0)</f>
        <v>0</v>
      </c>
      <c r="BJ373" s="18" t="s">
        <v>89</v>
      </c>
      <c r="BK373" s="172">
        <f>ROUND(I373*H373,3)</f>
        <v>0</v>
      </c>
      <c r="BL373" s="18" t="s">
        <v>368</v>
      </c>
      <c r="BM373" s="170" t="s">
        <v>2859</v>
      </c>
    </row>
    <row r="374" spans="1:65" s="12" customFormat="1" ht="22.9" customHeight="1">
      <c r="B374" s="145"/>
      <c r="D374" s="146" t="s">
        <v>75</v>
      </c>
      <c r="E374" s="156" t="s">
        <v>1850</v>
      </c>
      <c r="F374" s="156" t="s">
        <v>1851</v>
      </c>
      <c r="I374" s="148"/>
      <c r="J374" s="157">
        <f>BK374</f>
        <v>0</v>
      </c>
      <c r="L374" s="145"/>
      <c r="M374" s="150"/>
      <c r="N374" s="151"/>
      <c r="O374" s="151"/>
      <c r="P374" s="152">
        <f>SUM(P375:P384)</f>
        <v>0</v>
      </c>
      <c r="Q374" s="151"/>
      <c r="R374" s="152">
        <f>SUM(R375:R384)</f>
        <v>2.736804E-2</v>
      </c>
      <c r="S374" s="151"/>
      <c r="T374" s="153">
        <f>SUM(T375:T384)</f>
        <v>0</v>
      </c>
      <c r="AR374" s="146" t="s">
        <v>89</v>
      </c>
      <c r="AT374" s="154" t="s">
        <v>75</v>
      </c>
      <c r="AU374" s="154" t="s">
        <v>83</v>
      </c>
      <c r="AY374" s="146" t="s">
        <v>276</v>
      </c>
      <c r="BK374" s="155">
        <f>SUM(BK375:BK384)</f>
        <v>0</v>
      </c>
    </row>
    <row r="375" spans="1:65" s="2" customFormat="1" ht="24.2" customHeight="1">
      <c r="A375" s="33"/>
      <c r="B375" s="158"/>
      <c r="C375" s="159" t="s">
        <v>684</v>
      </c>
      <c r="D375" s="159" t="s">
        <v>278</v>
      </c>
      <c r="E375" s="160" t="s">
        <v>2860</v>
      </c>
      <c r="F375" s="161" t="s">
        <v>2861</v>
      </c>
      <c r="G375" s="162" t="s">
        <v>292</v>
      </c>
      <c r="H375" s="163">
        <v>5.39</v>
      </c>
      <c r="I375" s="164"/>
      <c r="J375" s="163">
        <f>ROUND(I375*H375,3)</f>
        <v>0</v>
      </c>
      <c r="K375" s="165"/>
      <c r="L375" s="34"/>
      <c r="M375" s="166" t="s">
        <v>1</v>
      </c>
      <c r="N375" s="167" t="s">
        <v>42</v>
      </c>
      <c r="O375" s="62"/>
      <c r="P375" s="168">
        <f>O375*H375</f>
        <v>0</v>
      </c>
      <c r="Q375" s="168">
        <v>1.0200000000000001E-3</v>
      </c>
      <c r="R375" s="168">
        <f>Q375*H375</f>
        <v>5.4977999999999997E-3</v>
      </c>
      <c r="S375" s="168">
        <v>0</v>
      </c>
      <c r="T375" s="169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70" t="s">
        <v>368</v>
      </c>
      <c r="AT375" s="170" t="s">
        <v>278</v>
      </c>
      <c r="AU375" s="170" t="s">
        <v>89</v>
      </c>
      <c r="AY375" s="18" t="s">
        <v>276</v>
      </c>
      <c r="BE375" s="171">
        <f>IF(N375="základná",J375,0)</f>
        <v>0</v>
      </c>
      <c r="BF375" s="171">
        <f>IF(N375="znížená",J375,0)</f>
        <v>0</v>
      </c>
      <c r="BG375" s="171">
        <f>IF(N375="zákl. prenesená",J375,0)</f>
        <v>0</v>
      </c>
      <c r="BH375" s="171">
        <f>IF(N375="zníž. prenesená",J375,0)</f>
        <v>0</v>
      </c>
      <c r="BI375" s="171">
        <f>IF(N375="nulová",J375,0)</f>
        <v>0</v>
      </c>
      <c r="BJ375" s="18" t="s">
        <v>89</v>
      </c>
      <c r="BK375" s="172">
        <f>ROUND(I375*H375,3)</f>
        <v>0</v>
      </c>
      <c r="BL375" s="18" t="s">
        <v>368</v>
      </c>
      <c r="BM375" s="170" t="s">
        <v>2862</v>
      </c>
    </row>
    <row r="376" spans="1:65" s="14" customFormat="1" ht="11.25">
      <c r="B376" s="181"/>
      <c r="D376" s="174" t="s">
        <v>284</v>
      </c>
      <c r="E376" s="182" t="s">
        <v>1</v>
      </c>
      <c r="F376" s="183" t="s">
        <v>2863</v>
      </c>
      <c r="H376" s="184">
        <v>2.64</v>
      </c>
      <c r="I376" s="185"/>
      <c r="L376" s="181"/>
      <c r="M376" s="186"/>
      <c r="N376" s="187"/>
      <c r="O376" s="187"/>
      <c r="P376" s="187"/>
      <c r="Q376" s="187"/>
      <c r="R376" s="187"/>
      <c r="S376" s="187"/>
      <c r="T376" s="188"/>
      <c r="AT376" s="182" t="s">
        <v>284</v>
      </c>
      <c r="AU376" s="182" t="s">
        <v>89</v>
      </c>
      <c r="AV376" s="14" t="s">
        <v>89</v>
      </c>
      <c r="AW376" s="14" t="s">
        <v>30</v>
      </c>
      <c r="AX376" s="14" t="s">
        <v>76</v>
      </c>
      <c r="AY376" s="182" t="s">
        <v>276</v>
      </c>
    </row>
    <row r="377" spans="1:65" s="14" customFormat="1" ht="11.25">
      <c r="B377" s="181"/>
      <c r="D377" s="174" t="s">
        <v>284</v>
      </c>
      <c r="E377" s="182" t="s">
        <v>1</v>
      </c>
      <c r="F377" s="183" t="s">
        <v>2864</v>
      </c>
      <c r="H377" s="184">
        <v>2.75</v>
      </c>
      <c r="I377" s="185"/>
      <c r="L377" s="181"/>
      <c r="M377" s="186"/>
      <c r="N377" s="187"/>
      <c r="O377" s="187"/>
      <c r="P377" s="187"/>
      <c r="Q377" s="187"/>
      <c r="R377" s="187"/>
      <c r="S377" s="187"/>
      <c r="T377" s="188"/>
      <c r="AT377" s="182" t="s">
        <v>284</v>
      </c>
      <c r="AU377" s="182" t="s">
        <v>89</v>
      </c>
      <c r="AV377" s="14" t="s">
        <v>89</v>
      </c>
      <c r="AW377" s="14" t="s">
        <v>30</v>
      </c>
      <c r="AX377" s="14" t="s">
        <v>76</v>
      </c>
      <c r="AY377" s="182" t="s">
        <v>276</v>
      </c>
    </row>
    <row r="378" spans="1:65" s="15" customFormat="1" ht="11.25">
      <c r="B378" s="189"/>
      <c r="D378" s="174" t="s">
        <v>284</v>
      </c>
      <c r="E378" s="190" t="s">
        <v>1</v>
      </c>
      <c r="F378" s="191" t="s">
        <v>289</v>
      </c>
      <c r="H378" s="192">
        <v>5.39</v>
      </c>
      <c r="I378" s="193"/>
      <c r="L378" s="189"/>
      <c r="M378" s="194"/>
      <c r="N378" s="195"/>
      <c r="O378" s="195"/>
      <c r="P378" s="195"/>
      <c r="Q378" s="195"/>
      <c r="R378" s="195"/>
      <c r="S378" s="195"/>
      <c r="T378" s="196"/>
      <c r="AT378" s="190" t="s">
        <v>284</v>
      </c>
      <c r="AU378" s="190" t="s">
        <v>89</v>
      </c>
      <c r="AV378" s="15" t="s">
        <v>282</v>
      </c>
      <c r="AW378" s="15" t="s">
        <v>30</v>
      </c>
      <c r="AX378" s="15" t="s">
        <v>83</v>
      </c>
      <c r="AY378" s="190" t="s">
        <v>276</v>
      </c>
    </row>
    <row r="379" spans="1:65" s="2" customFormat="1" ht="16.5" customHeight="1">
      <c r="A379" s="33"/>
      <c r="B379" s="158"/>
      <c r="C379" s="197" t="s">
        <v>689</v>
      </c>
      <c r="D379" s="197" t="s">
        <v>393</v>
      </c>
      <c r="E379" s="198" t="s">
        <v>2865</v>
      </c>
      <c r="F379" s="199" t="s">
        <v>2866</v>
      </c>
      <c r="G379" s="200" t="s">
        <v>281</v>
      </c>
      <c r="H379" s="201">
        <v>1.698</v>
      </c>
      <c r="I379" s="202"/>
      <c r="J379" s="201">
        <f>ROUND(I379*H379,3)</f>
        <v>0</v>
      </c>
      <c r="K379" s="203"/>
      <c r="L379" s="204"/>
      <c r="M379" s="205" t="s">
        <v>1</v>
      </c>
      <c r="N379" s="206" t="s">
        <v>42</v>
      </c>
      <c r="O379" s="62"/>
      <c r="P379" s="168">
        <f>O379*H379</f>
        <v>0</v>
      </c>
      <c r="Q379" s="168">
        <v>1.2880000000000001E-2</v>
      </c>
      <c r="R379" s="168">
        <f>Q379*H379</f>
        <v>2.1870239999999999E-2</v>
      </c>
      <c r="S379" s="168">
        <v>0</v>
      </c>
      <c r="T379" s="169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70" t="s">
        <v>448</v>
      </c>
      <c r="AT379" s="170" t="s">
        <v>393</v>
      </c>
      <c r="AU379" s="170" t="s">
        <v>89</v>
      </c>
      <c r="AY379" s="18" t="s">
        <v>276</v>
      </c>
      <c r="BE379" s="171">
        <f>IF(N379="základná",J379,0)</f>
        <v>0</v>
      </c>
      <c r="BF379" s="171">
        <f>IF(N379="znížená",J379,0)</f>
        <v>0</v>
      </c>
      <c r="BG379" s="171">
        <f>IF(N379="zákl. prenesená",J379,0)</f>
        <v>0</v>
      </c>
      <c r="BH379" s="171">
        <f>IF(N379="zníž. prenesená",J379,0)</f>
        <v>0</v>
      </c>
      <c r="BI379" s="171">
        <f>IF(N379="nulová",J379,0)</f>
        <v>0</v>
      </c>
      <c r="BJ379" s="18" t="s">
        <v>89</v>
      </c>
      <c r="BK379" s="172">
        <f>ROUND(I379*H379,3)</f>
        <v>0</v>
      </c>
      <c r="BL379" s="18" t="s">
        <v>368</v>
      </c>
      <c r="BM379" s="170" t="s">
        <v>2867</v>
      </c>
    </row>
    <row r="380" spans="1:65" s="14" customFormat="1" ht="11.25">
      <c r="B380" s="181"/>
      <c r="D380" s="174" t="s">
        <v>284</v>
      </c>
      <c r="E380" s="182" t="s">
        <v>1</v>
      </c>
      <c r="F380" s="183" t="s">
        <v>2868</v>
      </c>
      <c r="H380" s="184">
        <v>0.79200000000000004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2" t="s">
        <v>284</v>
      </c>
      <c r="AU380" s="182" t="s">
        <v>89</v>
      </c>
      <c r="AV380" s="14" t="s">
        <v>89</v>
      </c>
      <c r="AW380" s="14" t="s">
        <v>30</v>
      </c>
      <c r="AX380" s="14" t="s">
        <v>76</v>
      </c>
      <c r="AY380" s="182" t="s">
        <v>276</v>
      </c>
    </row>
    <row r="381" spans="1:65" s="14" customFormat="1" ht="11.25">
      <c r="B381" s="181"/>
      <c r="D381" s="174" t="s">
        <v>284</v>
      </c>
      <c r="E381" s="182" t="s">
        <v>1</v>
      </c>
      <c r="F381" s="183" t="s">
        <v>2869</v>
      </c>
      <c r="H381" s="184">
        <v>0.82499999999999996</v>
      </c>
      <c r="I381" s="185"/>
      <c r="L381" s="181"/>
      <c r="M381" s="186"/>
      <c r="N381" s="187"/>
      <c r="O381" s="187"/>
      <c r="P381" s="187"/>
      <c r="Q381" s="187"/>
      <c r="R381" s="187"/>
      <c r="S381" s="187"/>
      <c r="T381" s="188"/>
      <c r="AT381" s="182" t="s">
        <v>284</v>
      </c>
      <c r="AU381" s="182" t="s">
        <v>89</v>
      </c>
      <c r="AV381" s="14" t="s">
        <v>89</v>
      </c>
      <c r="AW381" s="14" t="s">
        <v>30</v>
      </c>
      <c r="AX381" s="14" t="s">
        <v>76</v>
      </c>
      <c r="AY381" s="182" t="s">
        <v>276</v>
      </c>
    </row>
    <row r="382" spans="1:65" s="15" customFormat="1" ht="11.25">
      <c r="B382" s="189"/>
      <c r="D382" s="174" t="s">
        <v>284</v>
      </c>
      <c r="E382" s="190" t="s">
        <v>1</v>
      </c>
      <c r="F382" s="191" t="s">
        <v>289</v>
      </c>
      <c r="H382" s="192">
        <v>1.617</v>
      </c>
      <c r="I382" s="193"/>
      <c r="L382" s="189"/>
      <c r="M382" s="194"/>
      <c r="N382" s="195"/>
      <c r="O382" s="195"/>
      <c r="P382" s="195"/>
      <c r="Q382" s="195"/>
      <c r="R382" s="195"/>
      <c r="S382" s="195"/>
      <c r="T382" s="196"/>
      <c r="AT382" s="190" t="s">
        <v>284</v>
      </c>
      <c r="AU382" s="190" t="s">
        <v>89</v>
      </c>
      <c r="AV382" s="15" t="s">
        <v>282</v>
      </c>
      <c r="AW382" s="15" t="s">
        <v>30</v>
      </c>
      <c r="AX382" s="15" t="s">
        <v>83</v>
      </c>
      <c r="AY382" s="190" t="s">
        <v>276</v>
      </c>
    </row>
    <row r="383" spans="1:65" s="14" customFormat="1" ht="11.25">
      <c r="B383" s="181"/>
      <c r="D383" s="174" t="s">
        <v>284</v>
      </c>
      <c r="F383" s="183" t="s">
        <v>2870</v>
      </c>
      <c r="H383" s="184">
        <v>1.698</v>
      </c>
      <c r="I383" s="185"/>
      <c r="L383" s="181"/>
      <c r="M383" s="186"/>
      <c r="N383" s="187"/>
      <c r="O383" s="187"/>
      <c r="P383" s="187"/>
      <c r="Q383" s="187"/>
      <c r="R383" s="187"/>
      <c r="S383" s="187"/>
      <c r="T383" s="188"/>
      <c r="AT383" s="182" t="s">
        <v>284</v>
      </c>
      <c r="AU383" s="182" t="s">
        <v>89</v>
      </c>
      <c r="AV383" s="14" t="s">
        <v>89</v>
      </c>
      <c r="AW383" s="14" t="s">
        <v>3</v>
      </c>
      <c r="AX383" s="14" t="s">
        <v>83</v>
      </c>
      <c r="AY383" s="182" t="s">
        <v>276</v>
      </c>
    </row>
    <row r="384" spans="1:65" s="2" customFormat="1" ht="24.2" customHeight="1">
      <c r="A384" s="33"/>
      <c r="B384" s="158"/>
      <c r="C384" s="159" t="s">
        <v>693</v>
      </c>
      <c r="D384" s="159" t="s">
        <v>278</v>
      </c>
      <c r="E384" s="160" t="s">
        <v>1886</v>
      </c>
      <c r="F384" s="161" t="s">
        <v>1887</v>
      </c>
      <c r="G384" s="162" t="s">
        <v>1051</v>
      </c>
      <c r="H384" s="164"/>
      <c r="I384" s="164"/>
      <c r="J384" s="163">
        <f>ROUND(I384*H384,3)</f>
        <v>0</v>
      </c>
      <c r="K384" s="165"/>
      <c r="L384" s="34"/>
      <c r="M384" s="166" t="s">
        <v>1</v>
      </c>
      <c r="N384" s="167" t="s">
        <v>42</v>
      </c>
      <c r="O384" s="62"/>
      <c r="P384" s="168">
        <f>O384*H384</f>
        <v>0</v>
      </c>
      <c r="Q384" s="168">
        <v>0</v>
      </c>
      <c r="R384" s="168">
        <f>Q384*H384</f>
        <v>0</v>
      </c>
      <c r="S384" s="168">
        <v>0</v>
      </c>
      <c r="T384" s="169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70" t="s">
        <v>368</v>
      </c>
      <c r="AT384" s="170" t="s">
        <v>278</v>
      </c>
      <c r="AU384" s="170" t="s">
        <v>89</v>
      </c>
      <c r="AY384" s="18" t="s">
        <v>276</v>
      </c>
      <c r="BE384" s="171">
        <f>IF(N384="základná",J384,0)</f>
        <v>0</v>
      </c>
      <c r="BF384" s="171">
        <f>IF(N384="znížená",J384,0)</f>
        <v>0</v>
      </c>
      <c r="BG384" s="171">
        <f>IF(N384="zákl. prenesená",J384,0)</f>
        <v>0</v>
      </c>
      <c r="BH384" s="171">
        <f>IF(N384="zníž. prenesená",J384,0)</f>
        <v>0</v>
      </c>
      <c r="BI384" s="171">
        <f>IF(N384="nulová",J384,0)</f>
        <v>0</v>
      </c>
      <c r="BJ384" s="18" t="s">
        <v>89</v>
      </c>
      <c r="BK384" s="172">
        <f>ROUND(I384*H384,3)</f>
        <v>0</v>
      </c>
      <c r="BL384" s="18" t="s">
        <v>368</v>
      </c>
      <c r="BM384" s="170" t="s">
        <v>2871</v>
      </c>
    </row>
    <row r="385" spans="1:65" s="12" customFormat="1" ht="22.9" customHeight="1">
      <c r="B385" s="145"/>
      <c r="D385" s="146" t="s">
        <v>75</v>
      </c>
      <c r="E385" s="156" t="s">
        <v>1957</v>
      </c>
      <c r="F385" s="156" t="s">
        <v>1958</v>
      </c>
      <c r="I385" s="148"/>
      <c r="J385" s="157">
        <f>BK385</f>
        <v>0</v>
      </c>
      <c r="L385" s="145"/>
      <c r="M385" s="150"/>
      <c r="N385" s="151"/>
      <c r="O385" s="151"/>
      <c r="P385" s="152">
        <f>SUM(P386:P389)</f>
        <v>0</v>
      </c>
      <c r="Q385" s="151"/>
      <c r="R385" s="152">
        <f>SUM(R386:R389)</f>
        <v>2.3597E-2</v>
      </c>
      <c r="S385" s="151"/>
      <c r="T385" s="153">
        <f>SUM(T386:T389)</f>
        <v>0</v>
      </c>
      <c r="AR385" s="146" t="s">
        <v>89</v>
      </c>
      <c r="AT385" s="154" t="s">
        <v>75</v>
      </c>
      <c r="AU385" s="154" t="s">
        <v>83</v>
      </c>
      <c r="AY385" s="146" t="s">
        <v>276</v>
      </c>
      <c r="BK385" s="155">
        <f>SUM(BK386:BK389)</f>
        <v>0</v>
      </c>
    </row>
    <row r="386" spans="1:65" s="2" customFormat="1" ht="24.2" customHeight="1">
      <c r="A386" s="33"/>
      <c r="B386" s="158"/>
      <c r="C386" s="159" t="s">
        <v>697</v>
      </c>
      <c r="D386" s="159" t="s">
        <v>278</v>
      </c>
      <c r="E386" s="160" t="s">
        <v>2026</v>
      </c>
      <c r="F386" s="161" t="s">
        <v>2027</v>
      </c>
      <c r="G386" s="162" t="s">
        <v>281</v>
      </c>
      <c r="H386" s="163">
        <v>47.194000000000003</v>
      </c>
      <c r="I386" s="164"/>
      <c r="J386" s="163">
        <f>ROUND(I386*H386,3)</f>
        <v>0</v>
      </c>
      <c r="K386" s="165"/>
      <c r="L386" s="34"/>
      <c r="M386" s="166" t="s">
        <v>1</v>
      </c>
      <c r="N386" s="167" t="s">
        <v>42</v>
      </c>
      <c r="O386" s="62"/>
      <c r="P386" s="168">
        <f>O386*H386</f>
        <v>0</v>
      </c>
      <c r="Q386" s="168">
        <v>1E-4</v>
      </c>
      <c r="R386" s="168">
        <f>Q386*H386</f>
        <v>4.7194000000000003E-3</v>
      </c>
      <c r="S386" s="168">
        <v>0</v>
      </c>
      <c r="T386" s="169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70" t="s">
        <v>368</v>
      </c>
      <c r="AT386" s="170" t="s">
        <v>278</v>
      </c>
      <c r="AU386" s="170" t="s">
        <v>89</v>
      </c>
      <c r="AY386" s="18" t="s">
        <v>276</v>
      </c>
      <c r="BE386" s="171">
        <f>IF(N386="základná",J386,0)</f>
        <v>0</v>
      </c>
      <c r="BF386" s="171">
        <f>IF(N386="znížená",J386,0)</f>
        <v>0</v>
      </c>
      <c r="BG386" s="171">
        <f>IF(N386="zákl. prenesená",J386,0)</f>
        <v>0</v>
      </c>
      <c r="BH386" s="171">
        <f>IF(N386="zníž. prenesená",J386,0)</f>
        <v>0</v>
      </c>
      <c r="BI386" s="171">
        <f>IF(N386="nulová",J386,0)</f>
        <v>0</v>
      </c>
      <c r="BJ386" s="18" t="s">
        <v>89</v>
      </c>
      <c r="BK386" s="172">
        <f>ROUND(I386*H386,3)</f>
        <v>0</v>
      </c>
      <c r="BL386" s="18" t="s">
        <v>368</v>
      </c>
      <c r="BM386" s="170" t="s">
        <v>2872</v>
      </c>
    </row>
    <row r="387" spans="1:65" s="14" customFormat="1" ht="11.25">
      <c r="B387" s="181"/>
      <c r="D387" s="174" t="s">
        <v>284</v>
      </c>
      <c r="E387" s="182" t="s">
        <v>1</v>
      </c>
      <c r="F387" s="183" t="s">
        <v>2873</v>
      </c>
      <c r="H387" s="184">
        <v>47.194000000000003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284</v>
      </c>
      <c r="AU387" s="182" t="s">
        <v>89</v>
      </c>
      <c r="AV387" s="14" t="s">
        <v>89</v>
      </c>
      <c r="AW387" s="14" t="s">
        <v>30</v>
      </c>
      <c r="AX387" s="14" t="s">
        <v>83</v>
      </c>
      <c r="AY387" s="182" t="s">
        <v>276</v>
      </c>
    </row>
    <row r="388" spans="1:65" s="2" customFormat="1" ht="33" customHeight="1">
      <c r="A388" s="33"/>
      <c r="B388" s="158"/>
      <c r="C388" s="159" t="s">
        <v>702</v>
      </c>
      <c r="D388" s="159" t="s">
        <v>278</v>
      </c>
      <c r="E388" s="160" t="s">
        <v>2874</v>
      </c>
      <c r="F388" s="161" t="s">
        <v>2875</v>
      </c>
      <c r="G388" s="162" t="s">
        <v>281</v>
      </c>
      <c r="H388" s="163">
        <v>47.194000000000003</v>
      </c>
      <c r="I388" s="164"/>
      <c r="J388" s="163">
        <f>ROUND(I388*H388,3)</f>
        <v>0</v>
      </c>
      <c r="K388" s="165"/>
      <c r="L388" s="34"/>
      <c r="M388" s="166" t="s">
        <v>1</v>
      </c>
      <c r="N388" s="167" t="s">
        <v>42</v>
      </c>
      <c r="O388" s="62"/>
      <c r="P388" s="168">
        <f>O388*H388</f>
        <v>0</v>
      </c>
      <c r="Q388" s="168">
        <v>4.0000000000000002E-4</v>
      </c>
      <c r="R388" s="168">
        <f>Q388*H388</f>
        <v>1.8877600000000001E-2</v>
      </c>
      <c r="S388" s="168">
        <v>0</v>
      </c>
      <c r="T388" s="169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70" t="s">
        <v>368</v>
      </c>
      <c r="AT388" s="170" t="s">
        <v>278</v>
      </c>
      <c r="AU388" s="170" t="s">
        <v>89</v>
      </c>
      <c r="AY388" s="18" t="s">
        <v>276</v>
      </c>
      <c r="BE388" s="171">
        <f>IF(N388="základná",J388,0)</f>
        <v>0</v>
      </c>
      <c r="BF388" s="171">
        <f>IF(N388="znížená",J388,0)</f>
        <v>0</v>
      </c>
      <c r="BG388" s="171">
        <f>IF(N388="zákl. prenesená",J388,0)</f>
        <v>0</v>
      </c>
      <c r="BH388" s="171">
        <f>IF(N388="zníž. prenesená",J388,0)</f>
        <v>0</v>
      </c>
      <c r="BI388" s="171">
        <f>IF(N388="nulová",J388,0)</f>
        <v>0</v>
      </c>
      <c r="BJ388" s="18" t="s">
        <v>89</v>
      </c>
      <c r="BK388" s="172">
        <f>ROUND(I388*H388,3)</f>
        <v>0</v>
      </c>
      <c r="BL388" s="18" t="s">
        <v>368</v>
      </c>
      <c r="BM388" s="170" t="s">
        <v>2876</v>
      </c>
    </row>
    <row r="389" spans="1:65" s="14" customFormat="1" ht="11.25">
      <c r="B389" s="181"/>
      <c r="D389" s="174" t="s">
        <v>284</v>
      </c>
      <c r="E389" s="182" t="s">
        <v>1</v>
      </c>
      <c r="F389" s="183" t="s">
        <v>2873</v>
      </c>
      <c r="H389" s="184">
        <v>47.194000000000003</v>
      </c>
      <c r="I389" s="185"/>
      <c r="L389" s="181"/>
      <c r="M389" s="186"/>
      <c r="N389" s="187"/>
      <c r="O389" s="187"/>
      <c r="P389" s="187"/>
      <c r="Q389" s="187"/>
      <c r="R389" s="187"/>
      <c r="S389" s="187"/>
      <c r="T389" s="188"/>
      <c r="AT389" s="182" t="s">
        <v>284</v>
      </c>
      <c r="AU389" s="182" t="s">
        <v>89</v>
      </c>
      <c r="AV389" s="14" t="s">
        <v>89</v>
      </c>
      <c r="AW389" s="14" t="s">
        <v>30</v>
      </c>
      <c r="AX389" s="14" t="s">
        <v>83</v>
      </c>
      <c r="AY389" s="182" t="s">
        <v>276</v>
      </c>
    </row>
    <row r="390" spans="1:65" s="12" customFormat="1" ht="25.9" customHeight="1">
      <c r="B390" s="145"/>
      <c r="D390" s="146" t="s">
        <v>75</v>
      </c>
      <c r="E390" s="147" t="s">
        <v>2064</v>
      </c>
      <c r="F390" s="147" t="s">
        <v>2065</v>
      </c>
      <c r="I390" s="148"/>
      <c r="J390" s="149">
        <f>BK390</f>
        <v>0</v>
      </c>
      <c r="L390" s="145"/>
      <c r="M390" s="150"/>
      <c r="N390" s="151"/>
      <c r="O390" s="151"/>
      <c r="P390" s="152">
        <f>SUM(P391:P393)</f>
        <v>0</v>
      </c>
      <c r="Q390" s="151"/>
      <c r="R390" s="152">
        <f>SUM(R391:R393)</f>
        <v>0</v>
      </c>
      <c r="S390" s="151"/>
      <c r="T390" s="153">
        <f>SUM(T391:T393)</f>
        <v>0</v>
      </c>
      <c r="AR390" s="146" t="s">
        <v>282</v>
      </c>
      <c r="AT390" s="154" t="s">
        <v>75</v>
      </c>
      <c r="AU390" s="154" t="s">
        <v>76</v>
      </c>
      <c r="AY390" s="146" t="s">
        <v>276</v>
      </c>
      <c r="BK390" s="155">
        <f>SUM(BK391:BK393)</f>
        <v>0</v>
      </c>
    </row>
    <row r="391" spans="1:65" s="2" customFormat="1" ht="33" customHeight="1">
      <c r="A391" s="33"/>
      <c r="B391" s="158"/>
      <c r="C391" s="159" t="s">
        <v>707</v>
      </c>
      <c r="D391" s="159" t="s">
        <v>278</v>
      </c>
      <c r="E391" s="160" t="s">
        <v>2067</v>
      </c>
      <c r="F391" s="161" t="s">
        <v>2068</v>
      </c>
      <c r="G391" s="162" t="s">
        <v>298</v>
      </c>
      <c r="H391" s="163">
        <v>8</v>
      </c>
      <c r="I391" s="164"/>
      <c r="J391" s="163">
        <f>ROUND(I391*H391,3)</f>
        <v>0</v>
      </c>
      <c r="K391" s="165"/>
      <c r="L391" s="34"/>
      <c r="M391" s="166" t="s">
        <v>1</v>
      </c>
      <c r="N391" s="167" t="s">
        <v>42</v>
      </c>
      <c r="O391" s="62"/>
      <c r="P391" s="168">
        <f>O391*H391</f>
        <v>0</v>
      </c>
      <c r="Q391" s="168">
        <v>0</v>
      </c>
      <c r="R391" s="168">
        <f>Q391*H391</f>
        <v>0</v>
      </c>
      <c r="S391" s="168">
        <v>0</v>
      </c>
      <c r="T391" s="169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70" t="s">
        <v>2069</v>
      </c>
      <c r="AT391" s="170" t="s">
        <v>278</v>
      </c>
      <c r="AU391" s="170" t="s">
        <v>83</v>
      </c>
      <c r="AY391" s="18" t="s">
        <v>276</v>
      </c>
      <c r="BE391" s="171">
        <f>IF(N391="základná",J391,0)</f>
        <v>0</v>
      </c>
      <c r="BF391" s="171">
        <f>IF(N391="znížená",J391,0)</f>
        <v>0</v>
      </c>
      <c r="BG391" s="171">
        <f>IF(N391="zákl. prenesená",J391,0)</f>
        <v>0</v>
      </c>
      <c r="BH391" s="171">
        <f>IF(N391="zníž. prenesená",J391,0)</f>
        <v>0</v>
      </c>
      <c r="BI391" s="171">
        <f>IF(N391="nulová",J391,0)</f>
        <v>0</v>
      </c>
      <c r="BJ391" s="18" t="s">
        <v>89</v>
      </c>
      <c r="BK391" s="172">
        <f>ROUND(I391*H391,3)</f>
        <v>0</v>
      </c>
      <c r="BL391" s="18" t="s">
        <v>2069</v>
      </c>
      <c r="BM391" s="170" t="s">
        <v>2877</v>
      </c>
    </row>
    <row r="392" spans="1:65" s="13" customFormat="1" ht="22.5">
      <c r="B392" s="173"/>
      <c r="D392" s="174" t="s">
        <v>284</v>
      </c>
      <c r="E392" s="175" t="s">
        <v>1</v>
      </c>
      <c r="F392" s="176" t="s">
        <v>2072</v>
      </c>
      <c r="H392" s="175" t="s">
        <v>1</v>
      </c>
      <c r="I392" s="177"/>
      <c r="L392" s="173"/>
      <c r="M392" s="178"/>
      <c r="N392" s="179"/>
      <c r="O392" s="179"/>
      <c r="P392" s="179"/>
      <c r="Q392" s="179"/>
      <c r="R392" s="179"/>
      <c r="S392" s="179"/>
      <c r="T392" s="180"/>
      <c r="AT392" s="175" t="s">
        <v>284</v>
      </c>
      <c r="AU392" s="175" t="s">
        <v>83</v>
      </c>
      <c r="AV392" s="13" t="s">
        <v>83</v>
      </c>
      <c r="AW392" s="13" t="s">
        <v>30</v>
      </c>
      <c r="AX392" s="13" t="s">
        <v>76</v>
      </c>
      <c r="AY392" s="175" t="s">
        <v>276</v>
      </c>
    </row>
    <row r="393" spans="1:65" s="14" customFormat="1" ht="11.25">
      <c r="B393" s="181"/>
      <c r="D393" s="174" t="s">
        <v>284</v>
      </c>
      <c r="E393" s="182" t="s">
        <v>1</v>
      </c>
      <c r="F393" s="183" t="s">
        <v>325</v>
      </c>
      <c r="H393" s="184">
        <v>8</v>
      </c>
      <c r="I393" s="185"/>
      <c r="L393" s="181"/>
      <c r="M393" s="186"/>
      <c r="N393" s="187"/>
      <c r="O393" s="187"/>
      <c r="P393" s="187"/>
      <c r="Q393" s="187"/>
      <c r="R393" s="187"/>
      <c r="S393" s="187"/>
      <c r="T393" s="188"/>
      <c r="AT393" s="182" t="s">
        <v>284</v>
      </c>
      <c r="AU393" s="182" t="s">
        <v>83</v>
      </c>
      <c r="AV393" s="14" t="s">
        <v>89</v>
      </c>
      <c r="AW393" s="14" t="s">
        <v>30</v>
      </c>
      <c r="AX393" s="14" t="s">
        <v>83</v>
      </c>
      <c r="AY393" s="182" t="s">
        <v>276</v>
      </c>
    </row>
    <row r="394" spans="1:65" s="12" customFormat="1" ht="25.9" customHeight="1">
      <c r="B394" s="145"/>
      <c r="D394" s="146" t="s">
        <v>75</v>
      </c>
      <c r="E394" s="147" t="s">
        <v>2074</v>
      </c>
      <c r="F394" s="147" t="s">
        <v>2075</v>
      </c>
      <c r="I394" s="148"/>
      <c r="J394" s="149">
        <f>BK394</f>
        <v>0</v>
      </c>
      <c r="L394" s="145"/>
      <c r="M394" s="150"/>
      <c r="N394" s="151"/>
      <c r="O394" s="151"/>
      <c r="P394" s="152">
        <f>P395</f>
        <v>0</v>
      </c>
      <c r="Q394" s="151"/>
      <c r="R394" s="152">
        <f>R395</f>
        <v>0</v>
      </c>
      <c r="S394" s="151"/>
      <c r="T394" s="153">
        <f>T395</f>
        <v>0</v>
      </c>
      <c r="AR394" s="146" t="s">
        <v>305</v>
      </c>
      <c r="AT394" s="154" t="s">
        <v>75</v>
      </c>
      <c r="AU394" s="154" t="s">
        <v>76</v>
      </c>
      <c r="AY394" s="146" t="s">
        <v>276</v>
      </c>
      <c r="BK394" s="155">
        <f>BK395</f>
        <v>0</v>
      </c>
    </row>
    <row r="395" spans="1:65" s="2" customFormat="1" ht="16.5" customHeight="1">
      <c r="A395" s="33"/>
      <c r="B395" s="158"/>
      <c r="C395" s="159" t="s">
        <v>711</v>
      </c>
      <c r="D395" s="159" t="s">
        <v>278</v>
      </c>
      <c r="E395" s="160" t="s">
        <v>2077</v>
      </c>
      <c r="F395" s="161" t="s">
        <v>2078</v>
      </c>
      <c r="G395" s="162" t="s">
        <v>1051</v>
      </c>
      <c r="H395" s="164"/>
      <c r="I395" s="164"/>
      <c r="J395" s="163">
        <f>ROUND(I395*H395,3)</f>
        <v>0</v>
      </c>
      <c r="K395" s="165"/>
      <c r="L395" s="34"/>
      <c r="M395" s="215" t="s">
        <v>1</v>
      </c>
      <c r="N395" s="216" t="s">
        <v>42</v>
      </c>
      <c r="O395" s="217"/>
      <c r="P395" s="218">
        <f>O395*H395</f>
        <v>0</v>
      </c>
      <c r="Q395" s="218">
        <v>0</v>
      </c>
      <c r="R395" s="218">
        <f>Q395*H395</f>
        <v>0</v>
      </c>
      <c r="S395" s="218">
        <v>0</v>
      </c>
      <c r="T395" s="219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70" t="s">
        <v>2079</v>
      </c>
      <c r="AT395" s="170" t="s">
        <v>278</v>
      </c>
      <c r="AU395" s="170" t="s">
        <v>83</v>
      </c>
      <c r="AY395" s="18" t="s">
        <v>276</v>
      </c>
      <c r="BE395" s="171">
        <f>IF(N395="základná",J395,0)</f>
        <v>0</v>
      </c>
      <c r="BF395" s="171">
        <f>IF(N395="znížená",J395,0)</f>
        <v>0</v>
      </c>
      <c r="BG395" s="171">
        <f>IF(N395="zákl. prenesená",J395,0)</f>
        <v>0</v>
      </c>
      <c r="BH395" s="171">
        <f>IF(N395="zníž. prenesená",J395,0)</f>
        <v>0</v>
      </c>
      <c r="BI395" s="171">
        <f>IF(N395="nulová",J395,0)</f>
        <v>0</v>
      </c>
      <c r="BJ395" s="18" t="s">
        <v>89</v>
      </c>
      <c r="BK395" s="172">
        <f>ROUND(I395*H395,3)</f>
        <v>0</v>
      </c>
      <c r="BL395" s="18" t="s">
        <v>2079</v>
      </c>
      <c r="BM395" s="170" t="s">
        <v>2878</v>
      </c>
    </row>
    <row r="396" spans="1:65" s="2" customFormat="1" ht="6.95" customHeight="1">
      <c r="A396" s="33"/>
      <c r="B396" s="51"/>
      <c r="C396" s="52"/>
      <c r="D396" s="52"/>
      <c r="E396" s="52"/>
      <c r="F396" s="52"/>
      <c r="G396" s="52"/>
      <c r="H396" s="52"/>
      <c r="I396" s="52"/>
      <c r="J396" s="52"/>
      <c r="K396" s="52"/>
      <c r="L396" s="34"/>
      <c r="M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</row>
  </sheetData>
  <autoFilter ref="C132:K395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2879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2082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ROUND((SUM(BE127:BE268)),  2)</f>
        <v>0</v>
      </c>
      <c r="G35" s="111"/>
      <c r="H35" s="111"/>
      <c r="I35" s="112">
        <v>0.2</v>
      </c>
      <c r="J35" s="110">
        <f>ROUND(((SUM(BE127:BE268))*I35),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ROUND((SUM(BF127:BF268)),  2)</f>
        <v>0</v>
      </c>
      <c r="G36" s="111"/>
      <c r="H36" s="111"/>
      <c r="I36" s="112">
        <v>0.2</v>
      </c>
      <c r="J36" s="110">
        <f>ROUND(((SUM(BF127:BF268))*I36),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ROUND((SUM(BG127:BG268)),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ROUND((SUM(BH127:BH268)),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ROUND((SUM(BI127:BI268)),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B3 - Elektroinštalácie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Ján Figa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258</v>
      </c>
      <c r="E99" s="128"/>
      <c r="F99" s="128"/>
      <c r="G99" s="128"/>
      <c r="H99" s="128"/>
      <c r="I99" s="128"/>
      <c r="J99" s="129">
        <f>J128</f>
        <v>0</v>
      </c>
      <c r="L99" s="126"/>
    </row>
    <row r="100" spans="1:47" s="10" customFormat="1" ht="19.899999999999999" customHeight="1">
      <c r="B100" s="130"/>
      <c r="D100" s="131" t="s">
        <v>2083</v>
      </c>
      <c r="E100" s="132"/>
      <c r="F100" s="132"/>
      <c r="G100" s="132"/>
      <c r="H100" s="132"/>
      <c r="I100" s="132"/>
      <c r="J100" s="133">
        <f>J129</f>
        <v>0</v>
      </c>
      <c r="L100" s="130"/>
    </row>
    <row r="101" spans="1:47" s="10" customFormat="1" ht="19.899999999999999" customHeight="1">
      <c r="B101" s="130"/>
      <c r="D101" s="131" t="s">
        <v>2880</v>
      </c>
      <c r="E101" s="132"/>
      <c r="F101" s="132"/>
      <c r="G101" s="132"/>
      <c r="H101" s="132"/>
      <c r="I101" s="132"/>
      <c r="J101" s="133">
        <f>J230</f>
        <v>0</v>
      </c>
      <c r="L101" s="130"/>
    </row>
    <row r="102" spans="1:47" s="10" customFormat="1" ht="19.899999999999999" customHeight="1">
      <c r="B102" s="130"/>
      <c r="D102" s="131" t="s">
        <v>2085</v>
      </c>
      <c r="E102" s="132"/>
      <c r="F102" s="132"/>
      <c r="G102" s="132"/>
      <c r="H102" s="132"/>
      <c r="I102" s="132"/>
      <c r="J102" s="133">
        <f>J257</f>
        <v>0</v>
      </c>
      <c r="L102" s="130"/>
    </row>
    <row r="103" spans="1:47" s="9" customFormat="1" ht="24.95" customHeight="1">
      <c r="B103" s="126"/>
      <c r="D103" s="127" t="s">
        <v>232</v>
      </c>
      <c r="E103" s="128"/>
      <c r="F103" s="128"/>
      <c r="G103" s="128"/>
      <c r="H103" s="128"/>
      <c r="I103" s="128"/>
      <c r="J103" s="129">
        <f>J259</f>
        <v>0</v>
      </c>
      <c r="L103" s="126"/>
    </row>
    <row r="104" spans="1:47" s="10" customFormat="1" ht="19.899999999999999" customHeight="1">
      <c r="B104" s="130"/>
      <c r="D104" s="131" t="s">
        <v>237</v>
      </c>
      <c r="E104" s="132"/>
      <c r="F104" s="132"/>
      <c r="G104" s="132"/>
      <c r="H104" s="132"/>
      <c r="I104" s="132"/>
      <c r="J104" s="133">
        <f>J260</f>
        <v>0</v>
      </c>
      <c r="L104" s="130"/>
    </row>
    <row r="105" spans="1:47" s="10" customFormat="1" ht="19.899999999999999" customHeight="1">
      <c r="B105" s="130"/>
      <c r="D105" s="131" t="s">
        <v>239</v>
      </c>
      <c r="E105" s="132"/>
      <c r="F105" s="132"/>
      <c r="G105" s="132"/>
      <c r="H105" s="132"/>
      <c r="I105" s="132"/>
      <c r="J105" s="133">
        <f>J263</f>
        <v>0</v>
      </c>
      <c r="L105" s="130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262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66" t="str">
        <f>E7</f>
        <v>DSS Slatinka- stavebný objekt  Haličská cesta Lučenec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138</v>
      </c>
      <c r="L116" s="21"/>
    </row>
    <row r="117" spans="1:63" s="2" customFormat="1" ht="16.5" customHeight="1">
      <c r="A117" s="33"/>
      <c r="B117" s="34"/>
      <c r="C117" s="33"/>
      <c r="D117" s="33"/>
      <c r="E117" s="266" t="s">
        <v>2256</v>
      </c>
      <c r="F117" s="268"/>
      <c r="G117" s="268"/>
      <c r="H117" s="26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144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5" t="str">
        <f>E11</f>
        <v>B3 - Elektroinštalácie</v>
      </c>
      <c r="F119" s="268"/>
      <c r="G119" s="268"/>
      <c r="H119" s="268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Haličská cesta 2138/9A, Lučenec</v>
      </c>
      <c r="G121" s="33"/>
      <c r="H121" s="33"/>
      <c r="I121" s="28" t="s">
        <v>20</v>
      </c>
      <c r="J121" s="59" t="str">
        <f>IF(J14="","",J14)</f>
        <v>28. 9. 2022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22</v>
      </c>
      <c r="D123" s="33"/>
      <c r="E123" s="33"/>
      <c r="F123" s="26" t="str">
        <f>E17</f>
        <v>DSS Slatinka,Lučenec</v>
      </c>
      <c r="G123" s="33"/>
      <c r="H123" s="33"/>
      <c r="I123" s="28" t="s">
        <v>28</v>
      </c>
      <c r="J123" s="31" t="str">
        <f>E23</f>
        <v>Ing.Attila Farkaš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32</v>
      </c>
      <c r="J124" s="31" t="str">
        <f>E26</f>
        <v>Ing. Ján Figa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4"/>
      <c r="B126" s="135"/>
      <c r="C126" s="136" t="s">
        <v>263</v>
      </c>
      <c r="D126" s="137" t="s">
        <v>61</v>
      </c>
      <c r="E126" s="137" t="s">
        <v>57</v>
      </c>
      <c r="F126" s="137" t="s">
        <v>58</v>
      </c>
      <c r="G126" s="137" t="s">
        <v>264</v>
      </c>
      <c r="H126" s="137" t="s">
        <v>265</v>
      </c>
      <c r="I126" s="137" t="s">
        <v>266</v>
      </c>
      <c r="J126" s="138" t="s">
        <v>229</v>
      </c>
      <c r="K126" s="139" t="s">
        <v>267</v>
      </c>
      <c r="L126" s="140"/>
      <c r="M126" s="66" t="s">
        <v>1</v>
      </c>
      <c r="N126" s="67" t="s">
        <v>40</v>
      </c>
      <c r="O126" s="67" t="s">
        <v>268</v>
      </c>
      <c r="P126" s="67" t="s">
        <v>269</v>
      </c>
      <c r="Q126" s="67" t="s">
        <v>270</v>
      </c>
      <c r="R126" s="67" t="s">
        <v>271</v>
      </c>
      <c r="S126" s="67" t="s">
        <v>272</v>
      </c>
      <c r="T126" s="68" t="s">
        <v>273</v>
      </c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</row>
    <row r="127" spans="1:63" s="2" customFormat="1" ht="22.9" customHeight="1">
      <c r="A127" s="33"/>
      <c r="B127" s="34"/>
      <c r="C127" s="73" t="s">
        <v>230</v>
      </c>
      <c r="D127" s="33"/>
      <c r="E127" s="33"/>
      <c r="F127" s="33"/>
      <c r="G127" s="33"/>
      <c r="H127" s="33"/>
      <c r="I127" s="33"/>
      <c r="J127" s="141">
        <f>BK127</f>
        <v>0</v>
      </c>
      <c r="K127" s="33"/>
      <c r="L127" s="34"/>
      <c r="M127" s="69"/>
      <c r="N127" s="60"/>
      <c r="O127" s="70"/>
      <c r="P127" s="142">
        <f>P128+P259</f>
        <v>0</v>
      </c>
      <c r="Q127" s="70"/>
      <c r="R127" s="142">
        <f>R128+R259</f>
        <v>2.9281699999999997</v>
      </c>
      <c r="S127" s="70"/>
      <c r="T127" s="143">
        <f>T128+T259</f>
        <v>3.06704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231</v>
      </c>
      <c r="BK127" s="144">
        <f>BK128+BK259</f>
        <v>0</v>
      </c>
    </row>
    <row r="128" spans="1:63" s="12" customFormat="1" ht="25.9" customHeight="1">
      <c r="B128" s="145"/>
      <c r="D128" s="146" t="s">
        <v>75</v>
      </c>
      <c r="E128" s="147" t="s">
        <v>393</v>
      </c>
      <c r="F128" s="147" t="s">
        <v>2052</v>
      </c>
      <c r="I128" s="148"/>
      <c r="J128" s="149">
        <f>BK128</f>
        <v>0</v>
      </c>
      <c r="L128" s="145"/>
      <c r="M128" s="150"/>
      <c r="N128" s="151"/>
      <c r="O128" s="151"/>
      <c r="P128" s="152">
        <f>P129+P230+P257</f>
        <v>0</v>
      </c>
      <c r="Q128" s="151"/>
      <c r="R128" s="152">
        <f>R129+R230+R257</f>
        <v>1.27538</v>
      </c>
      <c r="S128" s="151"/>
      <c r="T128" s="153">
        <f>T129+T230+T257</f>
        <v>4.0000000000000003E-5</v>
      </c>
      <c r="AR128" s="146" t="s">
        <v>83</v>
      </c>
      <c r="AT128" s="154" t="s">
        <v>75</v>
      </c>
      <c r="AU128" s="154" t="s">
        <v>76</v>
      </c>
      <c r="AY128" s="146" t="s">
        <v>276</v>
      </c>
      <c r="BK128" s="155">
        <f>BK129+BK230+BK257</f>
        <v>0</v>
      </c>
    </row>
    <row r="129" spans="1:65" s="12" customFormat="1" ht="22.9" customHeight="1">
      <c r="B129" s="145"/>
      <c r="D129" s="146" t="s">
        <v>75</v>
      </c>
      <c r="E129" s="156" t="s">
        <v>2086</v>
      </c>
      <c r="F129" s="156" t="s">
        <v>2087</v>
      </c>
      <c r="I129" s="148"/>
      <c r="J129" s="157">
        <f>BK129</f>
        <v>0</v>
      </c>
      <c r="L129" s="145"/>
      <c r="M129" s="150"/>
      <c r="N129" s="151"/>
      <c r="O129" s="151"/>
      <c r="P129" s="152">
        <f>SUM(P130:P229)</f>
        <v>0</v>
      </c>
      <c r="Q129" s="151"/>
      <c r="R129" s="152">
        <f>SUM(R130:R229)</f>
        <v>1.18554</v>
      </c>
      <c r="S129" s="151"/>
      <c r="T129" s="153">
        <f>SUM(T130:T229)</f>
        <v>4.0000000000000003E-5</v>
      </c>
      <c r="AR129" s="146" t="s">
        <v>83</v>
      </c>
      <c r="AT129" s="154" t="s">
        <v>75</v>
      </c>
      <c r="AU129" s="154" t="s">
        <v>83</v>
      </c>
      <c r="AY129" s="146" t="s">
        <v>276</v>
      </c>
      <c r="BK129" s="155">
        <f>SUM(BK130:BK229)</f>
        <v>0</v>
      </c>
    </row>
    <row r="130" spans="1:65" s="2" customFormat="1" ht="24.2" customHeight="1">
      <c r="A130" s="33"/>
      <c r="B130" s="158"/>
      <c r="C130" s="159" t="s">
        <v>83</v>
      </c>
      <c r="D130" s="159" t="s">
        <v>278</v>
      </c>
      <c r="E130" s="160" t="s">
        <v>2881</v>
      </c>
      <c r="F130" s="161" t="s">
        <v>2882</v>
      </c>
      <c r="G130" s="162" t="s">
        <v>292</v>
      </c>
      <c r="H130" s="163">
        <v>350</v>
      </c>
      <c r="I130" s="164"/>
      <c r="J130" s="163">
        <f t="shared" ref="J130:J161" si="0">ROUND(I130*H130,3)</f>
        <v>0</v>
      </c>
      <c r="K130" s="165"/>
      <c r="L130" s="34"/>
      <c r="M130" s="166" t="s">
        <v>1</v>
      </c>
      <c r="N130" s="167" t="s">
        <v>42</v>
      </c>
      <c r="O130" s="62"/>
      <c r="P130" s="168">
        <f t="shared" ref="P130:P161" si="1">O130*H130</f>
        <v>0</v>
      </c>
      <c r="Q130" s="168">
        <v>0</v>
      </c>
      <c r="R130" s="168">
        <f t="shared" ref="R130:R161" si="2">Q130*H130</f>
        <v>0</v>
      </c>
      <c r="S130" s="168">
        <v>0</v>
      </c>
      <c r="T130" s="169">
        <f t="shared" ref="T130:T161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0" t="s">
        <v>282</v>
      </c>
      <c r="AT130" s="170" t="s">
        <v>278</v>
      </c>
      <c r="AU130" s="170" t="s">
        <v>89</v>
      </c>
      <c r="AY130" s="18" t="s">
        <v>276</v>
      </c>
      <c r="BE130" s="171">
        <f t="shared" ref="BE130:BE161" si="4">IF(N130="základná",J130,0)</f>
        <v>0</v>
      </c>
      <c r="BF130" s="171">
        <f t="shared" ref="BF130:BF161" si="5">IF(N130="znížená",J130,0)</f>
        <v>0</v>
      </c>
      <c r="BG130" s="171">
        <f t="shared" ref="BG130:BG161" si="6">IF(N130="zákl. prenesená",J130,0)</f>
        <v>0</v>
      </c>
      <c r="BH130" s="171">
        <f t="shared" ref="BH130:BH161" si="7">IF(N130="zníž. prenesená",J130,0)</f>
        <v>0</v>
      </c>
      <c r="BI130" s="171">
        <f t="shared" ref="BI130:BI161" si="8">IF(N130="nulová",J130,0)</f>
        <v>0</v>
      </c>
      <c r="BJ130" s="18" t="s">
        <v>89</v>
      </c>
      <c r="BK130" s="172">
        <f t="shared" ref="BK130:BK161" si="9">ROUND(I130*H130,3)</f>
        <v>0</v>
      </c>
      <c r="BL130" s="18" t="s">
        <v>282</v>
      </c>
      <c r="BM130" s="170" t="s">
        <v>2883</v>
      </c>
    </row>
    <row r="131" spans="1:65" s="2" customFormat="1" ht="37.9" customHeight="1">
      <c r="A131" s="33"/>
      <c r="B131" s="158"/>
      <c r="C131" s="197" t="s">
        <v>89</v>
      </c>
      <c r="D131" s="197" t="s">
        <v>393</v>
      </c>
      <c r="E131" s="198" t="s">
        <v>2884</v>
      </c>
      <c r="F131" s="199" t="s">
        <v>2885</v>
      </c>
      <c r="G131" s="200" t="s">
        <v>292</v>
      </c>
      <c r="H131" s="201">
        <v>350</v>
      </c>
      <c r="I131" s="202"/>
      <c r="J131" s="201">
        <f t="shared" si="0"/>
        <v>0</v>
      </c>
      <c r="K131" s="203"/>
      <c r="L131" s="204"/>
      <c r="M131" s="205" t="s">
        <v>1</v>
      </c>
      <c r="N131" s="206" t="s">
        <v>42</v>
      </c>
      <c r="O131" s="62"/>
      <c r="P131" s="168">
        <f t="shared" si="1"/>
        <v>0</v>
      </c>
      <c r="Q131" s="168">
        <v>6.0000000000000002E-5</v>
      </c>
      <c r="R131" s="168">
        <f t="shared" si="2"/>
        <v>2.1000000000000001E-2</v>
      </c>
      <c r="S131" s="168">
        <v>0</v>
      </c>
      <c r="T131" s="169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0" t="s">
        <v>1060</v>
      </c>
      <c r="AT131" s="170" t="s">
        <v>393</v>
      </c>
      <c r="AU131" s="170" t="s">
        <v>89</v>
      </c>
      <c r="AY131" s="18" t="s">
        <v>276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8" t="s">
        <v>89</v>
      </c>
      <c r="BK131" s="172">
        <f t="shared" si="9"/>
        <v>0</v>
      </c>
      <c r="BL131" s="18" t="s">
        <v>1060</v>
      </c>
      <c r="BM131" s="170" t="s">
        <v>2886</v>
      </c>
    </row>
    <row r="132" spans="1:65" s="2" customFormat="1" ht="24.2" customHeight="1">
      <c r="A132" s="33"/>
      <c r="B132" s="158"/>
      <c r="C132" s="159" t="s">
        <v>295</v>
      </c>
      <c r="D132" s="159" t="s">
        <v>278</v>
      </c>
      <c r="E132" s="160" t="s">
        <v>2887</v>
      </c>
      <c r="F132" s="161" t="s">
        <v>2888</v>
      </c>
      <c r="G132" s="162" t="s">
        <v>292</v>
      </c>
      <c r="H132" s="163">
        <v>200</v>
      </c>
      <c r="I132" s="164"/>
      <c r="J132" s="163">
        <f t="shared" si="0"/>
        <v>0</v>
      </c>
      <c r="K132" s="165"/>
      <c r="L132" s="34"/>
      <c r="M132" s="166" t="s">
        <v>1</v>
      </c>
      <c r="N132" s="167" t="s">
        <v>42</v>
      </c>
      <c r="O132" s="62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0" t="s">
        <v>282</v>
      </c>
      <c r="AT132" s="170" t="s">
        <v>278</v>
      </c>
      <c r="AU132" s="170" t="s">
        <v>89</v>
      </c>
      <c r="AY132" s="18" t="s">
        <v>276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8" t="s">
        <v>89</v>
      </c>
      <c r="BK132" s="172">
        <f t="shared" si="9"/>
        <v>0</v>
      </c>
      <c r="BL132" s="18" t="s">
        <v>282</v>
      </c>
      <c r="BM132" s="170" t="s">
        <v>2889</v>
      </c>
    </row>
    <row r="133" spans="1:65" s="2" customFormat="1" ht="37.9" customHeight="1">
      <c r="A133" s="33"/>
      <c r="B133" s="158"/>
      <c r="C133" s="197" t="s">
        <v>282</v>
      </c>
      <c r="D133" s="197" t="s">
        <v>393</v>
      </c>
      <c r="E133" s="198" t="s">
        <v>2890</v>
      </c>
      <c r="F133" s="199" t="s">
        <v>2891</v>
      </c>
      <c r="G133" s="200" t="s">
        <v>292</v>
      </c>
      <c r="H133" s="201">
        <v>200</v>
      </c>
      <c r="I133" s="202"/>
      <c r="J133" s="201">
        <f t="shared" si="0"/>
        <v>0</v>
      </c>
      <c r="K133" s="203"/>
      <c r="L133" s="204"/>
      <c r="M133" s="205" t="s">
        <v>1</v>
      </c>
      <c r="N133" s="206" t="s">
        <v>42</v>
      </c>
      <c r="O133" s="62"/>
      <c r="P133" s="168">
        <f t="shared" si="1"/>
        <v>0</v>
      </c>
      <c r="Q133" s="168">
        <v>1E-4</v>
      </c>
      <c r="R133" s="168">
        <f t="shared" si="2"/>
        <v>0.02</v>
      </c>
      <c r="S133" s="168">
        <v>0</v>
      </c>
      <c r="T133" s="169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0" t="s">
        <v>1060</v>
      </c>
      <c r="AT133" s="170" t="s">
        <v>393</v>
      </c>
      <c r="AU133" s="170" t="s">
        <v>89</v>
      </c>
      <c r="AY133" s="18" t="s">
        <v>276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8" t="s">
        <v>89</v>
      </c>
      <c r="BK133" s="172">
        <f t="shared" si="9"/>
        <v>0</v>
      </c>
      <c r="BL133" s="18" t="s">
        <v>1060</v>
      </c>
      <c r="BM133" s="170" t="s">
        <v>2892</v>
      </c>
    </row>
    <row r="134" spans="1:65" s="2" customFormat="1" ht="24.2" customHeight="1">
      <c r="A134" s="33"/>
      <c r="B134" s="158"/>
      <c r="C134" s="159" t="s">
        <v>305</v>
      </c>
      <c r="D134" s="159" t="s">
        <v>278</v>
      </c>
      <c r="E134" s="160" t="s">
        <v>2893</v>
      </c>
      <c r="F134" s="161" t="s">
        <v>2894</v>
      </c>
      <c r="G134" s="162" t="s">
        <v>292</v>
      </c>
      <c r="H134" s="163">
        <v>80</v>
      </c>
      <c r="I134" s="164"/>
      <c r="J134" s="163">
        <f t="shared" si="0"/>
        <v>0</v>
      </c>
      <c r="K134" s="165"/>
      <c r="L134" s="34"/>
      <c r="M134" s="166" t="s">
        <v>1</v>
      </c>
      <c r="N134" s="167" t="s">
        <v>42</v>
      </c>
      <c r="O134" s="62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0" t="s">
        <v>282</v>
      </c>
      <c r="AT134" s="170" t="s">
        <v>278</v>
      </c>
      <c r="AU134" s="170" t="s">
        <v>89</v>
      </c>
      <c r="AY134" s="18" t="s">
        <v>276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8" t="s">
        <v>89</v>
      </c>
      <c r="BK134" s="172">
        <f t="shared" si="9"/>
        <v>0</v>
      </c>
      <c r="BL134" s="18" t="s">
        <v>282</v>
      </c>
      <c r="BM134" s="170" t="s">
        <v>2895</v>
      </c>
    </row>
    <row r="135" spans="1:65" s="2" customFormat="1" ht="37.9" customHeight="1">
      <c r="A135" s="33"/>
      <c r="B135" s="158"/>
      <c r="C135" s="197" t="s">
        <v>313</v>
      </c>
      <c r="D135" s="197" t="s">
        <v>393</v>
      </c>
      <c r="E135" s="198" t="s">
        <v>2896</v>
      </c>
      <c r="F135" s="199" t="s">
        <v>2897</v>
      </c>
      <c r="G135" s="200" t="s">
        <v>292</v>
      </c>
      <c r="H135" s="201">
        <v>80</v>
      </c>
      <c r="I135" s="202"/>
      <c r="J135" s="201">
        <f t="shared" si="0"/>
        <v>0</v>
      </c>
      <c r="K135" s="203"/>
      <c r="L135" s="204"/>
      <c r="M135" s="205" t="s">
        <v>1</v>
      </c>
      <c r="N135" s="206" t="s">
        <v>42</v>
      </c>
      <c r="O135" s="62"/>
      <c r="P135" s="168">
        <f t="shared" si="1"/>
        <v>0</v>
      </c>
      <c r="Q135" s="168">
        <v>2.0000000000000001E-4</v>
      </c>
      <c r="R135" s="168">
        <f t="shared" si="2"/>
        <v>1.6E-2</v>
      </c>
      <c r="S135" s="168">
        <v>0</v>
      </c>
      <c r="T135" s="169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0" t="s">
        <v>1060</v>
      </c>
      <c r="AT135" s="170" t="s">
        <v>393</v>
      </c>
      <c r="AU135" s="170" t="s">
        <v>89</v>
      </c>
      <c r="AY135" s="18" t="s">
        <v>276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8" t="s">
        <v>89</v>
      </c>
      <c r="BK135" s="172">
        <f t="shared" si="9"/>
        <v>0</v>
      </c>
      <c r="BL135" s="18" t="s">
        <v>1060</v>
      </c>
      <c r="BM135" s="170" t="s">
        <v>2898</v>
      </c>
    </row>
    <row r="136" spans="1:65" s="2" customFormat="1" ht="21.75" customHeight="1">
      <c r="A136" s="33"/>
      <c r="B136" s="158"/>
      <c r="C136" s="159" t="s">
        <v>319</v>
      </c>
      <c r="D136" s="159" t="s">
        <v>278</v>
      </c>
      <c r="E136" s="160" t="s">
        <v>2899</v>
      </c>
      <c r="F136" s="161" t="s">
        <v>2900</v>
      </c>
      <c r="G136" s="162" t="s">
        <v>371</v>
      </c>
      <c r="H136" s="163">
        <v>204</v>
      </c>
      <c r="I136" s="164"/>
      <c r="J136" s="163">
        <f t="shared" si="0"/>
        <v>0</v>
      </c>
      <c r="K136" s="165"/>
      <c r="L136" s="34"/>
      <c r="M136" s="166" t="s">
        <v>1</v>
      </c>
      <c r="N136" s="167" t="s">
        <v>42</v>
      </c>
      <c r="O136" s="62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0" t="s">
        <v>282</v>
      </c>
      <c r="AT136" s="170" t="s">
        <v>278</v>
      </c>
      <c r="AU136" s="170" t="s">
        <v>89</v>
      </c>
      <c r="AY136" s="18" t="s">
        <v>276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8" t="s">
        <v>89</v>
      </c>
      <c r="BK136" s="172">
        <f t="shared" si="9"/>
        <v>0</v>
      </c>
      <c r="BL136" s="18" t="s">
        <v>282</v>
      </c>
      <c r="BM136" s="170" t="s">
        <v>2901</v>
      </c>
    </row>
    <row r="137" spans="1:65" s="2" customFormat="1" ht="21.75" customHeight="1">
      <c r="A137" s="33"/>
      <c r="B137" s="158"/>
      <c r="C137" s="197" t="s">
        <v>325</v>
      </c>
      <c r="D137" s="197" t="s">
        <v>393</v>
      </c>
      <c r="E137" s="198" t="s">
        <v>2902</v>
      </c>
      <c r="F137" s="199" t="s">
        <v>2903</v>
      </c>
      <c r="G137" s="200" t="s">
        <v>371</v>
      </c>
      <c r="H137" s="201">
        <v>204</v>
      </c>
      <c r="I137" s="202"/>
      <c r="J137" s="201">
        <f t="shared" si="0"/>
        <v>0</v>
      </c>
      <c r="K137" s="203"/>
      <c r="L137" s="204"/>
      <c r="M137" s="205" t="s">
        <v>1</v>
      </c>
      <c r="N137" s="206" t="s">
        <v>42</v>
      </c>
      <c r="O137" s="62"/>
      <c r="P137" s="168">
        <f t="shared" si="1"/>
        <v>0</v>
      </c>
      <c r="Q137" s="168">
        <v>2.0000000000000002E-5</v>
      </c>
      <c r="R137" s="168">
        <f t="shared" si="2"/>
        <v>4.0800000000000003E-3</v>
      </c>
      <c r="S137" s="168">
        <v>0</v>
      </c>
      <c r="T137" s="169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0" t="s">
        <v>325</v>
      </c>
      <c r="AT137" s="170" t="s">
        <v>393</v>
      </c>
      <c r="AU137" s="170" t="s">
        <v>89</v>
      </c>
      <c r="AY137" s="18" t="s">
        <v>276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8" t="s">
        <v>89</v>
      </c>
      <c r="BK137" s="172">
        <f t="shared" si="9"/>
        <v>0</v>
      </c>
      <c r="BL137" s="18" t="s">
        <v>282</v>
      </c>
      <c r="BM137" s="170" t="s">
        <v>2904</v>
      </c>
    </row>
    <row r="138" spans="1:65" s="2" customFormat="1" ht="16.5" customHeight="1">
      <c r="A138" s="33"/>
      <c r="B138" s="158"/>
      <c r="C138" s="159" t="s">
        <v>329</v>
      </c>
      <c r="D138" s="159" t="s">
        <v>278</v>
      </c>
      <c r="E138" s="160" t="s">
        <v>2905</v>
      </c>
      <c r="F138" s="161" t="s">
        <v>2906</v>
      </c>
      <c r="G138" s="162" t="s">
        <v>371</v>
      </c>
      <c r="H138" s="163">
        <v>1</v>
      </c>
      <c r="I138" s="164"/>
      <c r="J138" s="163">
        <f t="shared" si="0"/>
        <v>0</v>
      </c>
      <c r="K138" s="165"/>
      <c r="L138" s="34"/>
      <c r="M138" s="166" t="s">
        <v>1</v>
      </c>
      <c r="N138" s="167" t="s">
        <v>42</v>
      </c>
      <c r="O138" s="62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0" t="s">
        <v>282</v>
      </c>
      <c r="AT138" s="170" t="s">
        <v>278</v>
      </c>
      <c r="AU138" s="170" t="s">
        <v>89</v>
      </c>
      <c r="AY138" s="18" t="s">
        <v>276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8" t="s">
        <v>89</v>
      </c>
      <c r="BK138" s="172">
        <f t="shared" si="9"/>
        <v>0</v>
      </c>
      <c r="BL138" s="18" t="s">
        <v>282</v>
      </c>
      <c r="BM138" s="170" t="s">
        <v>2907</v>
      </c>
    </row>
    <row r="139" spans="1:65" s="2" customFormat="1" ht="24.2" customHeight="1">
      <c r="A139" s="33"/>
      <c r="B139" s="158"/>
      <c r="C139" s="197" t="s">
        <v>333</v>
      </c>
      <c r="D139" s="197" t="s">
        <v>393</v>
      </c>
      <c r="E139" s="198" t="s">
        <v>2908</v>
      </c>
      <c r="F139" s="199" t="s">
        <v>2909</v>
      </c>
      <c r="G139" s="200" t="s">
        <v>371</v>
      </c>
      <c r="H139" s="201">
        <v>1</v>
      </c>
      <c r="I139" s="202"/>
      <c r="J139" s="201">
        <f t="shared" si="0"/>
        <v>0</v>
      </c>
      <c r="K139" s="203"/>
      <c r="L139" s="204"/>
      <c r="M139" s="205" t="s">
        <v>1</v>
      </c>
      <c r="N139" s="206" t="s">
        <v>42</v>
      </c>
      <c r="O139" s="62"/>
      <c r="P139" s="168">
        <f t="shared" si="1"/>
        <v>0</v>
      </c>
      <c r="Q139" s="168">
        <v>4.0000000000000003E-5</v>
      </c>
      <c r="R139" s="168">
        <f t="shared" si="2"/>
        <v>4.0000000000000003E-5</v>
      </c>
      <c r="S139" s="168">
        <v>0</v>
      </c>
      <c r="T139" s="169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325</v>
      </c>
      <c r="AT139" s="170" t="s">
        <v>393</v>
      </c>
      <c r="AU139" s="170" t="s">
        <v>89</v>
      </c>
      <c r="AY139" s="18" t="s">
        <v>276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8" t="s">
        <v>89</v>
      </c>
      <c r="BK139" s="172">
        <f t="shared" si="9"/>
        <v>0</v>
      </c>
      <c r="BL139" s="18" t="s">
        <v>282</v>
      </c>
      <c r="BM139" s="170" t="s">
        <v>2910</v>
      </c>
    </row>
    <row r="140" spans="1:65" s="2" customFormat="1" ht="24.2" customHeight="1">
      <c r="A140" s="33"/>
      <c r="B140" s="158"/>
      <c r="C140" s="159" t="s">
        <v>337</v>
      </c>
      <c r="D140" s="159" t="s">
        <v>278</v>
      </c>
      <c r="E140" s="160" t="s">
        <v>2911</v>
      </c>
      <c r="F140" s="161" t="s">
        <v>2912</v>
      </c>
      <c r="G140" s="162" t="s">
        <v>371</v>
      </c>
      <c r="H140" s="163">
        <v>1</v>
      </c>
      <c r="I140" s="164"/>
      <c r="J140" s="163">
        <f t="shared" si="0"/>
        <v>0</v>
      </c>
      <c r="K140" s="165"/>
      <c r="L140" s="34"/>
      <c r="M140" s="166" t="s">
        <v>1</v>
      </c>
      <c r="N140" s="167" t="s">
        <v>42</v>
      </c>
      <c r="O140" s="62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282</v>
      </c>
      <c r="AT140" s="170" t="s">
        <v>278</v>
      </c>
      <c r="AU140" s="170" t="s">
        <v>89</v>
      </c>
      <c r="AY140" s="18" t="s">
        <v>276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8" t="s">
        <v>89</v>
      </c>
      <c r="BK140" s="172">
        <f t="shared" si="9"/>
        <v>0</v>
      </c>
      <c r="BL140" s="18" t="s">
        <v>282</v>
      </c>
      <c r="BM140" s="170" t="s">
        <v>2913</v>
      </c>
    </row>
    <row r="141" spans="1:65" s="2" customFormat="1" ht="16.5" customHeight="1">
      <c r="A141" s="33"/>
      <c r="B141" s="158"/>
      <c r="C141" s="197" t="s">
        <v>342</v>
      </c>
      <c r="D141" s="197" t="s">
        <v>393</v>
      </c>
      <c r="E141" s="198" t="s">
        <v>2914</v>
      </c>
      <c r="F141" s="199" t="s">
        <v>2915</v>
      </c>
      <c r="G141" s="200" t="s">
        <v>371</v>
      </c>
      <c r="H141" s="201">
        <v>1</v>
      </c>
      <c r="I141" s="202"/>
      <c r="J141" s="201">
        <f t="shared" si="0"/>
        <v>0</v>
      </c>
      <c r="K141" s="203"/>
      <c r="L141" s="204"/>
      <c r="M141" s="205" t="s">
        <v>1</v>
      </c>
      <c r="N141" s="206" t="s">
        <v>42</v>
      </c>
      <c r="O141" s="62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325</v>
      </c>
      <c r="AT141" s="170" t="s">
        <v>393</v>
      </c>
      <c r="AU141" s="170" t="s">
        <v>89</v>
      </c>
      <c r="AY141" s="18" t="s">
        <v>276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8" t="s">
        <v>89</v>
      </c>
      <c r="BK141" s="172">
        <f t="shared" si="9"/>
        <v>0</v>
      </c>
      <c r="BL141" s="18" t="s">
        <v>282</v>
      </c>
      <c r="BM141" s="170" t="s">
        <v>2916</v>
      </c>
    </row>
    <row r="142" spans="1:65" s="2" customFormat="1" ht="24.2" customHeight="1">
      <c r="A142" s="33"/>
      <c r="B142" s="158"/>
      <c r="C142" s="159" t="s">
        <v>347</v>
      </c>
      <c r="D142" s="159" t="s">
        <v>278</v>
      </c>
      <c r="E142" s="160" t="s">
        <v>2917</v>
      </c>
      <c r="F142" s="161" t="s">
        <v>2918</v>
      </c>
      <c r="G142" s="162" t="s">
        <v>371</v>
      </c>
      <c r="H142" s="163">
        <v>1</v>
      </c>
      <c r="I142" s="164"/>
      <c r="J142" s="163">
        <f t="shared" si="0"/>
        <v>0</v>
      </c>
      <c r="K142" s="165"/>
      <c r="L142" s="34"/>
      <c r="M142" s="166" t="s">
        <v>1</v>
      </c>
      <c r="N142" s="167" t="s">
        <v>42</v>
      </c>
      <c r="O142" s="62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282</v>
      </c>
      <c r="AT142" s="170" t="s">
        <v>278</v>
      </c>
      <c r="AU142" s="170" t="s">
        <v>89</v>
      </c>
      <c r="AY142" s="18" t="s">
        <v>276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8" t="s">
        <v>89</v>
      </c>
      <c r="BK142" s="172">
        <f t="shared" si="9"/>
        <v>0</v>
      </c>
      <c r="BL142" s="18" t="s">
        <v>282</v>
      </c>
      <c r="BM142" s="170" t="s">
        <v>2919</v>
      </c>
    </row>
    <row r="143" spans="1:65" s="2" customFormat="1" ht="24.2" customHeight="1">
      <c r="A143" s="33"/>
      <c r="B143" s="158"/>
      <c r="C143" s="197" t="s">
        <v>352</v>
      </c>
      <c r="D143" s="197" t="s">
        <v>393</v>
      </c>
      <c r="E143" s="198" t="s">
        <v>2920</v>
      </c>
      <c r="F143" s="199" t="s">
        <v>2921</v>
      </c>
      <c r="G143" s="200" t="s">
        <v>371</v>
      </c>
      <c r="H143" s="201">
        <v>1</v>
      </c>
      <c r="I143" s="202"/>
      <c r="J143" s="201">
        <f t="shared" si="0"/>
        <v>0</v>
      </c>
      <c r="K143" s="203"/>
      <c r="L143" s="204"/>
      <c r="M143" s="205" t="s">
        <v>1</v>
      </c>
      <c r="N143" s="206" t="s">
        <v>42</v>
      </c>
      <c r="O143" s="62"/>
      <c r="P143" s="168">
        <f t="shared" si="1"/>
        <v>0</v>
      </c>
      <c r="Q143" s="168">
        <v>1.2E-4</v>
      </c>
      <c r="R143" s="168">
        <f t="shared" si="2"/>
        <v>1.2E-4</v>
      </c>
      <c r="S143" s="168">
        <v>0</v>
      </c>
      <c r="T143" s="16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1060</v>
      </c>
      <c r="AT143" s="170" t="s">
        <v>393</v>
      </c>
      <c r="AU143" s="170" t="s">
        <v>89</v>
      </c>
      <c r="AY143" s="18" t="s">
        <v>276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8" t="s">
        <v>89</v>
      </c>
      <c r="BK143" s="172">
        <f t="shared" si="9"/>
        <v>0</v>
      </c>
      <c r="BL143" s="18" t="s">
        <v>1060</v>
      </c>
      <c r="BM143" s="170" t="s">
        <v>2922</v>
      </c>
    </row>
    <row r="144" spans="1:65" s="2" customFormat="1" ht="24.2" customHeight="1">
      <c r="A144" s="33"/>
      <c r="B144" s="158"/>
      <c r="C144" s="159" t="s">
        <v>359</v>
      </c>
      <c r="D144" s="159" t="s">
        <v>278</v>
      </c>
      <c r="E144" s="160" t="s">
        <v>2923</v>
      </c>
      <c r="F144" s="161" t="s">
        <v>2924</v>
      </c>
      <c r="G144" s="162" t="s">
        <v>371</v>
      </c>
      <c r="H144" s="163">
        <v>14</v>
      </c>
      <c r="I144" s="164"/>
      <c r="J144" s="163">
        <f t="shared" si="0"/>
        <v>0</v>
      </c>
      <c r="K144" s="165"/>
      <c r="L144" s="34"/>
      <c r="M144" s="166" t="s">
        <v>1</v>
      </c>
      <c r="N144" s="167" t="s">
        <v>42</v>
      </c>
      <c r="O144" s="62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282</v>
      </c>
      <c r="AT144" s="170" t="s">
        <v>278</v>
      </c>
      <c r="AU144" s="170" t="s">
        <v>89</v>
      </c>
      <c r="AY144" s="18" t="s">
        <v>276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8" t="s">
        <v>89</v>
      </c>
      <c r="BK144" s="172">
        <f t="shared" si="9"/>
        <v>0</v>
      </c>
      <c r="BL144" s="18" t="s">
        <v>282</v>
      </c>
      <c r="BM144" s="170" t="s">
        <v>2925</v>
      </c>
    </row>
    <row r="145" spans="1:65" s="2" customFormat="1" ht="16.5" customHeight="1">
      <c r="A145" s="33"/>
      <c r="B145" s="158"/>
      <c r="C145" s="197" t="s">
        <v>368</v>
      </c>
      <c r="D145" s="197" t="s">
        <v>393</v>
      </c>
      <c r="E145" s="198" t="s">
        <v>2926</v>
      </c>
      <c r="F145" s="199" t="s">
        <v>2927</v>
      </c>
      <c r="G145" s="200" t="s">
        <v>371</v>
      </c>
      <c r="H145" s="201">
        <v>14</v>
      </c>
      <c r="I145" s="202"/>
      <c r="J145" s="201">
        <f t="shared" si="0"/>
        <v>0</v>
      </c>
      <c r="K145" s="203"/>
      <c r="L145" s="204"/>
      <c r="M145" s="205" t="s">
        <v>1</v>
      </c>
      <c r="N145" s="206" t="s">
        <v>42</v>
      </c>
      <c r="O145" s="62"/>
      <c r="P145" s="168">
        <f t="shared" si="1"/>
        <v>0</v>
      </c>
      <c r="Q145" s="168">
        <v>8.0000000000000007E-5</v>
      </c>
      <c r="R145" s="168">
        <f t="shared" si="2"/>
        <v>1.1200000000000001E-3</v>
      </c>
      <c r="S145" s="168">
        <v>0</v>
      </c>
      <c r="T145" s="16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325</v>
      </c>
      <c r="AT145" s="170" t="s">
        <v>393</v>
      </c>
      <c r="AU145" s="170" t="s">
        <v>89</v>
      </c>
      <c r="AY145" s="18" t="s">
        <v>276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8" t="s">
        <v>89</v>
      </c>
      <c r="BK145" s="172">
        <f t="shared" si="9"/>
        <v>0</v>
      </c>
      <c r="BL145" s="18" t="s">
        <v>282</v>
      </c>
      <c r="BM145" s="170" t="s">
        <v>2928</v>
      </c>
    </row>
    <row r="146" spans="1:65" s="2" customFormat="1" ht="16.5" customHeight="1">
      <c r="A146" s="33"/>
      <c r="B146" s="158"/>
      <c r="C146" s="197" t="s">
        <v>374</v>
      </c>
      <c r="D146" s="197" t="s">
        <v>393</v>
      </c>
      <c r="E146" s="198" t="s">
        <v>2929</v>
      </c>
      <c r="F146" s="199" t="s">
        <v>2930</v>
      </c>
      <c r="G146" s="200" t="s">
        <v>371</v>
      </c>
      <c r="H146" s="201">
        <v>14</v>
      </c>
      <c r="I146" s="202"/>
      <c r="J146" s="201">
        <f t="shared" si="0"/>
        <v>0</v>
      </c>
      <c r="K146" s="203"/>
      <c r="L146" s="204"/>
      <c r="M146" s="205" t="s">
        <v>1</v>
      </c>
      <c r="N146" s="206" t="s">
        <v>42</v>
      </c>
      <c r="O146" s="62"/>
      <c r="P146" s="168">
        <f t="shared" si="1"/>
        <v>0</v>
      </c>
      <c r="Q146" s="168">
        <v>2.0000000000000002E-5</v>
      </c>
      <c r="R146" s="168">
        <f t="shared" si="2"/>
        <v>2.8000000000000003E-4</v>
      </c>
      <c r="S146" s="168">
        <v>0</v>
      </c>
      <c r="T146" s="16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325</v>
      </c>
      <c r="AT146" s="170" t="s">
        <v>393</v>
      </c>
      <c r="AU146" s="170" t="s">
        <v>89</v>
      </c>
      <c r="AY146" s="18" t="s">
        <v>276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8" t="s">
        <v>89</v>
      </c>
      <c r="BK146" s="172">
        <f t="shared" si="9"/>
        <v>0</v>
      </c>
      <c r="BL146" s="18" t="s">
        <v>282</v>
      </c>
      <c r="BM146" s="170" t="s">
        <v>2931</v>
      </c>
    </row>
    <row r="147" spans="1:65" s="2" customFormat="1" ht="16.5" customHeight="1">
      <c r="A147" s="33"/>
      <c r="B147" s="158"/>
      <c r="C147" s="197" t="s">
        <v>379</v>
      </c>
      <c r="D147" s="197" t="s">
        <v>393</v>
      </c>
      <c r="E147" s="198" t="s">
        <v>2932</v>
      </c>
      <c r="F147" s="199" t="s">
        <v>2933</v>
      </c>
      <c r="G147" s="200" t="s">
        <v>371</v>
      </c>
      <c r="H147" s="201">
        <v>14</v>
      </c>
      <c r="I147" s="202"/>
      <c r="J147" s="201">
        <f t="shared" si="0"/>
        <v>0</v>
      </c>
      <c r="K147" s="203"/>
      <c r="L147" s="204"/>
      <c r="M147" s="205" t="s">
        <v>1</v>
      </c>
      <c r="N147" s="206" t="s">
        <v>42</v>
      </c>
      <c r="O147" s="62"/>
      <c r="P147" s="168">
        <f t="shared" si="1"/>
        <v>0</v>
      </c>
      <c r="Q147" s="168">
        <v>1.0000000000000001E-5</v>
      </c>
      <c r="R147" s="168">
        <f t="shared" si="2"/>
        <v>1.4000000000000001E-4</v>
      </c>
      <c r="S147" s="168">
        <v>0</v>
      </c>
      <c r="T147" s="16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325</v>
      </c>
      <c r="AT147" s="170" t="s">
        <v>393</v>
      </c>
      <c r="AU147" s="170" t="s">
        <v>89</v>
      </c>
      <c r="AY147" s="18" t="s">
        <v>276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8" t="s">
        <v>89</v>
      </c>
      <c r="BK147" s="172">
        <f t="shared" si="9"/>
        <v>0</v>
      </c>
      <c r="BL147" s="18" t="s">
        <v>282</v>
      </c>
      <c r="BM147" s="170" t="s">
        <v>2934</v>
      </c>
    </row>
    <row r="148" spans="1:65" s="2" customFormat="1" ht="24.2" customHeight="1">
      <c r="A148" s="33"/>
      <c r="B148" s="158"/>
      <c r="C148" s="159" t="s">
        <v>383</v>
      </c>
      <c r="D148" s="159" t="s">
        <v>278</v>
      </c>
      <c r="E148" s="160" t="s">
        <v>2935</v>
      </c>
      <c r="F148" s="161" t="s">
        <v>2936</v>
      </c>
      <c r="G148" s="162" t="s">
        <v>371</v>
      </c>
      <c r="H148" s="163">
        <v>3</v>
      </c>
      <c r="I148" s="164"/>
      <c r="J148" s="163">
        <f t="shared" si="0"/>
        <v>0</v>
      </c>
      <c r="K148" s="165"/>
      <c r="L148" s="34"/>
      <c r="M148" s="166" t="s">
        <v>1</v>
      </c>
      <c r="N148" s="167" t="s">
        <v>42</v>
      </c>
      <c r="O148" s="62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8" t="s">
        <v>89</v>
      </c>
      <c r="BK148" s="172">
        <f t="shared" si="9"/>
        <v>0</v>
      </c>
      <c r="BL148" s="18" t="s">
        <v>282</v>
      </c>
      <c r="BM148" s="170" t="s">
        <v>2937</v>
      </c>
    </row>
    <row r="149" spans="1:65" s="2" customFormat="1" ht="21.75" customHeight="1">
      <c r="A149" s="33"/>
      <c r="B149" s="158"/>
      <c r="C149" s="197" t="s">
        <v>7</v>
      </c>
      <c r="D149" s="197" t="s">
        <v>393</v>
      </c>
      <c r="E149" s="198" t="s">
        <v>2938</v>
      </c>
      <c r="F149" s="199" t="s">
        <v>2939</v>
      </c>
      <c r="G149" s="200" t="s">
        <v>371</v>
      </c>
      <c r="H149" s="201">
        <v>3</v>
      </c>
      <c r="I149" s="202"/>
      <c r="J149" s="201">
        <f t="shared" si="0"/>
        <v>0</v>
      </c>
      <c r="K149" s="203"/>
      <c r="L149" s="204"/>
      <c r="M149" s="205" t="s">
        <v>1</v>
      </c>
      <c r="N149" s="206" t="s">
        <v>42</v>
      </c>
      <c r="O149" s="62"/>
      <c r="P149" s="168">
        <f t="shared" si="1"/>
        <v>0</v>
      </c>
      <c r="Q149" s="168">
        <v>6.9999999999999994E-5</v>
      </c>
      <c r="R149" s="168">
        <f t="shared" si="2"/>
        <v>2.0999999999999998E-4</v>
      </c>
      <c r="S149" s="168">
        <v>0</v>
      </c>
      <c r="T149" s="16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325</v>
      </c>
      <c r="AT149" s="170" t="s">
        <v>393</v>
      </c>
      <c r="AU149" s="170" t="s">
        <v>89</v>
      </c>
      <c r="AY149" s="18" t="s">
        <v>276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8" t="s">
        <v>89</v>
      </c>
      <c r="BK149" s="172">
        <f t="shared" si="9"/>
        <v>0</v>
      </c>
      <c r="BL149" s="18" t="s">
        <v>282</v>
      </c>
      <c r="BM149" s="170" t="s">
        <v>2940</v>
      </c>
    </row>
    <row r="150" spans="1:65" s="2" customFormat="1" ht="16.5" customHeight="1">
      <c r="A150" s="33"/>
      <c r="B150" s="158"/>
      <c r="C150" s="197" t="s">
        <v>392</v>
      </c>
      <c r="D150" s="197" t="s">
        <v>393</v>
      </c>
      <c r="E150" s="198" t="s">
        <v>2941</v>
      </c>
      <c r="F150" s="199" t="s">
        <v>2942</v>
      </c>
      <c r="G150" s="200" t="s">
        <v>371</v>
      </c>
      <c r="H150" s="201">
        <v>3</v>
      </c>
      <c r="I150" s="202"/>
      <c r="J150" s="201">
        <f t="shared" si="0"/>
        <v>0</v>
      </c>
      <c r="K150" s="203"/>
      <c r="L150" s="204"/>
      <c r="M150" s="205" t="s">
        <v>1</v>
      </c>
      <c r="N150" s="206" t="s">
        <v>42</v>
      </c>
      <c r="O150" s="62"/>
      <c r="P150" s="168">
        <f t="shared" si="1"/>
        <v>0</v>
      </c>
      <c r="Q150" s="168">
        <v>3.0000000000000001E-5</v>
      </c>
      <c r="R150" s="168">
        <f t="shared" si="2"/>
        <v>9.0000000000000006E-5</v>
      </c>
      <c r="S150" s="168">
        <v>0</v>
      </c>
      <c r="T150" s="16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325</v>
      </c>
      <c r="AT150" s="170" t="s">
        <v>393</v>
      </c>
      <c r="AU150" s="170" t="s">
        <v>89</v>
      </c>
      <c r="AY150" s="18" t="s">
        <v>276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8" t="s">
        <v>89</v>
      </c>
      <c r="BK150" s="172">
        <f t="shared" si="9"/>
        <v>0</v>
      </c>
      <c r="BL150" s="18" t="s">
        <v>282</v>
      </c>
      <c r="BM150" s="170" t="s">
        <v>2943</v>
      </c>
    </row>
    <row r="151" spans="1:65" s="2" customFormat="1" ht="24.2" customHeight="1">
      <c r="A151" s="33"/>
      <c r="B151" s="158"/>
      <c r="C151" s="159" t="s">
        <v>399</v>
      </c>
      <c r="D151" s="159" t="s">
        <v>278</v>
      </c>
      <c r="E151" s="160" t="s">
        <v>2944</v>
      </c>
      <c r="F151" s="161" t="s">
        <v>2945</v>
      </c>
      <c r="G151" s="162" t="s">
        <v>371</v>
      </c>
      <c r="H151" s="163">
        <v>1</v>
      </c>
      <c r="I151" s="164"/>
      <c r="J151" s="163">
        <f t="shared" si="0"/>
        <v>0</v>
      </c>
      <c r="K151" s="165"/>
      <c r="L151" s="34"/>
      <c r="M151" s="166" t="s">
        <v>1</v>
      </c>
      <c r="N151" s="167" t="s">
        <v>42</v>
      </c>
      <c r="O151" s="62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282</v>
      </c>
      <c r="AT151" s="170" t="s">
        <v>278</v>
      </c>
      <c r="AU151" s="170" t="s">
        <v>89</v>
      </c>
      <c r="AY151" s="18" t="s">
        <v>276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8" t="s">
        <v>89</v>
      </c>
      <c r="BK151" s="172">
        <f t="shared" si="9"/>
        <v>0</v>
      </c>
      <c r="BL151" s="18" t="s">
        <v>282</v>
      </c>
      <c r="BM151" s="170" t="s">
        <v>2946</v>
      </c>
    </row>
    <row r="152" spans="1:65" s="2" customFormat="1" ht="24.2" customHeight="1">
      <c r="A152" s="33"/>
      <c r="B152" s="158"/>
      <c r="C152" s="197" t="s">
        <v>404</v>
      </c>
      <c r="D152" s="197" t="s">
        <v>393</v>
      </c>
      <c r="E152" s="198" t="s">
        <v>2947</v>
      </c>
      <c r="F152" s="199" t="s">
        <v>2948</v>
      </c>
      <c r="G152" s="200" t="s">
        <v>371</v>
      </c>
      <c r="H152" s="201">
        <v>1</v>
      </c>
      <c r="I152" s="202"/>
      <c r="J152" s="201">
        <f t="shared" si="0"/>
        <v>0</v>
      </c>
      <c r="K152" s="203"/>
      <c r="L152" s="204"/>
      <c r="M152" s="205" t="s">
        <v>1</v>
      </c>
      <c r="N152" s="206" t="s">
        <v>42</v>
      </c>
      <c r="O152" s="62"/>
      <c r="P152" s="168">
        <f t="shared" si="1"/>
        <v>0</v>
      </c>
      <c r="Q152" s="168">
        <v>1.2E-4</v>
      </c>
      <c r="R152" s="168">
        <f t="shared" si="2"/>
        <v>1.2E-4</v>
      </c>
      <c r="S152" s="168">
        <v>0</v>
      </c>
      <c r="T152" s="16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325</v>
      </c>
      <c r="AT152" s="170" t="s">
        <v>393</v>
      </c>
      <c r="AU152" s="170" t="s">
        <v>89</v>
      </c>
      <c r="AY152" s="18" t="s">
        <v>276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8" t="s">
        <v>89</v>
      </c>
      <c r="BK152" s="172">
        <f t="shared" si="9"/>
        <v>0</v>
      </c>
      <c r="BL152" s="18" t="s">
        <v>282</v>
      </c>
      <c r="BM152" s="170" t="s">
        <v>2949</v>
      </c>
    </row>
    <row r="153" spans="1:65" s="2" customFormat="1" ht="16.5" customHeight="1">
      <c r="A153" s="33"/>
      <c r="B153" s="158"/>
      <c r="C153" s="197" t="s">
        <v>410</v>
      </c>
      <c r="D153" s="197" t="s">
        <v>393</v>
      </c>
      <c r="E153" s="198" t="s">
        <v>2941</v>
      </c>
      <c r="F153" s="199" t="s">
        <v>2942</v>
      </c>
      <c r="G153" s="200" t="s">
        <v>371</v>
      </c>
      <c r="H153" s="201">
        <v>1</v>
      </c>
      <c r="I153" s="202"/>
      <c r="J153" s="201">
        <f t="shared" si="0"/>
        <v>0</v>
      </c>
      <c r="K153" s="203"/>
      <c r="L153" s="204"/>
      <c r="M153" s="205" t="s">
        <v>1</v>
      </c>
      <c r="N153" s="206" t="s">
        <v>42</v>
      </c>
      <c r="O153" s="62"/>
      <c r="P153" s="168">
        <f t="shared" si="1"/>
        <v>0</v>
      </c>
      <c r="Q153" s="168">
        <v>3.0000000000000001E-5</v>
      </c>
      <c r="R153" s="168">
        <f t="shared" si="2"/>
        <v>3.0000000000000001E-5</v>
      </c>
      <c r="S153" s="168">
        <v>0</v>
      </c>
      <c r="T153" s="16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325</v>
      </c>
      <c r="AT153" s="170" t="s">
        <v>393</v>
      </c>
      <c r="AU153" s="170" t="s">
        <v>89</v>
      </c>
      <c r="AY153" s="18" t="s">
        <v>276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8" t="s">
        <v>89</v>
      </c>
      <c r="BK153" s="172">
        <f t="shared" si="9"/>
        <v>0</v>
      </c>
      <c r="BL153" s="18" t="s">
        <v>282</v>
      </c>
      <c r="BM153" s="170" t="s">
        <v>2950</v>
      </c>
    </row>
    <row r="154" spans="1:65" s="2" customFormat="1" ht="24.2" customHeight="1">
      <c r="A154" s="33"/>
      <c r="B154" s="158"/>
      <c r="C154" s="159" t="s">
        <v>415</v>
      </c>
      <c r="D154" s="159" t="s">
        <v>278</v>
      </c>
      <c r="E154" s="160" t="s">
        <v>2951</v>
      </c>
      <c r="F154" s="161" t="s">
        <v>2952</v>
      </c>
      <c r="G154" s="162" t="s">
        <v>371</v>
      </c>
      <c r="H154" s="163">
        <v>8</v>
      </c>
      <c r="I154" s="164"/>
      <c r="J154" s="163">
        <f t="shared" si="0"/>
        <v>0</v>
      </c>
      <c r="K154" s="165"/>
      <c r="L154" s="34"/>
      <c r="M154" s="166" t="s">
        <v>1</v>
      </c>
      <c r="N154" s="167" t="s">
        <v>42</v>
      </c>
      <c r="O154" s="62"/>
      <c r="P154" s="168">
        <f t="shared" si="1"/>
        <v>0</v>
      </c>
      <c r="Q154" s="168">
        <v>0</v>
      </c>
      <c r="R154" s="168">
        <f t="shared" si="2"/>
        <v>0</v>
      </c>
      <c r="S154" s="168">
        <v>0</v>
      </c>
      <c r="T154" s="169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282</v>
      </c>
      <c r="AT154" s="170" t="s">
        <v>278</v>
      </c>
      <c r="AU154" s="170" t="s">
        <v>89</v>
      </c>
      <c r="AY154" s="18" t="s">
        <v>276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8" t="s">
        <v>89</v>
      </c>
      <c r="BK154" s="172">
        <f t="shared" si="9"/>
        <v>0</v>
      </c>
      <c r="BL154" s="18" t="s">
        <v>282</v>
      </c>
      <c r="BM154" s="170" t="s">
        <v>2953</v>
      </c>
    </row>
    <row r="155" spans="1:65" s="2" customFormat="1" ht="24.2" customHeight="1">
      <c r="A155" s="33"/>
      <c r="B155" s="158"/>
      <c r="C155" s="197" t="s">
        <v>420</v>
      </c>
      <c r="D155" s="197" t="s">
        <v>393</v>
      </c>
      <c r="E155" s="198" t="s">
        <v>2954</v>
      </c>
      <c r="F155" s="199" t="s">
        <v>2955</v>
      </c>
      <c r="G155" s="200" t="s">
        <v>371</v>
      </c>
      <c r="H155" s="201">
        <v>8</v>
      </c>
      <c r="I155" s="202"/>
      <c r="J155" s="201">
        <f t="shared" si="0"/>
        <v>0</v>
      </c>
      <c r="K155" s="203"/>
      <c r="L155" s="204"/>
      <c r="M155" s="205" t="s">
        <v>1</v>
      </c>
      <c r="N155" s="206" t="s">
        <v>42</v>
      </c>
      <c r="O155" s="62"/>
      <c r="P155" s="168">
        <f t="shared" si="1"/>
        <v>0</v>
      </c>
      <c r="Q155" s="168">
        <v>6.9999999999999994E-5</v>
      </c>
      <c r="R155" s="168">
        <f t="shared" si="2"/>
        <v>5.5999999999999995E-4</v>
      </c>
      <c r="S155" s="168">
        <v>0</v>
      </c>
      <c r="T155" s="169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325</v>
      </c>
      <c r="AT155" s="170" t="s">
        <v>393</v>
      </c>
      <c r="AU155" s="170" t="s">
        <v>89</v>
      </c>
      <c r="AY155" s="18" t="s">
        <v>276</v>
      </c>
      <c r="BE155" s="171">
        <f t="shared" si="4"/>
        <v>0</v>
      </c>
      <c r="BF155" s="171">
        <f t="shared" si="5"/>
        <v>0</v>
      </c>
      <c r="BG155" s="171">
        <f t="shared" si="6"/>
        <v>0</v>
      </c>
      <c r="BH155" s="171">
        <f t="shared" si="7"/>
        <v>0</v>
      </c>
      <c r="BI155" s="171">
        <f t="shared" si="8"/>
        <v>0</v>
      </c>
      <c r="BJ155" s="18" t="s">
        <v>89</v>
      </c>
      <c r="BK155" s="172">
        <f t="shared" si="9"/>
        <v>0</v>
      </c>
      <c r="BL155" s="18" t="s">
        <v>282</v>
      </c>
      <c r="BM155" s="170" t="s">
        <v>2956</v>
      </c>
    </row>
    <row r="156" spans="1:65" s="2" customFormat="1" ht="16.5" customHeight="1">
      <c r="A156" s="33"/>
      <c r="B156" s="158"/>
      <c r="C156" s="197" t="s">
        <v>425</v>
      </c>
      <c r="D156" s="197" t="s">
        <v>393</v>
      </c>
      <c r="E156" s="198" t="s">
        <v>2941</v>
      </c>
      <c r="F156" s="199" t="s">
        <v>2942</v>
      </c>
      <c r="G156" s="200" t="s">
        <v>371</v>
      </c>
      <c r="H156" s="201">
        <v>6</v>
      </c>
      <c r="I156" s="202"/>
      <c r="J156" s="201">
        <f t="shared" si="0"/>
        <v>0</v>
      </c>
      <c r="K156" s="203"/>
      <c r="L156" s="204"/>
      <c r="M156" s="205" t="s">
        <v>1</v>
      </c>
      <c r="N156" s="206" t="s">
        <v>42</v>
      </c>
      <c r="O156" s="62"/>
      <c r="P156" s="168">
        <f t="shared" si="1"/>
        <v>0</v>
      </c>
      <c r="Q156" s="168">
        <v>3.0000000000000001E-5</v>
      </c>
      <c r="R156" s="168">
        <f t="shared" si="2"/>
        <v>1.8000000000000001E-4</v>
      </c>
      <c r="S156" s="168">
        <v>0</v>
      </c>
      <c r="T156" s="169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325</v>
      </c>
      <c r="AT156" s="170" t="s">
        <v>393</v>
      </c>
      <c r="AU156" s="170" t="s">
        <v>89</v>
      </c>
      <c r="AY156" s="18" t="s">
        <v>276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8" t="s">
        <v>89</v>
      </c>
      <c r="BK156" s="172">
        <f t="shared" si="9"/>
        <v>0</v>
      </c>
      <c r="BL156" s="18" t="s">
        <v>282</v>
      </c>
      <c r="BM156" s="170" t="s">
        <v>2957</v>
      </c>
    </row>
    <row r="157" spans="1:65" s="2" customFormat="1" ht="16.5" customHeight="1">
      <c r="A157" s="33"/>
      <c r="B157" s="158"/>
      <c r="C157" s="197" t="s">
        <v>430</v>
      </c>
      <c r="D157" s="197" t="s">
        <v>393</v>
      </c>
      <c r="E157" s="198" t="s">
        <v>2958</v>
      </c>
      <c r="F157" s="199" t="s">
        <v>2959</v>
      </c>
      <c r="G157" s="200" t="s">
        <v>371</v>
      </c>
      <c r="H157" s="201">
        <v>1</v>
      </c>
      <c r="I157" s="202"/>
      <c r="J157" s="201">
        <f t="shared" si="0"/>
        <v>0</v>
      </c>
      <c r="K157" s="203"/>
      <c r="L157" s="204"/>
      <c r="M157" s="205" t="s">
        <v>1</v>
      </c>
      <c r="N157" s="206" t="s">
        <v>42</v>
      </c>
      <c r="O157" s="62"/>
      <c r="P157" s="168">
        <f t="shared" si="1"/>
        <v>0</v>
      </c>
      <c r="Q157" s="168">
        <v>2.0000000000000002E-5</v>
      </c>
      <c r="R157" s="168">
        <f t="shared" si="2"/>
        <v>2.0000000000000002E-5</v>
      </c>
      <c r="S157" s="168">
        <v>0</v>
      </c>
      <c r="T157" s="169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1060</v>
      </c>
      <c r="AT157" s="170" t="s">
        <v>393</v>
      </c>
      <c r="AU157" s="170" t="s">
        <v>89</v>
      </c>
      <c r="AY157" s="18" t="s">
        <v>276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8" t="s">
        <v>89</v>
      </c>
      <c r="BK157" s="172">
        <f t="shared" si="9"/>
        <v>0</v>
      </c>
      <c r="BL157" s="18" t="s">
        <v>1060</v>
      </c>
      <c r="BM157" s="170" t="s">
        <v>2960</v>
      </c>
    </row>
    <row r="158" spans="1:65" s="2" customFormat="1" ht="24.2" customHeight="1">
      <c r="A158" s="33"/>
      <c r="B158" s="158"/>
      <c r="C158" s="159" t="s">
        <v>435</v>
      </c>
      <c r="D158" s="159" t="s">
        <v>278</v>
      </c>
      <c r="E158" s="160" t="s">
        <v>2961</v>
      </c>
      <c r="F158" s="161" t="s">
        <v>2962</v>
      </c>
      <c r="G158" s="162" t="s">
        <v>371</v>
      </c>
      <c r="H158" s="163">
        <v>1</v>
      </c>
      <c r="I158" s="164"/>
      <c r="J158" s="163">
        <f t="shared" si="0"/>
        <v>0</v>
      </c>
      <c r="K158" s="165"/>
      <c r="L158" s="34"/>
      <c r="M158" s="166" t="s">
        <v>1</v>
      </c>
      <c r="N158" s="167" t="s">
        <v>42</v>
      </c>
      <c r="O158" s="62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282</v>
      </c>
      <c r="AT158" s="170" t="s">
        <v>278</v>
      </c>
      <c r="AU158" s="170" t="s">
        <v>89</v>
      </c>
      <c r="AY158" s="18" t="s">
        <v>276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8" t="s">
        <v>89</v>
      </c>
      <c r="BK158" s="172">
        <f t="shared" si="9"/>
        <v>0</v>
      </c>
      <c r="BL158" s="18" t="s">
        <v>282</v>
      </c>
      <c r="BM158" s="170" t="s">
        <v>2963</v>
      </c>
    </row>
    <row r="159" spans="1:65" s="2" customFormat="1" ht="24.2" customHeight="1">
      <c r="A159" s="33"/>
      <c r="B159" s="158"/>
      <c r="C159" s="197" t="s">
        <v>294</v>
      </c>
      <c r="D159" s="197" t="s">
        <v>393</v>
      </c>
      <c r="E159" s="198" t="s">
        <v>2964</v>
      </c>
      <c r="F159" s="199" t="s">
        <v>2965</v>
      </c>
      <c r="G159" s="200" t="s">
        <v>371</v>
      </c>
      <c r="H159" s="201">
        <v>1</v>
      </c>
      <c r="I159" s="202"/>
      <c r="J159" s="201">
        <f t="shared" si="0"/>
        <v>0</v>
      </c>
      <c r="K159" s="203"/>
      <c r="L159" s="204"/>
      <c r="M159" s="205" t="s">
        <v>1</v>
      </c>
      <c r="N159" s="206" t="s">
        <v>42</v>
      </c>
      <c r="O159" s="62"/>
      <c r="P159" s="168">
        <f t="shared" si="1"/>
        <v>0</v>
      </c>
      <c r="Q159" s="168">
        <v>6.9999999999999994E-5</v>
      </c>
      <c r="R159" s="168">
        <f t="shared" si="2"/>
        <v>6.9999999999999994E-5</v>
      </c>
      <c r="S159" s="168">
        <v>0</v>
      </c>
      <c r="T159" s="169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325</v>
      </c>
      <c r="AT159" s="170" t="s">
        <v>393</v>
      </c>
      <c r="AU159" s="170" t="s">
        <v>89</v>
      </c>
      <c r="AY159" s="18" t="s">
        <v>276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8" t="s">
        <v>89</v>
      </c>
      <c r="BK159" s="172">
        <f t="shared" si="9"/>
        <v>0</v>
      </c>
      <c r="BL159" s="18" t="s">
        <v>282</v>
      </c>
      <c r="BM159" s="170" t="s">
        <v>2966</v>
      </c>
    </row>
    <row r="160" spans="1:65" s="2" customFormat="1" ht="16.5" customHeight="1">
      <c r="A160" s="33"/>
      <c r="B160" s="158"/>
      <c r="C160" s="197" t="s">
        <v>442</v>
      </c>
      <c r="D160" s="197" t="s">
        <v>393</v>
      </c>
      <c r="E160" s="198" t="s">
        <v>2941</v>
      </c>
      <c r="F160" s="199" t="s">
        <v>2942</v>
      </c>
      <c r="G160" s="200" t="s">
        <v>371</v>
      </c>
      <c r="H160" s="201">
        <v>1</v>
      </c>
      <c r="I160" s="202"/>
      <c r="J160" s="201">
        <f t="shared" si="0"/>
        <v>0</v>
      </c>
      <c r="K160" s="203"/>
      <c r="L160" s="204"/>
      <c r="M160" s="205" t="s">
        <v>1</v>
      </c>
      <c r="N160" s="206" t="s">
        <v>42</v>
      </c>
      <c r="O160" s="62"/>
      <c r="P160" s="168">
        <f t="shared" si="1"/>
        <v>0</v>
      </c>
      <c r="Q160" s="168">
        <v>3.0000000000000001E-5</v>
      </c>
      <c r="R160" s="168">
        <f t="shared" si="2"/>
        <v>3.0000000000000001E-5</v>
      </c>
      <c r="S160" s="168">
        <v>0</v>
      </c>
      <c r="T160" s="169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0" t="s">
        <v>325</v>
      </c>
      <c r="AT160" s="170" t="s">
        <v>393</v>
      </c>
      <c r="AU160" s="170" t="s">
        <v>89</v>
      </c>
      <c r="AY160" s="18" t="s">
        <v>276</v>
      </c>
      <c r="BE160" s="171">
        <f t="shared" si="4"/>
        <v>0</v>
      </c>
      <c r="BF160" s="171">
        <f t="shared" si="5"/>
        <v>0</v>
      </c>
      <c r="BG160" s="171">
        <f t="shared" si="6"/>
        <v>0</v>
      </c>
      <c r="BH160" s="171">
        <f t="shared" si="7"/>
        <v>0</v>
      </c>
      <c r="BI160" s="171">
        <f t="shared" si="8"/>
        <v>0</v>
      </c>
      <c r="BJ160" s="18" t="s">
        <v>89</v>
      </c>
      <c r="BK160" s="172">
        <f t="shared" si="9"/>
        <v>0</v>
      </c>
      <c r="BL160" s="18" t="s">
        <v>282</v>
      </c>
      <c r="BM160" s="170" t="s">
        <v>2967</v>
      </c>
    </row>
    <row r="161" spans="1:65" s="2" customFormat="1" ht="24.2" customHeight="1">
      <c r="A161" s="33"/>
      <c r="B161" s="158"/>
      <c r="C161" s="159" t="s">
        <v>448</v>
      </c>
      <c r="D161" s="159" t="s">
        <v>278</v>
      </c>
      <c r="E161" s="160" t="s">
        <v>2968</v>
      </c>
      <c r="F161" s="161" t="s">
        <v>2969</v>
      </c>
      <c r="G161" s="162" t="s">
        <v>371</v>
      </c>
      <c r="H161" s="163">
        <v>2</v>
      </c>
      <c r="I161" s="164"/>
      <c r="J161" s="163">
        <f t="shared" si="0"/>
        <v>0</v>
      </c>
      <c r="K161" s="165"/>
      <c r="L161" s="34"/>
      <c r="M161" s="166" t="s">
        <v>1</v>
      </c>
      <c r="N161" s="167" t="s">
        <v>42</v>
      </c>
      <c r="O161" s="62"/>
      <c r="P161" s="168">
        <f t="shared" si="1"/>
        <v>0</v>
      </c>
      <c r="Q161" s="168">
        <v>0</v>
      </c>
      <c r="R161" s="168">
        <f t="shared" si="2"/>
        <v>0</v>
      </c>
      <c r="S161" s="168">
        <v>0</v>
      </c>
      <c r="T161" s="169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282</v>
      </c>
      <c r="AT161" s="170" t="s">
        <v>278</v>
      </c>
      <c r="AU161" s="170" t="s">
        <v>89</v>
      </c>
      <c r="AY161" s="18" t="s">
        <v>276</v>
      </c>
      <c r="BE161" s="171">
        <f t="shared" si="4"/>
        <v>0</v>
      </c>
      <c r="BF161" s="171">
        <f t="shared" si="5"/>
        <v>0</v>
      </c>
      <c r="BG161" s="171">
        <f t="shared" si="6"/>
        <v>0</v>
      </c>
      <c r="BH161" s="171">
        <f t="shared" si="7"/>
        <v>0</v>
      </c>
      <c r="BI161" s="171">
        <f t="shared" si="8"/>
        <v>0</v>
      </c>
      <c r="BJ161" s="18" t="s">
        <v>89</v>
      </c>
      <c r="BK161" s="172">
        <f t="shared" si="9"/>
        <v>0</v>
      </c>
      <c r="BL161" s="18" t="s">
        <v>282</v>
      </c>
      <c r="BM161" s="170" t="s">
        <v>2970</v>
      </c>
    </row>
    <row r="162" spans="1:65" s="2" customFormat="1" ht="16.5" customHeight="1">
      <c r="A162" s="33"/>
      <c r="B162" s="158"/>
      <c r="C162" s="197" t="s">
        <v>455</v>
      </c>
      <c r="D162" s="197" t="s">
        <v>393</v>
      </c>
      <c r="E162" s="198" t="s">
        <v>2971</v>
      </c>
      <c r="F162" s="199" t="s">
        <v>2972</v>
      </c>
      <c r="G162" s="200" t="s">
        <v>371</v>
      </c>
      <c r="H162" s="201">
        <v>2</v>
      </c>
      <c r="I162" s="202"/>
      <c r="J162" s="201">
        <f t="shared" ref="J162:J193" si="10">ROUND(I162*H162,3)</f>
        <v>0</v>
      </c>
      <c r="K162" s="203"/>
      <c r="L162" s="204"/>
      <c r="M162" s="205" t="s">
        <v>1</v>
      </c>
      <c r="N162" s="206" t="s">
        <v>42</v>
      </c>
      <c r="O162" s="62"/>
      <c r="P162" s="168">
        <f t="shared" ref="P162:P193" si="11">O162*H162</f>
        <v>0</v>
      </c>
      <c r="Q162" s="168">
        <v>3.6999999999999999E-4</v>
      </c>
      <c r="R162" s="168">
        <f t="shared" ref="R162:R193" si="12">Q162*H162</f>
        <v>7.3999999999999999E-4</v>
      </c>
      <c r="S162" s="168">
        <v>0</v>
      </c>
      <c r="T162" s="169">
        <f t="shared" ref="T162:T193" si="1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1060</v>
      </c>
      <c r="AT162" s="170" t="s">
        <v>393</v>
      </c>
      <c r="AU162" s="170" t="s">
        <v>89</v>
      </c>
      <c r="AY162" s="18" t="s">
        <v>276</v>
      </c>
      <c r="BE162" s="171">
        <f t="shared" ref="BE162:BE193" si="14">IF(N162="základná",J162,0)</f>
        <v>0</v>
      </c>
      <c r="BF162" s="171">
        <f t="shared" ref="BF162:BF193" si="15">IF(N162="znížená",J162,0)</f>
        <v>0</v>
      </c>
      <c r="BG162" s="171">
        <f t="shared" ref="BG162:BG193" si="16">IF(N162="zákl. prenesená",J162,0)</f>
        <v>0</v>
      </c>
      <c r="BH162" s="171">
        <f t="shared" ref="BH162:BH193" si="17">IF(N162="zníž. prenesená",J162,0)</f>
        <v>0</v>
      </c>
      <c r="BI162" s="171">
        <f t="shared" ref="BI162:BI193" si="18">IF(N162="nulová",J162,0)</f>
        <v>0</v>
      </c>
      <c r="BJ162" s="18" t="s">
        <v>89</v>
      </c>
      <c r="BK162" s="172">
        <f t="shared" ref="BK162:BK193" si="19">ROUND(I162*H162,3)</f>
        <v>0</v>
      </c>
      <c r="BL162" s="18" t="s">
        <v>1060</v>
      </c>
      <c r="BM162" s="170" t="s">
        <v>2973</v>
      </c>
    </row>
    <row r="163" spans="1:65" s="2" customFormat="1" ht="16.5" customHeight="1">
      <c r="A163" s="33"/>
      <c r="B163" s="158"/>
      <c r="C163" s="159" t="s">
        <v>461</v>
      </c>
      <c r="D163" s="159" t="s">
        <v>278</v>
      </c>
      <c r="E163" s="160" t="s">
        <v>2974</v>
      </c>
      <c r="F163" s="161" t="s">
        <v>2975</v>
      </c>
      <c r="G163" s="162" t="s">
        <v>371</v>
      </c>
      <c r="H163" s="163">
        <v>16</v>
      </c>
      <c r="I163" s="164"/>
      <c r="J163" s="163">
        <f t="shared" si="10"/>
        <v>0</v>
      </c>
      <c r="K163" s="165"/>
      <c r="L163" s="34"/>
      <c r="M163" s="166" t="s">
        <v>1</v>
      </c>
      <c r="N163" s="167" t="s">
        <v>42</v>
      </c>
      <c r="O163" s="62"/>
      <c r="P163" s="168">
        <f t="shared" si="11"/>
        <v>0</v>
      </c>
      <c r="Q163" s="168">
        <v>0</v>
      </c>
      <c r="R163" s="168">
        <f t="shared" si="12"/>
        <v>0</v>
      </c>
      <c r="S163" s="168">
        <v>0</v>
      </c>
      <c r="T163" s="169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282</v>
      </c>
      <c r="AT163" s="170" t="s">
        <v>278</v>
      </c>
      <c r="AU163" s="170" t="s">
        <v>89</v>
      </c>
      <c r="AY163" s="18" t="s">
        <v>276</v>
      </c>
      <c r="BE163" s="171">
        <f t="shared" si="14"/>
        <v>0</v>
      </c>
      <c r="BF163" s="171">
        <f t="shared" si="15"/>
        <v>0</v>
      </c>
      <c r="BG163" s="171">
        <f t="shared" si="16"/>
        <v>0</v>
      </c>
      <c r="BH163" s="171">
        <f t="shared" si="17"/>
        <v>0</v>
      </c>
      <c r="BI163" s="171">
        <f t="shared" si="18"/>
        <v>0</v>
      </c>
      <c r="BJ163" s="18" t="s">
        <v>89</v>
      </c>
      <c r="BK163" s="172">
        <f t="shared" si="19"/>
        <v>0</v>
      </c>
      <c r="BL163" s="18" t="s">
        <v>282</v>
      </c>
      <c r="BM163" s="170" t="s">
        <v>2976</v>
      </c>
    </row>
    <row r="164" spans="1:65" s="2" customFormat="1" ht="21.75" customHeight="1">
      <c r="A164" s="33"/>
      <c r="B164" s="158"/>
      <c r="C164" s="197" t="s">
        <v>467</v>
      </c>
      <c r="D164" s="197" t="s">
        <v>393</v>
      </c>
      <c r="E164" s="198" t="s">
        <v>2977</v>
      </c>
      <c r="F164" s="199" t="s">
        <v>2978</v>
      </c>
      <c r="G164" s="200" t="s">
        <v>371</v>
      </c>
      <c r="H164" s="201">
        <v>16</v>
      </c>
      <c r="I164" s="202"/>
      <c r="J164" s="201">
        <f t="shared" si="10"/>
        <v>0</v>
      </c>
      <c r="K164" s="203"/>
      <c r="L164" s="204"/>
      <c r="M164" s="205" t="s">
        <v>1</v>
      </c>
      <c r="N164" s="206" t="s">
        <v>42</v>
      </c>
      <c r="O164" s="62"/>
      <c r="P164" s="168">
        <f t="shared" si="11"/>
        <v>0</v>
      </c>
      <c r="Q164" s="168">
        <v>1.4999999999999999E-4</v>
      </c>
      <c r="R164" s="168">
        <f t="shared" si="12"/>
        <v>2.3999999999999998E-3</v>
      </c>
      <c r="S164" s="168">
        <v>0</v>
      </c>
      <c r="T164" s="169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1060</v>
      </c>
      <c r="AT164" s="170" t="s">
        <v>393</v>
      </c>
      <c r="AU164" s="170" t="s">
        <v>89</v>
      </c>
      <c r="AY164" s="18" t="s">
        <v>276</v>
      </c>
      <c r="BE164" s="171">
        <f t="shared" si="14"/>
        <v>0</v>
      </c>
      <c r="BF164" s="171">
        <f t="shared" si="15"/>
        <v>0</v>
      </c>
      <c r="BG164" s="171">
        <f t="shared" si="16"/>
        <v>0</v>
      </c>
      <c r="BH164" s="171">
        <f t="shared" si="17"/>
        <v>0</v>
      </c>
      <c r="BI164" s="171">
        <f t="shared" si="18"/>
        <v>0</v>
      </c>
      <c r="BJ164" s="18" t="s">
        <v>89</v>
      </c>
      <c r="BK164" s="172">
        <f t="shared" si="19"/>
        <v>0</v>
      </c>
      <c r="BL164" s="18" t="s">
        <v>1060</v>
      </c>
      <c r="BM164" s="170" t="s">
        <v>2979</v>
      </c>
    </row>
    <row r="165" spans="1:65" s="2" customFormat="1" ht="24.2" customHeight="1">
      <c r="A165" s="33"/>
      <c r="B165" s="158"/>
      <c r="C165" s="159" t="s">
        <v>471</v>
      </c>
      <c r="D165" s="159" t="s">
        <v>278</v>
      </c>
      <c r="E165" s="160" t="s">
        <v>2980</v>
      </c>
      <c r="F165" s="161" t="s">
        <v>2981</v>
      </c>
      <c r="G165" s="162" t="s">
        <v>371</v>
      </c>
      <c r="H165" s="163">
        <v>170</v>
      </c>
      <c r="I165" s="164"/>
      <c r="J165" s="163">
        <f t="shared" si="10"/>
        <v>0</v>
      </c>
      <c r="K165" s="165"/>
      <c r="L165" s="34"/>
      <c r="M165" s="166" t="s">
        <v>1</v>
      </c>
      <c r="N165" s="167" t="s">
        <v>42</v>
      </c>
      <c r="O165" s="62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282</v>
      </c>
      <c r="AT165" s="170" t="s">
        <v>278</v>
      </c>
      <c r="AU165" s="170" t="s">
        <v>89</v>
      </c>
      <c r="AY165" s="18" t="s">
        <v>276</v>
      </c>
      <c r="BE165" s="171">
        <f t="shared" si="14"/>
        <v>0</v>
      </c>
      <c r="BF165" s="171">
        <f t="shared" si="15"/>
        <v>0</v>
      </c>
      <c r="BG165" s="171">
        <f t="shared" si="16"/>
        <v>0</v>
      </c>
      <c r="BH165" s="171">
        <f t="shared" si="17"/>
        <v>0</v>
      </c>
      <c r="BI165" s="171">
        <f t="shared" si="18"/>
        <v>0</v>
      </c>
      <c r="BJ165" s="18" t="s">
        <v>89</v>
      </c>
      <c r="BK165" s="172">
        <f t="shared" si="19"/>
        <v>0</v>
      </c>
      <c r="BL165" s="18" t="s">
        <v>282</v>
      </c>
      <c r="BM165" s="170" t="s">
        <v>2982</v>
      </c>
    </row>
    <row r="166" spans="1:65" s="2" customFormat="1" ht="24.2" customHeight="1">
      <c r="A166" s="33"/>
      <c r="B166" s="158"/>
      <c r="C166" s="197" t="s">
        <v>477</v>
      </c>
      <c r="D166" s="197" t="s">
        <v>393</v>
      </c>
      <c r="E166" s="198" t="s">
        <v>2983</v>
      </c>
      <c r="F166" s="199" t="s">
        <v>2984</v>
      </c>
      <c r="G166" s="200" t="s">
        <v>371</v>
      </c>
      <c r="H166" s="201">
        <v>170</v>
      </c>
      <c r="I166" s="202"/>
      <c r="J166" s="201">
        <f t="shared" si="10"/>
        <v>0</v>
      </c>
      <c r="K166" s="203"/>
      <c r="L166" s="204"/>
      <c r="M166" s="205" t="s">
        <v>1</v>
      </c>
      <c r="N166" s="206" t="s">
        <v>42</v>
      </c>
      <c r="O166" s="62"/>
      <c r="P166" s="168">
        <f t="shared" si="11"/>
        <v>0</v>
      </c>
      <c r="Q166" s="168">
        <v>8.0000000000000007E-5</v>
      </c>
      <c r="R166" s="168">
        <f t="shared" si="12"/>
        <v>1.3600000000000001E-2</v>
      </c>
      <c r="S166" s="168">
        <v>0</v>
      </c>
      <c r="T166" s="169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325</v>
      </c>
      <c r="AT166" s="170" t="s">
        <v>393</v>
      </c>
      <c r="AU166" s="170" t="s">
        <v>89</v>
      </c>
      <c r="AY166" s="18" t="s">
        <v>276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8" t="s">
        <v>89</v>
      </c>
      <c r="BK166" s="172">
        <f t="shared" si="19"/>
        <v>0</v>
      </c>
      <c r="BL166" s="18" t="s">
        <v>282</v>
      </c>
      <c r="BM166" s="170" t="s">
        <v>2985</v>
      </c>
    </row>
    <row r="167" spans="1:65" s="2" customFormat="1" ht="16.5" customHeight="1">
      <c r="A167" s="33"/>
      <c r="B167" s="158"/>
      <c r="C167" s="197" t="s">
        <v>482</v>
      </c>
      <c r="D167" s="197" t="s">
        <v>393</v>
      </c>
      <c r="E167" s="198" t="s">
        <v>2941</v>
      </c>
      <c r="F167" s="199" t="s">
        <v>2942</v>
      </c>
      <c r="G167" s="200" t="s">
        <v>371</v>
      </c>
      <c r="H167" s="201">
        <v>28</v>
      </c>
      <c r="I167" s="202"/>
      <c r="J167" s="201">
        <f t="shared" si="10"/>
        <v>0</v>
      </c>
      <c r="K167" s="203"/>
      <c r="L167" s="204"/>
      <c r="M167" s="205" t="s">
        <v>1</v>
      </c>
      <c r="N167" s="206" t="s">
        <v>42</v>
      </c>
      <c r="O167" s="62"/>
      <c r="P167" s="168">
        <f t="shared" si="11"/>
        <v>0</v>
      </c>
      <c r="Q167" s="168">
        <v>3.0000000000000001E-5</v>
      </c>
      <c r="R167" s="168">
        <f t="shared" si="12"/>
        <v>8.4000000000000003E-4</v>
      </c>
      <c r="S167" s="168">
        <v>0</v>
      </c>
      <c r="T167" s="169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325</v>
      </c>
      <c r="AT167" s="170" t="s">
        <v>393</v>
      </c>
      <c r="AU167" s="170" t="s">
        <v>89</v>
      </c>
      <c r="AY167" s="18" t="s">
        <v>276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8" t="s">
        <v>89</v>
      </c>
      <c r="BK167" s="172">
        <f t="shared" si="19"/>
        <v>0</v>
      </c>
      <c r="BL167" s="18" t="s">
        <v>282</v>
      </c>
      <c r="BM167" s="170" t="s">
        <v>2986</v>
      </c>
    </row>
    <row r="168" spans="1:65" s="2" customFormat="1" ht="16.5" customHeight="1">
      <c r="A168" s="33"/>
      <c r="B168" s="158"/>
      <c r="C168" s="197" t="s">
        <v>488</v>
      </c>
      <c r="D168" s="197" t="s">
        <v>393</v>
      </c>
      <c r="E168" s="198" t="s">
        <v>2958</v>
      </c>
      <c r="F168" s="199" t="s">
        <v>2959</v>
      </c>
      <c r="G168" s="200" t="s">
        <v>371</v>
      </c>
      <c r="H168" s="201">
        <v>3</v>
      </c>
      <c r="I168" s="202"/>
      <c r="J168" s="201">
        <f t="shared" si="10"/>
        <v>0</v>
      </c>
      <c r="K168" s="203"/>
      <c r="L168" s="204"/>
      <c r="M168" s="205" t="s">
        <v>1</v>
      </c>
      <c r="N168" s="206" t="s">
        <v>42</v>
      </c>
      <c r="O168" s="62"/>
      <c r="P168" s="168">
        <f t="shared" si="11"/>
        <v>0</v>
      </c>
      <c r="Q168" s="168">
        <v>2.0000000000000002E-5</v>
      </c>
      <c r="R168" s="168">
        <f t="shared" si="12"/>
        <v>6.0000000000000008E-5</v>
      </c>
      <c r="S168" s="168">
        <v>0</v>
      </c>
      <c r="T168" s="169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1060</v>
      </c>
      <c r="AT168" s="170" t="s">
        <v>393</v>
      </c>
      <c r="AU168" s="170" t="s">
        <v>89</v>
      </c>
      <c r="AY168" s="18" t="s">
        <v>276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8" t="s">
        <v>89</v>
      </c>
      <c r="BK168" s="172">
        <f t="shared" si="19"/>
        <v>0</v>
      </c>
      <c r="BL168" s="18" t="s">
        <v>1060</v>
      </c>
      <c r="BM168" s="170" t="s">
        <v>2987</v>
      </c>
    </row>
    <row r="169" spans="1:65" s="2" customFormat="1" ht="16.5" customHeight="1">
      <c r="A169" s="33"/>
      <c r="B169" s="158"/>
      <c r="C169" s="197" t="s">
        <v>494</v>
      </c>
      <c r="D169" s="197" t="s">
        <v>393</v>
      </c>
      <c r="E169" s="198" t="s">
        <v>2988</v>
      </c>
      <c r="F169" s="199" t="s">
        <v>2989</v>
      </c>
      <c r="G169" s="200" t="s">
        <v>371</v>
      </c>
      <c r="H169" s="201">
        <v>11</v>
      </c>
      <c r="I169" s="202"/>
      <c r="J169" s="201">
        <f t="shared" si="10"/>
        <v>0</v>
      </c>
      <c r="K169" s="203"/>
      <c r="L169" s="204"/>
      <c r="M169" s="205" t="s">
        <v>1</v>
      </c>
      <c r="N169" s="206" t="s">
        <v>42</v>
      </c>
      <c r="O169" s="62"/>
      <c r="P169" s="168">
        <f t="shared" si="11"/>
        <v>0</v>
      </c>
      <c r="Q169" s="168">
        <v>3.0000000000000001E-5</v>
      </c>
      <c r="R169" s="168">
        <f t="shared" si="12"/>
        <v>3.3E-4</v>
      </c>
      <c r="S169" s="168">
        <v>0</v>
      </c>
      <c r="T169" s="169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1060</v>
      </c>
      <c r="AT169" s="170" t="s">
        <v>393</v>
      </c>
      <c r="AU169" s="170" t="s">
        <v>89</v>
      </c>
      <c r="AY169" s="18" t="s">
        <v>276</v>
      </c>
      <c r="BE169" s="171">
        <f t="shared" si="14"/>
        <v>0</v>
      </c>
      <c r="BF169" s="171">
        <f t="shared" si="15"/>
        <v>0</v>
      </c>
      <c r="BG169" s="171">
        <f t="shared" si="16"/>
        <v>0</v>
      </c>
      <c r="BH169" s="171">
        <f t="shared" si="17"/>
        <v>0</v>
      </c>
      <c r="BI169" s="171">
        <f t="shared" si="18"/>
        <v>0</v>
      </c>
      <c r="BJ169" s="18" t="s">
        <v>89</v>
      </c>
      <c r="BK169" s="172">
        <f t="shared" si="19"/>
        <v>0</v>
      </c>
      <c r="BL169" s="18" t="s">
        <v>1060</v>
      </c>
      <c r="BM169" s="170" t="s">
        <v>2990</v>
      </c>
    </row>
    <row r="170" spans="1:65" s="2" customFormat="1" ht="16.5" customHeight="1">
      <c r="A170" s="33"/>
      <c r="B170" s="158"/>
      <c r="C170" s="197" t="s">
        <v>498</v>
      </c>
      <c r="D170" s="197" t="s">
        <v>393</v>
      </c>
      <c r="E170" s="198" t="s">
        <v>2991</v>
      </c>
      <c r="F170" s="199" t="s">
        <v>2992</v>
      </c>
      <c r="G170" s="200" t="s">
        <v>371</v>
      </c>
      <c r="H170" s="201">
        <v>34</v>
      </c>
      <c r="I170" s="202"/>
      <c r="J170" s="201">
        <f t="shared" si="10"/>
        <v>0</v>
      </c>
      <c r="K170" s="203"/>
      <c r="L170" s="204"/>
      <c r="M170" s="205" t="s">
        <v>1</v>
      </c>
      <c r="N170" s="206" t="s">
        <v>42</v>
      </c>
      <c r="O170" s="62"/>
      <c r="P170" s="168">
        <f t="shared" si="11"/>
        <v>0</v>
      </c>
      <c r="Q170" s="168">
        <v>4.0000000000000003E-5</v>
      </c>
      <c r="R170" s="168">
        <f t="shared" si="12"/>
        <v>1.3600000000000001E-3</v>
      </c>
      <c r="S170" s="168">
        <v>0</v>
      </c>
      <c r="T170" s="169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1060</v>
      </c>
      <c r="AT170" s="170" t="s">
        <v>393</v>
      </c>
      <c r="AU170" s="170" t="s">
        <v>89</v>
      </c>
      <c r="AY170" s="18" t="s">
        <v>276</v>
      </c>
      <c r="BE170" s="171">
        <f t="shared" si="14"/>
        <v>0</v>
      </c>
      <c r="BF170" s="171">
        <f t="shared" si="15"/>
        <v>0</v>
      </c>
      <c r="BG170" s="171">
        <f t="shared" si="16"/>
        <v>0</v>
      </c>
      <c r="BH170" s="171">
        <f t="shared" si="17"/>
        <v>0</v>
      </c>
      <c r="BI170" s="171">
        <f t="shared" si="18"/>
        <v>0</v>
      </c>
      <c r="BJ170" s="18" t="s">
        <v>89</v>
      </c>
      <c r="BK170" s="172">
        <f t="shared" si="19"/>
        <v>0</v>
      </c>
      <c r="BL170" s="18" t="s">
        <v>1060</v>
      </c>
      <c r="BM170" s="170" t="s">
        <v>2993</v>
      </c>
    </row>
    <row r="171" spans="1:65" s="2" customFormat="1" ht="24.2" customHeight="1">
      <c r="A171" s="33"/>
      <c r="B171" s="158"/>
      <c r="C171" s="159" t="s">
        <v>502</v>
      </c>
      <c r="D171" s="159" t="s">
        <v>278</v>
      </c>
      <c r="E171" s="160" t="s">
        <v>2994</v>
      </c>
      <c r="F171" s="161" t="s">
        <v>2995</v>
      </c>
      <c r="G171" s="162" t="s">
        <v>371</v>
      </c>
      <c r="H171" s="163">
        <v>2</v>
      </c>
      <c r="I171" s="164"/>
      <c r="J171" s="163">
        <f t="shared" si="10"/>
        <v>0</v>
      </c>
      <c r="K171" s="165"/>
      <c r="L171" s="34"/>
      <c r="M171" s="166" t="s">
        <v>1</v>
      </c>
      <c r="N171" s="167" t="s">
        <v>42</v>
      </c>
      <c r="O171" s="62"/>
      <c r="P171" s="168">
        <f t="shared" si="11"/>
        <v>0</v>
      </c>
      <c r="Q171" s="168">
        <v>0</v>
      </c>
      <c r="R171" s="168">
        <f t="shared" si="12"/>
        <v>0</v>
      </c>
      <c r="S171" s="168">
        <v>0</v>
      </c>
      <c r="T171" s="169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282</v>
      </c>
      <c r="AT171" s="170" t="s">
        <v>278</v>
      </c>
      <c r="AU171" s="170" t="s">
        <v>89</v>
      </c>
      <c r="AY171" s="18" t="s">
        <v>276</v>
      </c>
      <c r="BE171" s="171">
        <f t="shared" si="14"/>
        <v>0</v>
      </c>
      <c r="BF171" s="171">
        <f t="shared" si="15"/>
        <v>0</v>
      </c>
      <c r="BG171" s="171">
        <f t="shared" si="16"/>
        <v>0</v>
      </c>
      <c r="BH171" s="171">
        <f t="shared" si="17"/>
        <v>0</v>
      </c>
      <c r="BI171" s="171">
        <f t="shared" si="18"/>
        <v>0</v>
      </c>
      <c r="BJ171" s="18" t="s">
        <v>89</v>
      </c>
      <c r="BK171" s="172">
        <f t="shared" si="19"/>
        <v>0</v>
      </c>
      <c r="BL171" s="18" t="s">
        <v>282</v>
      </c>
      <c r="BM171" s="170" t="s">
        <v>2996</v>
      </c>
    </row>
    <row r="172" spans="1:65" s="2" customFormat="1" ht="24.2" customHeight="1">
      <c r="A172" s="33"/>
      <c r="B172" s="158"/>
      <c r="C172" s="197" t="s">
        <v>506</v>
      </c>
      <c r="D172" s="197" t="s">
        <v>393</v>
      </c>
      <c r="E172" s="198" t="s">
        <v>2997</v>
      </c>
      <c r="F172" s="199" t="s">
        <v>2998</v>
      </c>
      <c r="G172" s="200" t="s">
        <v>371</v>
      </c>
      <c r="H172" s="201">
        <v>2</v>
      </c>
      <c r="I172" s="202"/>
      <c r="J172" s="201">
        <f t="shared" si="10"/>
        <v>0</v>
      </c>
      <c r="K172" s="203"/>
      <c r="L172" s="204"/>
      <c r="M172" s="205" t="s">
        <v>1</v>
      </c>
      <c r="N172" s="206" t="s">
        <v>42</v>
      </c>
      <c r="O172" s="62"/>
      <c r="P172" s="168">
        <f t="shared" si="11"/>
        <v>0</v>
      </c>
      <c r="Q172" s="168">
        <v>1E-4</v>
      </c>
      <c r="R172" s="168">
        <f t="shared" si="12"/>
        <v>2.0000000000000001E-4</v>
      </c>
      <c r="S172" s="168">
        <v>0</v>
      </c>
      <c r="T172" s="169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325</v>
      </c>
      <c r="AT172" s="170" t="s">
        <v>393</v>
      </c>
      <c r="AU172" s="170" t="s">
        <v>89</v>
      </c>
      <c r="AY172" s="18" t="s">
        <v>276</v>
      </c>
      <c r="BE172" s="171">
        <f t="shared" si="14"/>
        <v>0</v>
      </c>
      <c r="BF172" s="171">
        <f t="shared" si="15"/>
        <v>0</v>
      </c>
      <c r="BG172" s="171">
        <f t="shared" si="16"/>
        <v>0</v>
      </c>
      <c r="BH172" s="171">
        <f t="shared" si="17"/>
        <v>0</v>
      </c>
      <c r="BI172" s="171">
        <f t="shared" si="18"/>
        <v>0</v>
      </c>
      <c r="BJ172" s="18" t="s">
        <v>89</v>
      </c>
      <c r="BK172" s="172">
        <f t="shared" si="19"/>
        <v>0</v>
      </c>
      <c r="BL172" s="18" t="s">
        <v>282</v>
      </c>
      <c r="BM172" s="170" t="s">
        <v>2999</v>
      </c>
    </row>
    <row r="173" spans="1:65" s="2" customFormat="1" ht="16.5" customHeight="1">
      <c r="A173" s="33"/>
      <c r="B173" s="158"/>
      <c r="C173" s="159" t="s">
        <v>511</v>
      </c>
      <c r="D173" s="159" t="s">
        <v>278</v>
      </c>
      <c r="E173" s="160" t="s">
        <v>3000</v>
      </c>
      <c r="F173" s="161" t="s">
        <v>3001</v>
      </c>
      <c r="G173" s="162" t="s">
        <v>371</v>
      </c>
      <c r="H173" s="163">
        <v>1</v>
      </c>
      <c r="I173" s="164"/>
      <c r="J173" s="163">
        <f t="shared" si="10"/>
        <v>0</v>
      </c>
      <c r="K173" s="165"/>
      <c r="L173" s="34"/>
      <c r="M173" s="166" t="s">
        <v>1</v>
      </c>
      <c r="N173" s="167" t="s">
        <v>42</v>
      </c>
      <c r="O173" s="62"/>
      <c r="P173" s="168">
        <f t="shared" si="11"/>
        <v>0</v>
      </c>
      <c r="Q173" s="168">
        <v>0</v>
      </c>
      <c r="R173" s="168">
        <f t="shared" si="12"/>
        <v>0</v>
      </c>
      <c r="S173" s="168">
        <v>0</v>
      </c>
      <c r="T173" s="169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282</v>
      </c>
      <c r="AT173" s="170" t="s">
        <v>278</v>
      </c>
      <c r="AU173" s="170" t="s">
        <v>89</v>
      </c>
      <c r="AY173" s="18" t="s">
        <v>276</v>
      </c>
      <c r="BE173" s="171">
        <f t="shared" si="14"/>
        <v>0</v>
      </c>
      <c r="BF173" s="171">
        <f t="shared" si="15"/>
        <v>0</v>
      </c>
      <c r="BG173" s="171">
        <f t="shared" si="16"/>
        <v>0</v>
      </c>
      <c r="BH173" s="171">
        <f t="shared" si="17"/>
        <v>0</v>
      </c>
      <c r="BI173" s="171">
        <f t="shared" si="18"/>
        <v>0</v>
      </c>
      <c r="BJ173" s="18" t="s">
        <v>89</v>
      </c>
      <c r="BK173" s="172">
        <f t="shared" si="19"/>
        <v>0</v>
      </c>
      <c r="BL173" s="18" t="s">
        <v>282</v>
      </c>
      <c r="BM173" s="170" t="s">
        <v>3002</v>
      </c>
    </row>
    <row r="174" spans="1:65" s="2" customFormat="1" ht="24.2" customHeight="1">
      <c r="A174" s="33"/>
      <c r="B174" s="158"/>
      <c r="C174" s="197" t="s">
        <v>516</v>
      </c>
      <c r="D174" s="197" t="s">
        <v>393</v>
      </c>
      <c r="E174" s="198" t="s">
        <v>3003</v>
      </c>
      <c r="F174" s="199" t="s">
        <v>3004</v>
      </c>
      <c r="G174" s="200" t="s">
        <v>371</v>
      </c>
      <c r="H174" s="201">
        <v>1</v>
      </c>
      <c r="I174" s="202"/>
      <c r="J174" s="201">
        <f t="shared" si="10"/>
        <v>0</v>
      </c>
      <c r="K174" s="203"/>
      <c r="L174" s="204"/>
      <c r="M174" s="205" t="s">
        <v>1</v>
      </c>
      <c r="N174" s="206" t="s">
        <v>42</v>
      </c>
      <c r="O174" s="62"/>
      <c r="P174" s="168">
        <f t="shared" si="11"/>
        <v>0</v>
      </c>
      <c r="Q174" s="168">
        <v>2.3E-2</v>
      </c>
      <c r="R174" s="168">
        <f t="shared" si="12"/>
        <v>2.3E-2</v>
      </c>
      <c r="S174" s="168">
        <v>0</v>
      </c>
      <c r="T174" s="169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1060</v>
      </c>
      <c r="AT174" s="170" t="s">
        <v>393</v>
      </c>
      <c r="AU174" s="170" t="s">
        <v>89</v>
      </c>
      <c r="AY174" s="18" t="s">
        <v>276</v>
      </c>
      <c r="BE174" s="171">
        <f t="shared" si="14"/>
        <v>0</v>
      </c>
      <c r="BF174" s="171">
        <f t="shared" si="15"/>
        <v>0</v>
      </c>
      <c r="BG174" s="171">
        <f t="shared" si="16"/>
        <v>0</v>
      </c>
      <c r="BH174" s="171">
        <f t="shared" si="17"/>
        <v>0</v>
      </c>
      <c r="BI174" s="171">
        <f t="shared" si="18"/>
        <v>0</v>
      </c>
      <c r="BJ174" s="18" t="s">
        <v>89</v>
      </c>
      <c r="BK174" s="172">
        <f t="shared" si="19"/>
        <v>0</v>
      </c>
      <c r="BL174" s="18" t="s">
        <v>1060</v>
      </c>
      <c r="BM174" s="170" t="s">
        <v>3005</v>
      </c>
    </row>
    <row r="175" spans="1:65" s="2" customFormat="1" ht="16.5" customHeight="1">
      <c r="A175" s="33"/>
      <c r="B175" s="158"/>
      <c r="C175" s="159" t="s">
        <v>520</v>
      </c>
      <c r="D175" s="159" t="s">
        <v>278</v>
      </c>
      <c r="E175" s="160" t="s">
        <v>3006</v>
      </c>
      <c r="F175" s="161" t="s">
        <v>3007</v>
      </c>
      <c r="G175" s="162" t="s">
        <v>371</v>
      </c>
      <c r="H175" s="163">
        <v>1</v>
      </c>
      <c r="I175" s="164"/>
      <c r="J175" s="163">
        <f t="shared" si="10"/>
        <v>0</v>
      </c>
      <c r="K175" s="165"/>
      <c r="L175" s="34"/>
      <c r="M175" s="166" t="s">
        <v>1</v>
      </c>
      <c r="N175" s="167" t="s">
        <v>42</v>
      </c>
      <c r="O175" s="62"/>
      <c r="P175" s="168">
        <f t="shared" si="11"/>
        <v>0</v>
      </c>
      <c r="Q175" s="168">
        <v>0</v>
      </c>
      <c r="R175" s="168">
        <f t="shared" si="12"/>
        <v>0</v>
      </c>
      <c r="S175" s="168">
        <v>0</v>
      </c>
      <c r="T175" s="169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282</v>
      </c>
      <c r="AT175" s="170" t="s">
        <v>278</v>
      </c>
      <c r="AU175" s="170" t="s">
        <v>89</v>
      </c>
      <c r="AY175" s="18" t="s">
        <v>276</v>
      </c>
      <c r="BE175" s="171">
        <f t="shared" si="14"/>
        <v>0</v>
      </c>
      <c r="BF175" s="171">
        <f t="shared" si="15"/>
        <v>0</v>
      </c>
      <c r="BG175" s="171">
        <f t="shared" si="16"/>
        <v>0</v>
      </c>
      <c r="BH175" s="171">
        <f t="shared" si="17"/>
        <v>0</v>
      </c>
      <c r="BI175" s="171">
        <f t="shared" si="18"/>
        <v>0</v>
      </c>
      <c r="BJ175" s="18" t="s">
        <v>89</v>
      </c>
      <c r="BK175" s="172">
        <f t="shared" si="19"/>
        <v>0</v>
      </c>
      <c r="BL175" s="18" t="s">
        <v>282</v>
      </c>
      <c r="BM175" s="170" t="s">
        <v>3008</v>
      </c>
    </row>
    <row r="176" spans="1:65" s="2" customFormat="1" ht="24.2" customHeight="1">
      <c r="A176" s="33"/>
      <c r="B176" s="158"/>
      <c r="C176" s="197" t="s">
        <v>525</v>
      </c>
      <c r="D176" s="197" t="s">
        <v>393</v>
      </c>
      <c r="E176" s="198" t="s">
        <v>3009</v>
      </c>
      <c r="F176" s="199" t="s">
        <v>3010</v>
      </c>
      <c r="G176" s="200" t="s">
        <v>371</v>
      </c>
      <c r="H176" s="201">
        <v>1</v>
      </c>
      <c r="I176" s="202"/>
      <c r="J176" s="201">
        <f t="shared" si="10"/>
        <v>0</v>
      </c>
      <c r="K176" s="203"/>
      <c r="L176" s="204"/>
      <c r="M176" s="205" t="s">
        <v>1</v>
      </c>
      <c r="N176" s="206" t="s">
        <v>42</v>
      </c>
      <c r="O176" s="62"/>
      <c r="P176" s="168">
        <f t="shared" si="11"/>
        <v>0</v>
      </c>
      <c r="Q176" s="168">
        <v>2.3E-2</v>
      </c>
      <c r="R176" s="168">
        <f t="shared" si="12"/>
        <v>2.3E-2</v>
      </c>
      <c r="S176" s="168">
        <v>0</v>
      </c>
      <c r="T176" s="169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1060</v>
      </c>
      <c r="AT176" s="170" t="s">
        <v>393</v>
      </c>
      <c r="AU176" s="170" t="s">
        <v>89</v>
      </c>
      <c r="AY176" s="18" t="s">
        <v>276</v>
      </c>
      <c r="BE176" s="171">
        <f t="shared" si="14"/>
        <v>0</v>
      </c>
      <c r="BF176" s="171">
        <f t="shared" si="15"/>
        <v>0</v>
      </c>
      <c r="BG176" s="171">
        <f t="shared" si="16"/>
        <v>0</v>
      </c>
      <c r="BH176" s="171">
        <f t="shared" si="17"/>
        <v>0</v>
      </c>
      <c r="BI176" s="171">
        <f t="shared" si="18"/>
        <v>0</v>
      </c>
      <c r="BJ176" s="18" t="s">
        <v>89</v>
      </c>
      <c r="BK176" s="172">
        <f t="shared" si="19"/>
        <v>0</v>
      </c>
      <c r="BL176" s="18" t="s">
        <v>1060</v>
      </c>
      <c r="BM176" s="170" t="s">
        <v>3011</v>
      </c>
    </row>
    <row r="177" spans="1:65" s="2" customFormat="1" ht="21.75" customHeight="1">
      <c r="A177" s="33"/>
      <c r="B177" s="158"/>
      <c r="C177" s="159" t="s">
        <v>554</v>
      </c>
      <c r="D177" s="159" t="s">
        <v>278</v>
      </c>
      <c r="E177" s="160" t="s">
        <v>3012</v>
      </c>
      <c r="F177" s="161" t="s">
        <v>3013</v>
      </c>
      <c r="G177" s="162" t="s">
        <v>371</v>
      </c>
      <c r="H177" s="163">
        <v>5</v>
      </c>
      <c r="I177" s="164"/>
      <c r="J177" s="163">
        <f t="shared" si="10"/>
        <v>0</v>
      </c>
      <c r="K177" s="165"/>
      <c r="L177" s="34"/>
      <c r="M177" s="166" t="s">
        <v>1</v>
      </c>
      <c r="N177" s="167" t="s">
        <v>42</v>
      </c>
      <c r="O177" s="62"/>
      <c r="P177" s="168">
        <f t="shared" si="11"/>
        <v>0</v>
      </c>
      <c r="Q177" s="168">
        <v>0</v>
      </c>
      <c r="R177" s="168">
        <f t="shared" si="12"/>
        <v>0</v>
      </c>
      <c r="S177" s="168">
        <v>0</v>
      </c>
      <c r="T177" s="169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0" t="s">
        <v>282</v>
      </c>
      <c r="AT177" s="170" t="s">
        <v>278</v>
      </c>
      <c r="AU177" s="170" t="s">
        <v>89</v>
      </c>
      <c r="AY177" s="18" t="s">
        <v>276</v>
      </c>
      <c r="BE177" s="171">
        <f t="shared" si="14"/>
        <v>0</v>
      </c>
      <c r="BF177" s="171">
        <f t="shared" si="15"/>
        <v>0</v>
      </c>
      <c r="BG177" s="171">
        <f t="shared" si="16"/>
        <v>0</v>
      </c>
      <c r="BH177" s="171">
        <f t="shared" si="17"/>
        <v>0</v>
      </c>
      <c r="BI177" s="171">
        <f t="shared" si="18"/>
        <v>0</v>
      </c>
      <c r="BJ177" s="18" t="s">
        <v>89</v>
      </c>
      <c r="BK177" s="172">
        <f t="shared" si="19"/>
        <v>0</v>
      </c>
      <c r="BL177" s="18" t="s">
        <v>282</v>
      </c>
      <c r="BM177" s="170" t="s">
        <v>3014</v>
      </c>
    </row>
    <row r="178" spans="1:65" s="2" customFormat="1" ht="21.75" customHeight="1">
      <c r="A178" s="33"/>
      <c r="B178" s="158"/>
      <c r="C178" s="159" t="s">
        <v>559</v>
      </c>
      <c r="D178" s="159" t="s">
        <v>278</v>
      </c>
      <c r="E178" s="160" t="s">
        <v>3015</v>
      </c>
      <c r="F178" s="161" t="s">
        <v>3016</v>
      </c>
      <c r="G178" s="162" t="s">
        <v>371</v>
      </c>
      <c r="H178" s="163">
        <v>5</v>
      </c>
      <c r="I178" s="164"/>
      <c r="J178" s="163">
        <f t="shared" si="10"/>
        <v>0</v>
      </c>
      <c r="K178" s="165"/>
      <c r="L178" s="34"/>
      <c r="M178" s="166" t="s">
        <v>1</v>
      </c>
      <c r="N178" s="167" t="s">
        <v>42</v>
      </c>
      <c r="O178" s="62"/>
      <c r="P178" s="168">
        <f t="shared" si="11"/>
        <v>0</v>
      </c>
      <c r="Q178" s="168">
        <v>0</v>
      </c>
      <c r="R178" s="168">
        <f t="shared" si="12"/>
        <v>0</v>
      </c>
      <c r="S178" s="168">
        <v>0</v>
      </c>
      <c r="T178" s="169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282</v>
      </c>
      <c r="AT178" s="170" t="s">
        <v>278</v>
      </c>
      <c r="AU178" s="170" t="s">
        <v>89</v>
      </c>
      <c r="AY178" s="18" t="s">
        <v>276</v>
      </c>
      <c r="BE178" s="171">
        <f t="shared" si="14"/>
        <v>0</v>
      </c>
      <c r="BF178" s="171">
        <f t="shared" si="15"/>
        <v>0</v>
      </c>
      <c r="BG178" s="171">
        <f t="shared" si="16"/>
        <v>0</v>
      </c>
      <c r="BH178" s="171">
        <f t="shared" si="17"/>
        <v>0</v>
      </c>
      <c r="BI178" s="171">
        <f t="shared" si="18"/>
        <v>0</v>
      </c>
      <c r="BJ178" s="18" t="s">
        <v>89</v>
      </c>
      <c r="BK178" s="172">
        <f t="shared" si="19"/>
        <v>0</v>
      </c>
      <c r="BL178" s="18" t="s">
        <v>282</v>
      </c>
      <c r="BM178" s="170" t="s">
        <v>3017</v>
      </c>
    </row>
    <row r="179" spans="1:65" s="2" customFormat="1" ht="24.2" customHeight="1">
      <c r="A179" s="33"/>
      <c r="B179" s="158"/>
      <c r="C179" s="197" t="s">
        <v>564</v>
      </c>
      <c r="D179" s="197" t="s">
        <v>393</v>
      </c>
      <c r="E179" s="198" t="s">
        <v>3018</v>
      </c>
      <c r="F179" s="199" t="s">
        <v>3019</v>
      </c>
      <c r="G179" s="200" t="s">
        <v>371</v>
      </c>
      <c r="H179" s="201">
        <v>5</v>
      </c>
      <c r="I179" s="202"/>
      <c r="J179" s="201">
        <f t="shared" si="10"/>
        <v>0</v>
      </c>
      <c r="K179" s="203"/>
      <c r="L179" s="204"/>
      <c r="M179" s="205" t="s">
        <v>1</v>
      </c>
      <c r="N179" s="206" t="s">
        <v>42</v>
      </c>
      <c r="O179" s="62"/>
      <c r="P179" s="168">
        <f t="shared" si="11"/>
        <v>0</v>
      </c>
      <c r="Q179" s="168">
        <v>6.9999999999999999E-4</v>
      </c>
      <c r="R179" s="168">
        <f t="shared" si="12"/>
        <v>3.5000000000000001E-3</v>
      </c>
      <c r="S179" s="168">
        <v>0</v>
      </c>
      <c r="T179" s="169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325</v>
      </c>
      <c r="AT179" s="170" t="s">
        <v>393</v>
      </c>
      <c r="AU179" s="170" t="s">
        <v>89</v>
      </c>
      <c r="AY179" s="18" t="s">
        <v>276</v>
      </c>
      <c r="BE179" s="171">
        <f t="shared" si="14"/>
        <v>0</v>
      </c>
      <c r="BF179" s="171">
        <f t="shared" si="15"/>
        <v>0</v>
      </c>
      <c r="BG179" s="171">
        <f t="shared" si="16"/>
        <v>0</v>
      </c>
      <c r="BH179" s="171">
        <f t="shared" si="17"/>
        <v>0</v>
      </c>
      <c r="BI179" s="171">
        <f t="shared" si="18"/>
        <v>0</v>
      </c>
      <c r="BJ179" s="18" t="s">
        <v>89</v>
      </c>
      <c r="BK179" s="172">
        <f t="shared" si="19"/>
        <v>0</v>
      </c>
      <c r="BL179" s="18" t="s">
        <v>282</v>
      </c>
      <c r="BM179" s="170" t="s">
        <v>3020</v>
      </c>
    </row>
    <row r="180" spans="1:65" s="2" customFormat="1" ht="21.75" customHeight="1">
      <c r="A180" s="33"/>
      <c r="B180" s="158"/>
      <c r="C180" s="159" t="s">
        <v>568</v>
      </c>
      <c r="D180" s="159" t="s">
        <v>278</v>
      </c>
      <c r="E180" s="160" t="s">
        <v>3021</v>
      </c>
      <c r="F180" s="161" t="s">
        <v>3022</v>
      </c>
      <c r="G180" s="162" t="s">
        <v>371</v>
      </c>
      <c r="H180" s="163">
        <v>3</v>
      </c>
      <c r="I180" s="164"/>
      <c r="J180" s="163">
        <f t="shared" si="10"/>
        <v>0</v>
      </c>
      <c r="K180" s="165"/>
      <c r="L180" s="34"/>
      <c r="M180" s="166" t="s">
        <v>1</v>
      </c>
      <c r="N180" s="167" t="s">
        <v>42</v>
      </c>
      <c r="O180" s="62"/>
      <c r="P180" s="168">
        <f t="shared" si="11"/>
        <v>0</v>
      </c>
      <c r="Q180" s="168">
        <v>0</v>
      </c>
      <c r="R180" s="168">
        <f t="shared" si="12"/>
        <v>0</v>
      </c>
      <c r="S180" s="168">
        <v>0</v>
      </c>
      <c r="T180" s="169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282</v>
      </c>
      <c r="AT180" s="170" t="s">
        <v>278</v>
      </c>
      <c r="AU180" s="170" t="s">
        <v>89</v>
      </c>
      <c r="AY180" s="18" t="s">
        <v>276</v>
      </c>
      <c r="BE180" s="171">
        <f t="shared" si="14"/>
        <v>0</v>
      </c>
      <c r="BF180" s="171">
        <f t="shared" si="15"/>
        <v>0</v>
      </c>
      <c r="BG180" s="171">
        <f t="shared" si="16"/>
        <v>0</v>
      </c>
      <c r="BH180" s="171">
        <f t="shared" si="17"/>
        <v>0</v>
      </c>
      <c r="BI180" s="171">
        <f t="shared" si="18"/>
        <v>0</v>
      </c>
      <c r="BJ180" s="18" t="s">
        <v>89</v>
      </c>
      <c r="BK180" s="172">
        <f t="shared" si="19"/>
        <v>0</v>
      </c>
      <c r="BL180" s="18" t="s">
        <v>282</v>
      </c>
      <c r="BM180" s="170" t="s">
        <v>3023</v>
      </c>
    </row>
    <row r="181" spans="1:65" s="2" customFormat="1" ht="21.75" customHeight="1">
      <c r="A181" s="33"/>
      <c r="B181" s="158"/>
      <c r="C181" s="159" t="s">
        <v>572</v>
      </c>
      <c r="D181" s="159" t="s">
        <v>278</v>
      </c>
      <c r="E181" s="160" t="s">
        <v>3015</v>
      </c>
      <c r="F181" s="161" t="s">
        <v>3016</v>
      </c>
      <c r="G181" s="162" t="s">
        <v>371</v>
      </c>
      <c r="H181" s="163">
        <v>3</v>
      </c>
      <c r="I181" s="164"/>
      <c r="J181" s="163">
        <f t="shared" si="10"/>
        <v>0</v>
      </c>
      <c r="K181" s="165"/>
      <c r="L181" s="34"/>
      <c r="M181" s="166" t="s">
        <v>1</v>
      </c>
      <c r="N181" s="167" t="s">
        <v>42</v>
      </c>
      <c r="O181" s="62"/>
      <c r="P181" s="168">
        <f t="shared" si="11"/>
        <v>0</v>
      </c>
      <c r="Q181" s="168">
        <v>0</v>
      </c>
      <c r="R181" s="168">
        <f t="shared" si="12"/>
        <v>0</v>
      </c>
      <c r="S181" s="168">
        <v>0</v>
      </c>
      <c r="T181" s="169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282</v>
      </c>
      <c r="AT181" s="170" t="s">
        <v>278</v>
      </c>
      <c r="AU181" s="170" t="s">
        <v>89</v>
      </c>
      <c r="AY181" s="18" t="s">
        <v>276</v>
      </c>
      <c r="BE181" s="171">
        <f t="shared" si="14"/>
        <v>0</v>
      </c>
      <c r="BF181" s="171">
        <f t="shared" si="15"/>
        <v>0</v>
      </c>
      <c r="BG181" s="171">
        <f t="shared" si="16"/>
        <v>0</v>
      </c>
      <c r="BH181" s="171">
        <f t="shared" si="17"/>
        <v>0</v>
      </c>
      <c r="BI181" s="171">
        <f t="shared" si="18"/>
        <v>0</v>
      </c>
      <c r="BJ181" s="18" t="s">
        <v>89</v>
      </c>
      <c r="BK181" s="172">
        <f t="shared" si="19"/>
        <v>0</v>
      </c>
      <c r="BL181" s="18" t="s">
        <v>282</v>
      </c>
      <c r="BM181" s="170" t="s">
        <v>3024</v>
      </c>
    </row>
    <row r="182" spans="1:65" s="2" customFormat="1" ht="24.2" customHeight="1">
      <c r="A182" s="33"/>
      <c r="B182" s="158"/>
      <c r="C182" s="197" t="s">
        <v>577</v>
      </c>
      <c r="D182" s="197" t="s">
        <v>393</v>
      </c>
      <c r="E182" s="198" t="s">
        <v>3025</v>
      </c>
      <c r="F182" s="199" t="s">
        <v>3026</v>
      </c>
      <c r="G182" s="200" t="s">
        <v>371</v>
      </c>
      <c r="H182" s="201">
        <v>3</v>
      </c>
      <c r="I182" s="202"/>
      <c r="J182" s="201">
        <f t="shared" si="10"/>
        <v>0</v>
      </c>
      <c r="K182" s="203"/>
      <c r="L182" s="204"/>
      <c r="M182" s="205" t="s">
        <v>1</v>
      </c>
      <c r="N182" s="206" t="s">
        <v>42</v>
      </c>
      <c r="O182" s="62"/>
      <c r="P182" s="168">
        <f t="shared" si="11"/>
        <v>0</v>
      </c>
      <c r="Q182" s="168">
        <v>6.9999999999999999E-4</v>
      </c>
      <c r="R182" s="168">
        <f t="shared" si="12"/>
        <v>2.0999999999999999E-3</v>
      </c>
      <c r="S182" s="168">
        <v>0</v>
      </c>
      <c r="T182" s="169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325</v>
      </c>
      <c r="AT182" s="170" t="s">
        <v>393</v>
      </c>
      <c r="AU182" s="170" t="s">
        <v>89</v>
      </c>
      <c r="AY182" s="18" t="s">
        <v>276</v>
      </c>
      <c r="BE182" s="171">
        <f t="shared" si="14"/>
        <v>0</v>
      </c>
      <c r="BF182" s="171">
        <f t="shared" si="15"/>
        <v>0</v>
      </c>
      <c r="BG182" s="171">
        <f t="shared" si="16"/>
        <v>0</v>
      </c>
      <c r="BH182" s="171">
        <f t="shared" si="17"/>
        <v>0</v>
      </c>
      <c r="BI182" s="171">
        <f t="shared" si="18"/>
        <v>0</v>
      </c>
      <c r="BJ182" s="18" t="s">
        <v>89</v>
      </c>
      <c r="BK182" s="172">
        <f t="shared" si="19"/>
        <v>0</v>
      </c>
      <c r="BL182" s="18" t="s">
        <v>282</v>
      </c>
      <c r="BM182" s="170" t="s">
        <v>3027</v>
      </c>
    </row>
    <row r="183" spans="1:65" s="2" customFormat="1" ht="21.75" customHeight="1">
      <c r="A183" s="33"/>
      <c r="B183" s="158"/>
      <c r="C183" s="159" t="s">
        <v>584</v>
      </c>
      <c r="D183" s="159" t="s">
        <v>278</v>
      </c>
      <c r="E183" s="160" t="s">
        <v>3028</v>
      </c>
      <c r="F183" s="161" t="s">
        <v>3029</v>
      </c>
      <c r="G183" s="162" t="s">
        <v>371</v>
      </c>
      <c r="H183" s="163">
        <v>15</v>
      </c>
      <c r="I183" s="164"/>
      <c r="J183" s="163">
        <f t="shared" si="10"/>
        <v>0</v>
      </c>
      <c r="K183" s="165"/>
      <c r="L183" s="34"/>
      <c r="M183" s="166" t="s">
        <v>1</v>
      </c>
      <c r="N183" s="167" t="s">
        <v>42</v>
      </c>
      <c r="O183" s="62"/>
      <c r="P183" s="168">
        <f t="shared" si="11"/>
        <v>0</v>
      </c>
      <c r="Q183" s="168">
        <v>0</v>
      </c>
      <c r="R183" s="168">
        <f t="shared" si="12"/>
        <v>0</v>
      </c>
      <c r="S183" s="168">
        <v>0</v>
      </c>
      <c r="T183" s="169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0" t="s">
        <v>282</v>
      </c>
      <c r="AT183" s="170" t="s">
        <v>278</v>
      </c>
      <c r="AU183" s="170" t="s">
        <v>89</v>
      </c>
      <c r="AY183" s="18" t="s">
        <v>276</v>
      </c>
      <c r="BE183" s="171">
        <f t="shared" si="14"/>
        <v>0</v>
      </c>
      <c r="BF183" s="171">
        <f t="shared" si="15"/>
        <v>0</v>
      </c>
      <c r="BG183" s="171">
        <f t="shared" si="16"/>
        <v>0</v>
      </c>
      <c r="BH183" s="171">
        <f t="shared" si="17"/>
        <v>0</v>
      </c>
      <c r="BI183" s="171">
        <f t="shared" si="18"/>
        <v>0</v>
      </c>
      <c r="BJ183" s="18" t="s">
        <v>89</v>
      </c>
      <c r="BK183" s="172">
        <f t="shared" si="19"/>
        <v>0</v>
      </c>
      <c r="BL183" s="18" t="s">
        <v>282</v>
      </c>
      <c r="BM183" s="170" t="s">
        <v>3030</v>
      </c>
    </row>
    <row r="184" spans="1:65" s="2" customFormat="1" ht="21.75" customHeight="1">
      <c r="A184" s="33"/>
      <c r="B184" s="158"/>
      <c r="C184" s="159" t="s">
        <v>598</v>
      </c>
      <c r="D184" s="159" t="s">
        <v>278</v>
      </c>
      <c r="E184" s="160" t="s">
        <v>3031</v>
      </c>
      <c r="F184" s="161" t="s">
        <v>3032</v>
      </c>
      <c r="G184" s="162" t="s">
        <v>371</v>
      </c>
      <c r="H184" s="163">
        <v>15</v>
      </c>
      <c r="I184" s="164"/>
      <c r="J184" s="163">
        <f t="shared" si="10"/>
        <v>0</v>
      </c>
      <c r="K184" s="165"/>
      <c r="L184" s="34"/>
      <c r="M184" s="166" t="s">
        <v>1</v>
      </c>
      <c r="N184" s="167" t="s">
        <v>42</v>
      </c>
      <c r="O184" s="62"/>
      <c r="P184" s="168">
        <f t="shared" si="11"/>
        <v>0</v>
      </c>
      <c r="Q184" s="168">
        <v>0</v>
      </c>
      <c r="R184" s="168">
        <f t="shared" si="12"/>
        <v>0</v>
      </c>
      <c r="S184" s="168">
        <v>0</v>
      </c>
      <c r="T184" s="169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282</v>
      </c>
      <c r="AT184" s="170" t="s">
        <v>278</v>
      </c>
      <c r="AU184" s="170" t="s">
        <v>89</v>
      </c>
      <c r="AY184" s="18" t="s">
        <v>276</v>
      </c>
      <c r="BE184" s="171">
        <f t="shared" si="14"/>
        <v>0</v>
      </c>
      <c r="BF184" s="171">
        <f t="shared" si="15"/>
        <v>0</v>
      </c>
      <c r="BG184" s="171">
        <f t="shared" si="16"/>
        <v>0</v>
      </c>
      <c r="BH184" s="171">
        <f t="shared" si="17"/>
        <v>0</v>
      </c>
      <c r="BI184" s="171">
        <f t="shared" si="18"/>
        <v>0</v>
      </c>
      <c r="BJ184" s="18" t="s">
        <v>89</v>
      </c>
      <c r="BK184" s="172">
        <f t="shared" si="19"/>
        <v>0</v>
      </c>
      <c r="BL184" s="18" t="s">
        <v>282</v>
      </c>
      <c r="BM184" s="170" t="s">
        <v>3033</v>
      </c>
    </row>
    <row r="185" spans="1:65" s="2" customFormat="1" ht="24.2" customHeight="1">
      <c r="A185" s="33"/>
      <c r="B185" s="158"/>
      <c r="C185" s="197" t="s">
        <v>607</v>
      </c>
      <c r="D185" s="197" t="s">
        <v>393</v>
      </c>
      <c r="E185" s="198" t="s">
        <v>3034</v>
      </c>
      <c r="F185" s="199" t="s">
        <v>3035</v>
      </c>
      <c r="G185" s="200" t="s">
        <v>371</v>
      </c>
      <c r="H185" s="201">
        <v>15</v>
      </c>
      <c r="I185" s="202"/>
      <c r="J185" s="201">
        <f t="shared" si="10"/>
        <v>0</v>
      </c>
      <c r="K185" s="203"/>
      <c r="L185" s="204"/>
      <c r="M185" s="205" t="s">
        <v>1</v>
      </c>
      <c r="N185" s="206" t="s">
        <v>42</v>
      </c>
      <c r="O185" s="62"/>
      <c r="P185" s="168">
        <f t="shared" si="11"/>
        <v>0</v>
      </c>
      <c r="Q185" s="168">
        <v>8.0000000000000004E-4</v>
      </c>
      <c r="R185" s="168">
        <f t="shared" si="12"/>
        <v>1.2E-2</v>
      </c>
      <c r="S185" s="168">
        <v>0</v>
      </c>
      <c r="T185" s="169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325</v>
      </c>
      <c r="AT185" s="170" t="s">
        <v>393</v>
      </c>
      <c r="AU185" s="170" t="s">
        <v>89</v>
      </c>
      <c r="AY185" s="18" t="s">
        <v>276</v>
      </c>
      <c r="BE185" s="171">
        <f t="shared" si="14"/>
        <v>0</v>
      </c>
      <c r="BF185" s="171">
        <f t="shared" si="15"/>
        <v>0</v>
      </c>
      <c r="BG185" s="171">
        <f t="shared" si="16"/>
        <v>0</v>
      </c>
      <c r="BH185" s="171">
        <f t="shared" si="17"/>
        <v>0</v>
      </c>
      <c r="BI185" s="171">
        <f t="shared" si="18"/>
        <v>0</v>
      </c>
      <c r="BJ185" s="18" t="s">
        <v>89</v>
      </c>
      <c r="BK185" s="172">
        <f t="shared" si="19"/>
        <v>0</v>
      </c>
      <c r="BL185" s="18" t="s">
        <v>282</v>
      </c>
      <c r="BM185" s="170" t="s">
        <v>3036</v>
      </c>
    </row>
    <row r="186" spans="1:65" s="2" customFormat="1" ht="16.5" customHeight="1">
      <c r="A186" s="33"/>
      <c r="B186" s="158"/>
      <c r="C186" s="159" t="s">
        <v>615</v>
      </c>
      <c r="D186" s="159" t="s">
        <v>278</v>
      </c>
      <c r="E186" s="160" t="s">
        <v>3037</v>
      </c>
      <c r="F186" s="161" t="s">
        <v>3038</v>
      </c>
      <c r="G186" s="162" t="s">
        <v>371</v>
      </c>
      <c r="H186" s="163">
        <v>90</v>
      </c>
      <c r="I186" s="164"/>
      <c r="J186" s="163">
        <f t="shared" si="10"/>
        <v>0</v>
      </c>
      <c r="K186" s="165"/>
      <c r="L186" s="34"/>
      <c r="M186" s="166" t="s">
        <v>1</v>
      </c>
      <c r="N186" s="167" t="s">
        <v>42</v>
      </c>
      <c r="O186" s="62"/>
      <c r="P186" s="168">
        <f t="shared" si="11"/>
        <v>0</v>
      </c>
      <c r="Q186" s="168">
        <v>0</v>
      </c>
      <c r="R186" s="168">
        <f t="shared" si="12"/>
        <v>0</v>
      </c>
      <c r="S186" s="168">
        <v>0</v>
      </c>
      <c r="T186" s="169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0" t="s">
        <v>282</v>
      </c>
      <c r="AT186" s="170" t="s">
        <v>278</v>
      </c>
      <c r="AU186" s="170" t="s">
        <v>89</v>
      </c>
      <c r="AY186" s="18" t="s">
        <v>276</v>
      </c>
      <c r="BE186" s="171">
        <f t="shared" si="14"/>
        <v>0</v>
      </c>
      <c r="BF186" s="171">
        <f t="shared" si="15"/>
        <v>0</v>
      </c>
      <c r="BG186" s="171">
        <f t="shared" si="16"/>
        <v>0</v>
      </c>
      <c r="BH186" s="171">
        <f t="shared" si="17"/>
        <v>0</v>
      </c>
      <c r="BI186" s="171">
        <f t="shared" si="18"/>
        <v>0</v>
      </c>
      <c r="BJ186" s="18" t="s">
        <v>89</v>
      </c>
      <c r="BK186" s="172">
        <f t="shared" si="19"/>
        <v>0</v>
      </c>
      <c r="BL186" s="18" t="s">
        <v>282</v>
      </c>
      <c r="BM186" s="170" t="s">
        <v>3039</v>
      </c>
    </row>
    <row r="187" spans="1:65" s="2" customFormat="1" ht="21.75" customHeight="1">
      <c r="A187" s="33"/>
      <c r="B187" s="158"/>
      <c r="C187" s="159" t="s">
        <v>622</v>
      </c>
      <c r="D187" s="159" t="s">
        <v>278</v>
      </c>
      <c r="E187" s="160" t="s">
        <v>3040</v>
      </c>
      <c r="F187" s="161" t="s">
        <v>3041</v>
      </c>
      <c r="G187" s="162" t="s">
        <v>371</v>
      </c>
      <c r="H187" s="163">
        <v>90</v>
      </c>
      <c r="I187" s="164"/>
      <c r="J187" s="163">
        <f t="shared" si="10"/>
        <v>0</v>
      </c>
      <c r="K187" s="165"/>
      <c r="L187" s="34"/>
      <c r="M187" s="166" t="s">
        <v>1</v>
      </c>
      <c r="N187" s="167" t="s">
        <v>42</v>
      </c>
      <c r="O187" s="62"/>
      <c r="P187" s="168">
        <f t="shared" si="11"/>
        <v>0</v>
      </c>
      <c r="Q187" s="168">
        <v>0</v>
      </c>
      <c r="R187" s="168">
        <f t="shared" si="12"/>
        <v>0</v>
      </c>
      <c r="S187" s="168">
        <v>0</v>
      </c>
      <c r="T187" s="169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 t="shared" si="14"/>
        <v>0</v>
      </c>
      <c r="BF187" s="171">
        <f t="shared" si="15"/>
        <v>0</v>
      </c>
      <c r="BG187" s="171">
        <f t="shared" si="16"/>
        <v>0</v>
      </c>
      <c r="BH187" s="171">
        <f t="shared" si="17"/>
        <v>0</v>
      </c>
      <c r="BI187" s="171">
        <f t="shared" si="18"/>
        <v>0</v>
      </c>
      <c r="BJ187" s="18" t="s">
        <v>89</v>
      </c>
      <c r="BK187" s="172">
        <f t="shared" si="19"/>
        <v>0</v>
      </c>
      <c r="BL187" s="18" t="s">
        <v>282</v>
      </c>
      <c r="BM187" s="170" t="s">
        <v>3042</v>
      </c>
    </row>
    <row r="188" spans="1:65" s="2" customFormat="1" ht="24.2" customHeight="1">
      <c r="A188" s="33"/>
      <c r="B188" s="158"/>
      <c r="C188" s="197" t="s">
        <v>629</v>
      </c>
      <c r="D188" s="197" t="s">
        <v>393</v>
      </c>
      <c r="E188" s="198" t="s">
        <v>3043</v>
      </c>
      <c r="F188" s="199" t="s">
        <v>3044</v>
      </c>
      <c r="G188" s="200" t="s">
        <v>371</v>
      </c>
      <c r="H188" s="201">
        <v>90</v>
      </c>
      <c r="I188" s="202"/>
      <c r="J188" s="201">
        <f t="shared" si="10"/>
        <v>0</v>
      </c>
      <c r="K188" s="203"/>
      <c r="L188" s="204"/>
      <c r="M188" s="205" t="s">
        <v>1</v>
      </c>
      <c r="N188" s="206" t="s">
        <v>42</v>
      </c>
      <c r="O188" s="62"/>
      <c r="P188" s="168">
        <f t="shared" si="11"/>
        <v>0</v>
      </c>
      <c r="Q188" s="168">
        <v>3.0999999999999999E-3</v>
      </c>
      <c r="R188" s="168">
        <f t="shared" si="12"/>
        <v>0.27899999999999997</v>
      </c>
      <c r="S188" s="168">
        <v>0</v>
      </c>
      <c r="T188" s="169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0" t="s">
        <v>325</v>
      </c>
      <c r="AT188" s="170" t="s">
        <v>393</v>
      </c>
      <c r="AU188" s="170" t="s">
        <v>89</v>
      </c>
      <c r="AY188" s="18" t="s">
        <v>276</v>
      </c>
      <c r="BE188" s="171">
        <f t="shared" si="14"/>
        <v>0</v>
      </c>
      <c r="BF188" s="171">
        <f t="shared" si="15"/>
        <v>0</v>
      </c>
      <c r="BG188" s="171">
        <f t="shared" si="16"/>
        <v>0</v>
      </c>
      <c r="BH188" s="171">
        <f t="shared" si="17"/>
        <v>0</v>
      </c>
      <c r="BI188" s="171">
        <f t="shared" si="18"/>
        <v>0</v>
      </c>
      <c r="BJ188" s="18" t="s">
        <v>89</v>
      </c>
      <c r="BK188" s="172">
        <f t="shared" si="19"/>
        <v>0</v>
      </c>
      <c r="BL188" s="18" t="s">
        <v>282</v>
      </c>
      <c r="BM188" s="170" t="s">
        <v>3045</v>
      </c>
    </row>
    <row r="189" spans="1:65" s="2" customFormat="1" ht="16.5" customHeight="1">
      <c r="A189" s="33"/>
      <c r="B189" s="158"/>
      <c r="C189" s="159" t="s">
        <v>633</v>
      </c>
      <c r="D189" s="159" t="s">
        <v>278</v>
      </c>
      <c r="E189" s="160" t="s">
        <v>3037</v>
      </c>
      <c r="F189" s="161" t="s">
        <v>3038</v>
      </c>
      <c r="G189" s="162" t="s">
        <v>371</v>
      </c>
      <c r="H189" s="163">
        <v>3</v>
      </c>
      <c r="I189" s="164"/>
      <c r="J189" s="163">
        <f t="shared" si="10"/>
        <v>0</v>
      </c>
      <c r="K189" s="165"/>
      <c r="L189" s="34"/>
      <c r="M189" s="166" t="s">
        <v>1</v>
      </c>
      <c r="N189" s="167" t="s">
        <v>42</v>
      </c>
      <c r="O189" s="62"/>
      <c r="P189" s="168">
        <f t="shared" si="11"/>
        <v>0</v>
      </c>
      <c r="Q189" s="168">
        <v>0</v>
      </c>
      <c r="R189" s="168">
        <f t="shared" si="12"/>
        <v>0</v>
      </c>
      <c r="S189" s="168">
        <v>0</v>
      </c>
      <c r="T189" s="169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0" t="s">
        <v>282</v>
      </c>
      <c r="AT189" s="170" t="s">
        <v>278</v>
      </c>
      <c r="AU189" s="170" t="s">
        <v>89</v>
      </c>
      <c r="AY189" s="18" t="s">
        <v>276</v>
      </c>
      <c r="BE189" s="171">
        <f t="shared" si="14"/>
        <v>0</v>
      </c>
      <c r="BF189" s="171">
        <f t="shared" si="15"/>
        <v>0</v>
      </c>
      <c r="BG189" s="171">
        <f t="shared" si="16"/>
        <v>0</v>
      </c>
      <c r="BH189" s="171">
        <f t="shared" si="17"/>
        <v>0</v>
      </c>
      <c r="BI189" s="171">
        <f t="shared" si="18"/>
        <v>0</v>
      </c>
      <c r="BJ189" s="18" t="s">
        <v>89</v>
      </c>
      <c r="BK189" s="172">
        <f t="shared" si="19"/>
        <v>0</v>
      </c>
      <c r="BL189" s="18" t="s">
        <v>282</v>
      </c>
      <c r="BM189" s="170" t="s">
        <v>3046</v>
      </c>
    </row>
    <row r="190" spans="1:65" s="2" customFormat="1" ht="24.2" customHeight="1">
      <c r="A190" s="33"/>
      <c r="B190" s="158"/>
      <c r="C190" s="159" t="s">
        <v>639</v>
      </c>
      <c r="D190" s="159" t="s">
        <v>278</v>
      </c>
      <c r="E190" s="160" t="s">
        <v>3047</v>
      </c>
      <c r="F190" s="161" t="s">
        <v>3048</v>
      </c>
      <c r="G190" s="162" t="s">
        <v>371</v>
      </c>
      <c r="H190" s="163">
        <v>3</v>
      </c>
      <c r="I190" s="164"/>
      <c r="J190" s="163">
        <f t="shared" si="10"/>
        <v>0</v>
      </c>
      <c r="K190" s="165"/>
      <c r="L190" s="34"/>
      <c r="M190" s="166" t="s">
        <v>1</v>
      </c>
      <c r="N190" s="167" t="s">
        <v>42</v>
      </c>
      <c r="O190" s="62"/>
      <c r="P190" s="168">
        <f t="shared" si="11"/>
        <v>0</v>
      </c>
      <c r="Q190" s="168">
        <v>0</v>
      </c>
      <c r="R190" s="168">
        <f t="shared" si="12"/>
        <v>0</v>
      </c>
      <c r="S190" s="168">
        <v>0</v>
      </c>
      <c r="T190" s="169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282</v>
      </c>
      <c r="AT190" s="170" t="s">
        <v>278</v>
      </c>
      <c r="AU190" s="170" t="s">
        <v>89</v>
      </c>
      <c r="AY190" s="18" t="s">
        <v>276</v>
      </c>
      <c r="BE190" s="171">
        <f t="shared" si="14"/>
        <v>0</v>
      </c>
      <c r="BF190" s="171">
        <f t="shared" si="15"/>
        <v>0</v>
      </c>
      <c r="BG190" s="171">
        <f t="shared" si="16"/>
        <v>0</v>
      </c>
      <c r="BH190" s="171">
        <f t="shared" si="17"/>
        <v>0</v>
      </c>
      <c r="BI190" s="171">
        <f t="shared" si="18"/>
        <v>0</v>
      </c>
      <c r="BJ190" s="18" t="s">
        <v>89</v>
      </c>
      <c r="BK190" s="172">
        <f t="shared" si="19"/>
        <v>0</v>
      </c>
      <c r="BL190" s="18" t="s">
        <v>282</v>
      </c>
      <c r="BM190" s="170" t="s">
        <v>3049</v>
      </c>
    </row>
    <row r="191" spans="1:65" s="2" customFormat="1" ht="24.2" customHeight="1">
      <c r="A191" s="33"/>
      <c r="B191" s="158"/>
      <c r="C191" s="197" t="s">
        <v>644</v>
      </c>
      <c r="D191" s="197" t="s">
        <v>393</v>
      </c>
      <c r="E191" s="198" t="s">
        <v>3050</v>
      </c>
      <c r="F191" s="199" t="s">
        <v>3051</v>
      </c>
      <c r="G191" s="200" t="s">
        <v>371</v>
      </c>
      <c r="H191" s="201">
        <v>3</v>
      </c>
      <c r="I191" s="202"/>
      <c r="J191" s="201">
        <f t="shared" si="10"/>
        <v>0</v>
      </c>
      <c r="K191" s="203"/>
      <c r="L191" s="204"/>
      <c r="M191" s="205" t="s">
        <v>1</v>
      </c>
      <c r="N191" s="206" t="s">
        <v>42</v>
      </c>
      <c r="O191" s="62"/>
      <c r="P191" s="168">
        <f t="shared" si="11"/>
        <v>0</v>
      </c>
      <c r="Q191" s="168">
        <v>6.0000000000000001E-3</v>
      </c>
      <c r="R191" s="168">
        <f t="shared" si="12"/>
        <v>1.8000000000000002E-2</v>
      </c>
      <c r="S191" s="168">
        <v>0</v>
      </c>
      <c r="T191" s="169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0" t="s">
        <v>325</v>
      </c>
      <c r="AT191" s="170" t="s">
        <v>393</v>
      </c>
      <c r="AU191" s="170" t="s">
        <v>89</v>
      </c>
      <c r="AY191" s="18" t="s">
        <v>276</v>
      </c>
      <c r="BE191" s="171">
        <f t="shared" si="14"/>
        <v>0</v>
      </c>
      <c r="BF191" s="171">
        <f t="shared" si="15"/>
        <v>0</v>
      </c>
      <c r="BG191" s="171">
        <f t="shared" si="16"/>
        <v>0</v>
      </c>
      <c r="BH191" s="171">
        <f t="shared" si="17"/>
        <v>0</v>
      </c>
      <c r="BI191" s="171">
        <f t="shared" si="18"/>
        <v>0</v>
      </c>
      <c r="BJ191" s="18" t="s">
        <v>89</v>
      </c>
      <c r="BK191" s="172">
        <f t="shared" si="19"/>
        <v>0</v>
      </c>
      <c r="BL191" s="18" t="s">
        <v>282</v>
      </c>
      <c r="BM191" s="170" t="s">
        <v>3052</v>
      </c>
    </row>
    <row r="192" spans="1:65" s="2" customFormat="1" ht="21.75" customHeight="1">
      <c r="A192" s="33"/>
      <c r="B192" s="158"/>
      <c r="C192" s="159" t="s">
        <v>649</v>
      </c>
      <c r="D192" s="159" t="s">
        <v>278</v>
      </c>
      <c r="E192" s="160" t="s">
        <v>3028</v>
      </c>
      <c r="F192" s="161" t="s">
        <v>3029</v>
      </c>
      <c r="G192" s="162" t="s">
        <v>371</v>
      </c>
      <c r="H192" s="163">
        <v>13</v>
      </c>
      <c r="I192" s="164"/>
      <c r="J192" s="163">
        <f t="shared" si="10"/>
        <v>0</v>
      </c>
      <c r="K192" s="165"/>
      <c r="L192" s="34"/>
      <c r="M192" s="166" t="s">
        <v>1</v>
      </c>
      <c r="N192" s="167" t="s">
        <v>42</v>
      </c>
      <c r="O192" s="62"/>
      <c r="P192" s="168">
        <f t="shared" si="11"/>
        <v>0</v>
      </c>
      <c r="Q192" s="168">
        <v>0</v>
      </c>
      <c r="R192" s="168">
        <f t="shared" si="12"/>
        <v>0</v>
      </c>
      <c r="S192" s="168">
        <v>0</v>
      </c>
      <c r="T192" s="169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0" t="s">
        <v>282</v>
      </c>
      <c r="AT192" s="170" t="s">
        <v>278</v>
      </c>
      <c r="AU192" s="170" t="s">
        <v>89</v>
      </c>
      <c r="AY192" s="18" t="s">
        <v>276</v>
      </c>
      <c r="BE192" s="171">
        <f t="shared" si="14"/>
        <v>0</v>
      </c>
      <c r="BF192" s="171">
        <f t="shared" si="15"/>
        <v>0</v>
      </c>
      <c r="BG192" s="171">
        <f t="shared" si="16"/>
        <v>0</v>
      </c>
      <c r="BH192" s="171">
        <f t="shared" si="17"/>
        <v>0</v>
      </c>
      <c r="BI192" s="171">
        <f t="shared" si="18"/>
        <v>0</v>
      </c>
      <c r="BJ192" s="18" t="s">
        <v>89</v>
      </c>
      <c r="BK192" s="172">
        <f t="shared" si="19"/>
        <v>0</v>
      </c>
      <c r="BL192" s="18" t="s">
        <v>282</v>
      </c>
      <c r="BM192" s="170" t="s">
        <v>3053</v>
      </c>
    </row>
    <row r="193" spans="1:65" s="2" customFormat="1" ht="24.2" customHeight="1">
      <c r="A193" s="33"/>
      <c r="B193" s="158"/>
      <c r="C193" s="159" t="s">
        <v>655</v>
      </c>
      <c r="D193" s="159" t="s">
        <v>278</v>
      </c>
      <c r="E193" s="160" t="s">
        <v>3054</v>
      </c>
      <c r="F193" s="161" t="s">
        <v>3055</v>
      </c>
      <c r="G193" s="162" t="s">
        <v>371</v>
      </c>
      <c r="H193" s="163">
        <v>9</v>
      </c>
      <c r="I193" s="164"/>
      <c r="J193" s="163">
        <f t="shared" si="10"/>
        <v>0</v>
      </c>
      <c r="K193" s="165"/>
      <c r="L193" s="34"/>
      <c r="M193" s="166" t="s">
        <v>1</v>
      </c>
      <c r="N193" s="167" t="s">
        <v>42</v>
      </c>
      <c r="O193" s="62"/>
      <c r="P193" s="168">
        <f t="shared" si="11"/>
        <v>0</v>
      </c>
      <c r="Q193" s="168">
        <v>0</v>
      </c>
      <c r="R193" s="168">
        <f t="shared" si="12"/>
        <v>0</v>
      </c>
      <c r="S193" s="168">
        <v>0</v>
      </c>
      <c r="T193" s="169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0" t="s">
        <v>282</v>
      </c>
      <c r="AT193" s="170" t="s">
        <v>278</v>
      </c>
      <c r="AU193" s="170" t="s">
        <v>89</v>
      </c>
      <c r="AY193" s="18" t="s">
        <v>276</v>
      </c>
      <c r="BE193" s="171">
        <f t="shared" si="14"/>
        <v>0</v>
      </c>
      <c r="BF193" s="171">
        <f t="shared" si="15"/>
        <v>0</v>
      </c>
      <c r="BG193" s="171">
        <f t="shared" si="16"/>
        <v>0</v>
      </c>
      <c r="BH193" s="171">
        <f t="shared" si="17"/>
        <v>0</v>
      </c>
      <c r="BI193" s="171">
        <f t="shared" si="18"/>
        <v>0</v>
      </c>
      <c r="BJ193" s="18" t="s">
        <v>89</v>
      </c>
      <c r="BK193" s="172">
        <f t="shared" si="19"/>
        <v>0</v>
      </c>
      <c r="BL193" s="18" t="s">
        <v>282</v>
      </c>
      <c r="BM193" s="170" t="s">
        <v>3056</v>
      </c>
    </row>
    <row r="194" spans="1:65" s="2" customFormat="1" ht="24.2" customHeight="1">
      <c r="A194" s="33"/>
      <c r="B194" s="158"/>
      <c r="C194" s="197" t="s">
        <v>660</v>
      </c>
      <c r="D194" s="197" t="s">
        <v>393</v>
      </c>
      <c r="E194" s="198" t="s">
        <v>3057</v>
      </c>
      <c r="F194" s="199" t="s">
        <v>3058</v>
      </c>
      <c r="G194" s="200" t="s">
        <v>371</v>
      </c>
      <c r="H194" s="201">
        <v>9</v>
      </c>
      <c r="I194" s="202"/>
      <c r="J194" s="201">
        <f t="shared" ref="J194:J225" si="20">ROUND(I194*H194,3)</f>
        <v>0</v>
      </c>
      <c r="K194" s="203"/>
      <c r="L194" s="204"/>
      <c r="M194" s="205" t="s">
        <v>1</v>
      </c>
      <c r="N194" s="206" t="s">
        <v>42</v>
      </c>
      <c r="O194" s="62"/>
      <c r="P194" s="168">
        <f t="shared" ref="P194:P225" si="21">O194*H194</f>
        <v>0</v>
      </c>
      <c r="Q194" s="168">
        <v>1.8E-3</v>
      </c>
      <c r="R194" s="168">
        <f t="shared" ref="R194:R225" si="22">Q194*H194</f>
        <v>1.6199999999999999E-2</v>
      </c>
      <c r="S194" s="168">
        <v>0</v>
      </c>
      <c r="T194" s="169">
        <f t="shared" ref="T194:T225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0" t="s">
        <v>325</v>
      </c>
      <c r="AT194" s="170" t="s">
        <v>393</v>
      </c>
      <c r="AU194" s="170" t="s">
        <v>89</v>
      </c>
      <c r="AY194" s="18" t="s">
        <v>276</v>
      </c>
      <c r="BE194" s="171">
        <f t="shared" ref="BE194:BE229" si="24">IF(N194="základná",J194,0)</f>
        <v>0</v>
      </c>
      <c r="BF194" s="171">
        <f t="shared" ref="BF194:BF229" si="25">IF(N194="znížená",J194,0)</f>
        <v>0</v>
      </c>
      <c r="BG194" s="171">
        <f t="shared" ref="BG194:BG229" si="26">IF(N194="zákl. prenesená",J194,0)</f>
        <v>0</v>
      </c>
      <c r="BH194" s="171">
        <f t="shared" ref="BH194:BH229" si="27">IF(N194="zníž. prenesená",J194,0)</f>
        <v>0</v>
      </c>
      <c r="BI194" s="171">
        <f t="shared" ref="BI194:BI229" si="28">IF(N194="nulová",J194,0)</f>
        <v>0</v>
      </c>
      <c r="BJ194" s="18" t="s">
        <v>89</v>
      </c>
      <c r="BK194" s="172">
        <f t="shared" ref="BK194:BK229" si="29">ROUND(I194*H194,3)</f>
        <v>0</v>
      </c>
      <c r="BL194" s="18" t="s">
        <v>282</v>
      </c>
      <c r="BM194" s="170" t="s">
        <v>3059</v>
      </c>
    </row>
    <row r="195" spans="1:65" s="2" customFormat="1" ht="16.5" customHeight="1">
      <c r="A195" s="33"/>
      <c r="B195" s="158"/>
      <c r="C195" s="197" t="s">
        <v>665</v>
      </c>
      <c r="D195" s="197" t="s">
        <v>393</v>
      </c>
      <c r="E195" s="198" t="s">
        <v>3060</v>
      </c>
      <c r="F195" s="199" t="s">
        <v>3061</v>
      </c>
      <c r="G195" s="200" t="s">
        <v>371</v>
      </c>
      <c r="H195" s="201">
        <v>9</v>
      </c>
      <c r="I195" s="202"/>
      <c r="J195" s="201">
        <f t="shared" si="20"/>
        <v>0</v>
      </c>
      <c r="K195" s="203"/>
      <c r="L195" s="204"/>
      <c r="M195" s="205" t="s">
        <v>1</v>
      </c>
      <c r="N195" s="206" t="s">
        <v>42</v>
      </c>
      <c r="O195" s="62"/>
      <c r="P195" s="168">
        <f t="shared" si="21"/>
        <v>0</v>
      </c>
      <c r="Q195" s="168">
        <v>1.8E-3</v>
      </c>
      <c r="R195" s="168">
        <f t="shared" si="22"/>
        <v>1.6199999999999999E-2</v>
      </c>
      <c r="S195" s="168">
        <v>0</v>
      </c>
      <c r="T195" s="169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325</v>
      </c>
      <c r="AT195" s="170" t="s">
        <v>393</v>
      </c>
      <c r="AU195" s="170" t="s">
        <v>89</v>
      </c>
      <c r="AY195" s="18" t="s">
        <v>276</v>
      </c>
      <c r="BE195" s="171">
        <f t="shared" si="24"/>
        <v>0</v>
      </c>
      <c r="BF195" s="171">
        <f t="shared" si="25"/>
        <v>0</v>
      </c>
      <c r="BG195" s="171">
        <f t="shared" si="26"/>
        <v>0</v>
      </c>
      <c r="BH195" s="171">
        <f t="shared" si="27"/>
        <v>0</v>
      </c>
      <c r="BI195" s="171">
        <f t="shared" si="28"/>
        <v>0</v>
      </c>
      <c r="BJ195" s="18" t="s">
        <v>89</v>
      </c>
      <c r="BK195" s="172">
        <f t="shared" si="29"/>
        <v>0</v>
      </c>
      <c r="BL195" s="18" t="s">
        <v>282</v>
      </c>
      <c r="BM195" s="170" t="s">
        <v>3062</v>
      </c>
    </row>
    <row r="196" spans="1:65" s="2" customFormat="1" ht="24.2" customHeight="1">
      <c r="A196" s="33"/>
      <c r="B196" s="158"/>
      <c r="C196" s="159" t="s">
        <v>670</v>
      </c>
      <c r="D196" s="159" t="s">
        <v>278</v>
      </c>
      <c r="E196" s="160" t="s">
        <v>3063</v>
      </c>
      <c r="F196" s="161" t="s">
        <v>3064</v>
      </c>
      <c r="G196" s="162" t="s">
        <v>371</v>
      </c>
      <c r="H196" s="163">
        <v>4</v>
      </c>
      <c r="I196" s="164"/>
      <c r="J196" s="163">
        <f t="shared" si="20"/>
        <v>0</v>
      </c>
      <c r="K196" s="165"/>
      <c r="L196" s="34"/>
      <c r="M196" s="166" t="s">
        <v>1</v>
      </c>
      <c r="N196" s="167" t="s">
        <v>42</v>
      </c>
      <c r="O196" s="62"/>
      <c r="P196" s="168">
        <f t="shared" si="21"/>
        <v>0</v>
      </c>
      <c r="Q196" s="168">
        <v>0</v>
      </c>
      <c r="R196" s="168">
        <f t="shared" si="22"/>
        <v>0</v>
      </c>
      <c r="S196" s="168">
        <v>0</v>
      </c>
      <c r="T196" s="169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0" t="s">
        <v>282</v>
      </c>
      <c r="AT196" s="170" t="s">
        <v>278</v>
      </c>
      <c r="AU196" s="170" t="s">
        <v>89</v>
      </c>
      <c r="AY196" s="18" t="s">
        <v>276</v>
      </c>
      <c r="BE196" s="171">
        <f t="shared" si="24"/>
        <v>0</v>
      </c>
      <c r="BF196" s="171">
        <f t="shared" si="25"/>
        <v>0</v>
      </c>
      <c r="BG196" s="171">
        <f t="shared" si="26"/>
        <v>0</v>
      </c>
      <c r="BH196" s="171">
        <f t="shared" si="27"/>
        <v>0</v>
      </c>
      <c r="BI196" s="171">
        <f t="shared" si="28"/>
        <v>0</v>
      </c>
      <c r="BJ196" s="18" t="s">
        <v>89</v>
      </c>
      <c r="BK196" s="172">
        <f t="shared" si="29"/>
        <v>0</v>
      </c>
      <c r="BL196" s="18" t="s">
        <v>282</v>
      </c>
      <c r="BM196" s="170" t="s">
        <v>3065</v>
      </c>
    </row>
    <row r="197" spans="1:65" s="2" customFormat="1" ht="24.2" customHeight="1">
      <c r="A197" s="33"/>
      <c r="B197" s="158"/>
      <c r="C197" s="197" t="s">
        <v>675</v>
      </c>
      <c r="D197" s="197" t="s">
        <v>393</v>
      </c>
      <c r="E197" s="198" t="s">
        <v>3066</v>
      </c>
      <c r="F197" s="199" t="s">
        <v>3067</v>
      </c>
      <c r="G197" s="200" t="s">
        <v>371</v>
      </c>
      <c r="H197" s="201">
        <v>4</v>
      </c>
      <c r="I197" s="202"/>
      <c r="J197" s="201">
        <f t="shared" si="20"/>
        <v>0</v>
      </c>
      <c r="K197" s="203"/>
      <c r="L197" s="204"/>
      <c r="M197" s="205" t="s">
        <v>1</v>
      </c>
      <c r="N197" s="206" t="s">
        <v>42</v>
      </c>
      <c r="O197" s="62"/>
      <c r="P197" s="168">
        <f t="shared" si="21"/>
        <v>0</v>
      </c>
      <c r="Q197" s="168">
        <v>1.1999999999999999E-3</v>
      </c>
      <c r="R197" s="168">
        <f t="shared" si="22"/>
        <v>4.7999999999999996E-3</v>
      </c>
      <c r="S197" s="168">
        <v>0</v>
      </c>
      <c r="T197" s="169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0" t="s">
        <v>325</v>
      </c>
      <c r="AT197" s="170" t="s">
        <v>393</v>
      </c>
      <c r="AU197" s="170" t="s">
        <v>89</v>
      </c>
      <c r="AY197" s="18" t="s">
        <v>276</v>
      </c>
      <c r="BE197" s="171">
        <f t="shared" si="24"/>
        <v>0</v>
      </c>
      <c r="BF197" s="171">
        <f t="shared" si="25"/>
        <v>0</v>
      </c>
      <c r="BG197" s="171">
        <f t="shared" si="26"/>
        <v>0</v>
      </c>
      <c r="BH197" s="171">
        <f t="shared" si="27"/>
        <v>0</v>
      </c>
      <c r="BI197" s="171">
        <f t="shared" si="28"/>
        <v>0</v>
      </c>
      <c r="BJ197" s="18" t="s">
        <v>89</v>
      </c>
      <c r="BK197" s="172">
        <f t="shared" si="29"/>
        <v>0</v>
      </c>
      <c r="BL197" s="18" t="s">
        <v>282</v>
      </c>
      <c r="BM197" s="170" t="s">
        <v>3068</v>
      </c>
    </row>
    <row r="198" spans="1:65" s="2" customFormat="1" ht="24.2" customHeight="1">
      <c r="A198" s="33"/>
      <c r="B198" s="158"/>
      <c r="C198" s="159" t="s">
        <v>684</v>
      </c>
      <c r="D198" s="159" t="s">
        <v>278</v>
      </c>
      <c r="E198" s="160" t="s">
        <v>3069</v>
      </c>
      <c r="F198" s="161" t="s">
        <v>3070</v>
      </c>
      <c r="G198" s="162" t="s">
        <v>371</v>
      </c>
      <c r="H198" s="163">
        <v>1</v>
      </c>
      <c r="I198" s="164"/>
      <c r="J198" s="163">
        <f t="shared" si="20"/>
        <v>0</v>
      </c>
      <c r="K198" s="165"/>
      <c r="L198" s="34"/>
      <c r="M198" s="166" t="s">
        <v>1</v>
      </c>
      <c r="N198" s="167" t="s">
        <v>42</v>
      </c>
      <c r="O198" s="62"/>
      <c r="P198" s="168">
        <f t="shared" si="21"/>
        <v>0</v>
      </c>
      <c r="Q198" s="168">
        <v>0</v>
      </c>
      <c r="R198" s="168">
        <f t="shared" si="22"/>
        <v>0</v>
      </c>
      <c r="S198" s="168">
        <v>0</v>
      </c>
      <c r="T198" s="169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0" t="s">
        <v>282</v>
      </c>
      <c r="AT198" s="170" t="s">
        <v>278</v>
      </c>
      <c r="AU198" s="170" t="s">
        <v>89</v>
      </c>
      <c r="AY198" s="18" t="s">
        <v>276</v>
      </c>
      <c r="BE198" s="171">
        <f t="shared" si="24"/>
        <v>0</v>
      </c>
      <c r="BF198" s="171">
        <f t="shared" si="25"/>
        <v>0</v>
      </c>
      <c r="BG198" s="171">
        <f t="shared" si="26"/>
        <v>0</v>
      </c>
      <c r="BH198" s="171">
        <f t="shared" si="27"/>
        <v>0</v>
      </c>
      <c r="BI198" s="171">
        <f t="shared" si="28"/>
        <v>0</v>
      </c>
      <c r="BJ198" s="18" t="s">
        <v>89</v>
      </c>
      <c r="BK198" s="172">
        <f t="shared" si="29"/>
        <v>0</v>
      </c>
      <c r="BL198" s="18" t="s">
        <v>282</v>
      </c>
      <c r="BM198" s="170" t="s">
        <v>3071</v>
      </c>
    </row>
    <row r="199" spans="1:65" s="2" customFormat="1" ht="16.5" customHeight="1">
      <c r="A199" s="33"/>
      <c r="B199" s="158"/>
      <c r="C199" s="197" t="s">
        <v>689</v>
      </c>
      <c r="D199" s="197" t="s">
        <v>393</v>
      </c>
      <c r="E199" s="198" t="s">
        <v>3072</v>
      </c>
      <c r="F199" s="199" t="s">
        <v>3073</v>
      </c>
      <c r="G199" s="200" t="s">
        <v>3074</v>
      </c>
      <c r="H199" s="201">
        <v>1</v>
      </c>
      <c r="I199" s="202"/>
      <c r="J199" s="201">
        <f t="shared" si="20"/>
        <v>0</v>
      </c>
      <c r="K199" s="203"/>
      <c r="L199" s="204"/>
      <c r="M199" s="205" t="s">
        <v>1</v>
      </c>
      <c r="N199" s="206" t="s">
        <v>42</v>
      </c>
      <c r="O199" s="62"/>
      <c r="P199" s="168">
        <f t="shared" si="21"/>
        <v>0</v>
      </c>
      <c r="Q199" s="168">
        <v>0</v>
      </c>
      <c r="R199" s="168">
        <f t="shared" si="22"/>
        <v>0</v>
      </c>
      <c r="S199" s="168">
        <v>0</v>
      </c>
      <c r="T199" s="169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325</v>
      </c>
      <c r="AT199" s="170" t="s">
        <v>393</v>
      </c>
      <c r="AU199" s="170" t="s">
        <v>89</v>
      </c>
      <c r="AY199" s="18" t="s">
        <v>276</v>
      </c>
      <c r="BE199" s="171">
        <f t="shared" si="24"/>
        <v>0</v>
      </c>
      <c r="BF199" s="171">
        <f t="shared" si="25"/>
        <v>0</v>
      </c>
      <c r="BG199" s="171">
        <f t="shared" si="26"/>
        <v>0</v>
      </c>
      <c r="BH199" s="171">
        <f t="shared" si="27"/>
        <v>0</v>
      </c>
      <c r="BI199" s="171">
        <f t="shared" si="28"/>
        <v>0</v>
      </c>
      <c r="BJ199" s="18" t="s">
        <v>89</v>
      </c>
      <c r="BK199" s="172">
        <f t="shared" si="29"/>
        <v>0</v>
      </c>
      <c r="BL199" s="18" t="s">
        <v>282</v>
      </c>
      <c r="BM199" s="170" t="s">
        <v>3075</v>
      </c>
    </row>
    <row r="200" spans="1:65" s="2" customFormat="1" ht="21.75" customHeight="1">
      <c r="A200" s="33"/>
      <c r="B200" s="158"/>
      <c r="C200" s="159" t="s">
        <v>693</v>
      </c>
      <c r="D200" s="159" t="s">
        <v>278</v>
      </c>
      <c r="E200" s="160" t="s">
        <v>3076</v>
      </c>
      <c r="F200" s="161" t="s">
        <v>3077</v>
      </c>
      <c r="G200" s="162" t="s">
        <v>371</v>
      </c>
      <c r="H200" s="163">
        <v>2</v>
      </c>
      <c r="I200" s="164"/>
      <c r="J200" s="163">
        <f t="shared" si="20"/>
        <v>0</v>
      </c>
      <c r="K200" s="165"/>
      <c r="L200" s="34"/>
      <c r="M200" s="166" t="s">
        <v>1</v>
      </c>
      <c r="N200" s="167" t="s">
        <v>42</v>
      </c>
      <c r="O200" s="62"/>
      <c r="P200" s="168">
        <f t="shared" si="21"/>
        <v>0</v>
      </c>
      <c r="Q200" s="168">
        <v>0</v>
      </c>
      <c r="R200" s="168">
        <f t="shared" si="22"/>
        <v>0</v>
      </c>
      <c r="S200" s="168">
        <v>0</v>
      </c>
      <c r="T200" s="169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282</v>
      </c>
      <c r="AT200" s="170" t="s">
        <v>278</v>
      </c>
      <c r="AU200" s="170" t="s">
        <v>89</v>
      </c>
      <c r="AY200" s="18" t="s">
        <v>276</v>
      </c>
      <c r="BE200" s="171">
        <f t="shared" si="24"/>
        <v>0</v>
      </c>
      <c r="BF200" s="171">
        <f t="shared" si="25"/>
        <v>0</v>
      </c>
      <c r="BG200" s="171">
        <f t="shared" si="26"/>
        <v>0</v>
      </c>
      <c r="BH200" s="171">
        <f t="shared" si="27"/>
        <v>0</v>
      </c>
      <c r="BI200" s="171">
        <f t="shared" si="28"/>
        <v>0</v>
      </c>
      <c r="BJ200" s="18" t="s">
        <v>89</v>
      </c>
      <c r="BK200" s="172">
        <f t="shared" si="29"/>
        <v>0</v>
      </c>
      <c r="BL200" s="18" t="s">
        <v>282</v>
      </c>
      <c r="BM200" s="170" t="s">
        <v>3078</v>
      </c>
    </row>
    <row r="201" spans="1:65" s="2" customFormat="1" ht="24.2" customHeight="1">
      <c r="A201" s="33"/>
      <c r="B201" s="158"/>
      <c r="C201" s="197" t="s">
        <v>697</v>
      </c>
      <c r="D201" s="197" t="s">
        <v>393</v>
      </c>
      <c r="E201" s="198" t="s">
        <v>3079</v>
      </c>
      <c r="F201" s="199" t="s">
        <v>3080</v>
      </c>
      <c r="G201" s="200" t="s">
        <v>371</v>
      </c>
      <c r="H201" s="201">
        <v>2</v>
      </c>
      <c r="I201" s="202"/>
      <c r="J201" s="201">
        <f t="shared" si="20"/>
        <v>0</v>
      </c>
      <c r="K201" s="203"/>
      <c r="L201" s="204"/>
      <c r="M201" s="205" t="s">
        <v>1</v>
      </c>
      <c r="N201" s="206" t="s">
        <v>42</v>
      </c>
      <c r="O201" s="62"/>
      <c r="P201" s="168">
        <f t="shared" si="21"/>
        <v>0</v>
      </c>
      <c r="Q201" s="168">
        <v>2.7999999999999998E-4</v>
      </c>
      <c r="R201" s="168">
        <f t="shared" si="22"/>
        <v>5.5999999999999995E-4</v>
      </c>
      <c r="S201" s="168">
        <v>0</v>
      </c>
      <c r="T201" s="169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0" t="s">
        <v>325</v>
      </c>
      <c r="AT201" s="170" t="s">
        <v>393</v>
      </c>
      <c r="AU201" s="170" t="s">
        <v>89</v>
      </c>
      <c r="AY201" s="18" t="s">
        <v>276</v>
      </c>
      <c r="BE201" s="171">
        <f t="shared" si="24"/>
        <v>0</v>
      </c>
      <c r="BF201" s="171">
        <f t="shared" si="25"/>
        <v>0</v>
      </c>
      <c r="BG201" s="171">
        <f t="shared" si="26"/>
        <v>0</v>
      </c>
      <c r="BH201" s="171">
        <f t="shared" si="27"/>
        <v>0</v>
      </c>
      <c r="BI201" s="171">
        <f t="shared" si="28"/>
        <v>0</v>
      </c>
      <c r="BJ201" s="18" t="s">
        <v>89</v>
      </c>
      <c r="BK201" s="172">
        <f t="shared" si="29"/>
        <v>0</v>
      </c>
      <c r="BL201" s="18" t="s">
        <v>282</v>
      </c>
      <c r="BM201" s="170" t="s">
        <v>3081</v>
      </c>
    </row>
    <row r="202" spans="1:65" s="2" customFormat="1" ht="16.5" customHeight="1">
      <c r="A202" s="33"/>
      <c r="B202" s="158"/>
      <c r="C202" s="197" t="s">
        <v>702</v>
      </c>
      <c r="D202" s="197" t="s">
        <v>393</v>
      </c>
      <c r="E202" s="198" t="s">
        <v>3082</v>
      </c>
      <c r="F202" s="199" t="s">
        <v>3083</v>
      </c>
      <c r="G202" s="200" t="s">
        <v>371</v>
      </c>
      <c r="H202" s="201">
        <v>2</v>
      </c>
      <c r="I202" s="202"/>
      <c r="J202" s="201">
        <f t="shared" si="20"/>
        <v>0</v>
      </c>
      <c r="K202" s="203"/>
      <c r="L202" s="204"/>
      <c r="M202" s="205" t="s">
        <v>1</v>
      </c>
      <c r="N202" s="206" t="s">
        <v>42</v>
      </c>
      <c r="O202" s="62"/>
      <c r="P202" s="168">
        <f t="shared" si="21"/>
        <v>0</v>
      </c>
      <c r="Q202" s="168">
        <v>2.4000000000000001E-4</v>
      </c>
      <c r="R202" s="168">
        <f t="shared" si="22"/>
        <v>4.8000000000000001E-4</v>
      </c>
      <c r="S202" s="168">
        <v>0</v>
      </c>
      <c r="T202" s="169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0" t="s">
        <v>325</v>
      </c>
      <c r="AT202" s="170" t="s">
        <v>393</v>
      </c>
      <c r="AU202" s="170" t="s">
        <v>89</v>
      </c>
      <c r="AY202" s="18" t="s">
        <v>276</v>
      </c>
      <c r="BE202" s="171">
        <f t="shared" si="24"/>
        <v>0</v>
      </c>
      <c r="BF202" s="171">
        <f t="shared" si="25"/>
        <v>0</v>
      </c>
      <c r="BG202" s="171">
        <f t="shared" si="26"/>
        <v>0</v>
      </c>
      <c r="BH202" s="171">
        <f t="shared" si="27"/>
        <v>0</v>
      </c>
      <c r="BI202" s="171">
        <f t="shared" si="28"/>
        <v>0</v>
      </c>
      <c r="BJ202" s="18" t="s">
        <v>89</v>
      </c>
      <c r="BK202" s="172">
        <f t="shared" si="29"/>
        <v>0</v>
      </c>
      <c r="BL202" s="18" t="s">
        <v>282</v>
      </c>
      <c r="BM202" s="170" t="s">
        <v>3084</v>
      </c>
    </row>
    <row r="203" spans="1:65" s="2" customFormat="1" ht="16.5" customHeight="1">
      <c r="A203" s="33"/>
      <c r="B203" s="158"/>
      <c r="C203" s="159" t="s">
        <v>707</v>
      </c>
      <c r="D203" s="159" t="s">
        <v>278</v>
      </c>
      <c r="E203" s="160" t="s">
        <v>3085</v>
      </c>
      <c r="F203" s="161" t="s">
        <v>3086</v>
      </c>
      <c r="G203" s="162" t="s">
        <v>371</v>
      </c>
      <c r="H203" s="163">
        <v>19</v>
      </c>
      <c r="I203" s="164"/>
      <c r="J203" s="163">
        <f t="shared" si="20"/>
        <v>0</v>
      </c>
      <c r="K203" s="165"/>
      <c r="L203" s="34"/>
      <c r="M203" s="166" t="s">
        <v>1</v>
      </c>
      <c r="N203" s="167" t="s">
        <v>42</v>
      </c>
      <c r="O203" s="62"/>
      <c r="P203" s="168">
        <f t="shared" si="21"/>
        <v>0</v>
      </c>
      <c r="Q203" s="168">
        <v>0</v>
      </c>
      <c r="R203" s="168">
        <f t="shared" si="22"/>
        <v>0</v>
      </c>
      <c r="S203" s="168">
        <v>0</v>
      </c>
      <c r="T203" s="169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0" t="s">
        <v>282</v>
      </c>
      <c r="AT203" s="170" t="s">
        <v>278</v>
      </c>
      <c r="AU203" s="170" t="s">
        <v>89</v>
      </c>
      <c r="AY203" s="18" t="s">
        <v>276</v>
      </c>
      <c r="BE203" s="171">
        <f t="shared" si="24"/>
        <v>0</v>
      </c>
      <c r="BF203" s="171">
        <f t="shared" si="25"/>
        <v>0</v>
      </c>
      <c r="BG203" s="171">
        <f t="shared" si="26"/>
        <v>0</v>
      </c>
      <c r="BH203" s="171">
        <f t="shared" si="27"/>
        <v>0</v>
      </c>
      <c r="BI203" s="171">
        <f t="shared" si="28"/>
        <v>0</v>
      </c>
      <c r="BJ203" s="18" t="s">
        <v>89</v>
      </c>
      <c r="BK203" s="172">
        <f t="shared" si="29"/>
        <v>0</v>
      </c>
      <c r="BL203" s="18" t="s">
        <v>282</v>
      </c>
      <c r="BM203" s="170" t="s">
        <v>3087</v>
      </c>
    </row>
    <row r="204" spans="1:65" s="2" customFormat="1" ht="16.5" customHeight="1">
      <c r="A204" s="33"/>
      <c r="B204" s="158"/>
      <c r="C204" s="197" t="s">
        <v>711</v>
      </c>
      <c r="D204" s="197" t="s">
        <v>393</v>
      </c>
      <c r="E204" s="198" t="s">
        <v>3088</v>
      </c>
      <c r="F204" s="199" t="s">
        <v>3089</v>
      </c>
      <c r="G204" s="200" t="s">
        <v>371</v>
      </c>
      <c r="H204" s="201">
        <v>19</v>
      </c>
      <c r="I204" s="202"/>
      <c r="J204" s="201">
        <f t="shared" si="20"/>
        <v>0</v>
      </c>
      <c r="K204" s="203"/>
      <c r="L204" s="204"/>
      <c r="M204" s="205" t="s">
        <v>1</v>
      </c>
      <c r="N204" s="206" t="s">
        <v>42</v>
      </c>
      <c r="O204" s="62"/>
      <c r="P204" s="168">
        <f t="shared" si="21"/>
        <v>0</v>
      </c>
      <c r="Q204" s="168">
        <v>1E-4</v>
      </c>
      <c r="R204" s="168">
        <f t="shared" si="22"/>
        <v>1.9E-3</v>
      </c>
      <c r="S204" s="168">
        <v>0</v>
      </c>
      <c r="T204" s="169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325</v>
      </c>
      <c r="AT204" s="170" t="s">
        <v>393</v>
      </c>
      <c r="AU204" s="170" t="s">
        <v>89</v>
      </c>
      <c r="AY204" s="18" t="s">
        <v>276</v>
      </c>
      <c r="BE204" s="171">
        <f t="shared" si="24"/>
        <v>0</v>
      </c>
      <c r="BF204" s="171">
        <f t="shared" si="25"/>
        <v>0</v>
      </c>
      <c r="BG204" s="171">
        <f t="shared" si="26"/>
        <v>0</v>
      </c>
      <c r="BH204" s="171">
        <f t="shared" si="27"/>
        <v>0</v>
      </c>
      <c r="BI204" s="171">
        <f t="shared" si="28"/>
        <v>0</v>
      </c>
      <c r="BJ204" s="18" t="s">
        <v>89</v>
      </c>
      <c r="BK204" s="172">
        <f t="shared" si="29"/>
        <v>0</v>
      </c>
      <c r="BL204" s="18" t="s">
        <v>282</v>
      </c>
      <c r="BM204" s="170" t="s">
        <v>3090</v>
      </c>
    </row>
    <row r="205" spans="1:65" s="2" customFormat="1" ht="24.2" customHeight="1">
      <c r="A205" s="33"/>
      <c r="B205" s="158"/>
      <c r="C205" s="197" t="s">
        <v>715</v>
      </c>
      <c r="D205" s="197" t="s">
        <v>393</v>
      </c>
      <c r="E205" s="198" t="s">
        <v>3091</v>
      </c>
      <c r="F205" s="199" t="s">
        <v>3092</v>
      </c>
      <c r="G205" s="200" t="s">
        <v>371</v>
      </c>
      <c r="H205" s="201">
        <v>19</v>
      </c>
      <c r="I205" s="202"/>
      <c r="J205" s="201">
        <f t="shared" si="20"/>
        <v>0</v>
      </c>
      <c r="K205" s="203"/>
      <c r="L205" s="204"/>
      <c r="M205" s="205" t="s">
        <v>1</v>
      </c>
      <c r="N205" s="206" t="s">
        <v>42</v>
      </c>
      <c r="O205" s="62"/>
      <c r="P205" s="168">
        <f t="shared" si="21"/>
        <v>0</v>
      </c>
      <c r="Q205" s="168">
        <v>3.0000000000000001E-5</v>
      </c>
      <c r="R205" s="168">
        <f t="shared" si="22"/>
        <v>5.6999999999999998E-4</v>
      </c>
      <c r="S205" s="168">
        <v>0</v>
      </c>
      <c r="T205" s="169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0" t="s">
        <v>325</v>
      </c>
      <c r="AT205" s="170" t="s">
        <v>393</v>
      </c>
      <c r="AU205" s="170" t="s">
        <v>89</v>
      </c>
      <c r="AY205" s="18" t="s">
        <v>276</v>
      </c>
      <c r="BE205" s="171">
        <f t="shared" si="24"/>
        <v>0</v>
      </c>
      <c r="BF205" s="171">
        <f t="shared" si="25"/>
        <v>0</v>
      </c>
      <c r="BG205" s="171">
        <f t="shared" si="26"/>
        <v>0</v>
      </c>
      <c r="BH205" s="171">
        <f t="shared" si="27"/>
        <v>0</v>
      </c>
      <c r="BI205" s="171">
        <f t="shared" si="28"/>
        <v>0</v>
      </c>
      <c r="BJ205" s="18" t="s">
        <v>89</v>
      </c>
      <c r="BK205" s="172">
        <f t="shared" si="29"/>
        <v>0</v>
      </c>
      <c r="BL205" s="18" t="s">
        <v>282</v>
      </c>
      <c r="BM205" s="170" t="s">
        <v>3093</v>
      </c>
    </row>
    <row r="206" spans="1:65" s="2" customFormat="1" ht="24.2" customHeight="1">
      <c r="A206" s="33"/>
      <c r="B206" s="158"/>
      <c r="C206" s="159" t="s">
        <v>720</v>
      </c>
      <c r="D206" s="159" t="s">
        <v>278</v>
      </c>
      <c r="E206" s="160" t="s">
        <v>2088</v>
      </c>
      <c r="F206" s="161" t="s">
        <v>3094</v>
      </c>
      <c r="G206" s="162" t="s">
        <v>371</v>
      </c>
      <c r="H206" s="163">
        <v>1</v>
      </c>
      <c r="I206" s="164"/>
      <c r="J206" s="163">
        <f t="shared" si="20"/>
        <v>0</v>
      </c>
      <c r="K206" s="165"/>
      <c r="L206" s="34"/>
      <c r="M206" s="166" t="s">
        <v>1</v>
      </c>
      <c r="N206" s="167" t="s">
        <v>42</v>
      </c>
      <c r="O206" s="62"/>
      <c r="P206" s="168">
        <f t="shared" si="21"/>
        <v>0</v>
      </c>
      <c r="Q206" s="168">
        <v>0</v>
      </c>
      <c r="R206" s="168">
        <f t="shared" si="22"/>
        <v>0</v>
      </c>
      <c r="S206" s="168">
        <v>0</v>
      </c>
      <c r="T206" s="169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0" t="s">
        <v>282</v>
      </c>
      <c r="AT206" s="170" t="s">
        <v>278</v>
      </c>
      <c r="AU206" s="170" t="s">
        <v>89</v>
      </c>
      <c r="AY206" s="18" t="s">
        <v>276</v>
      </c>
      <c r="BE206" s="171">
        <f t="shared" si="24"/>
        <v>0</v>
      </c>
      <c r="BF206" s="171">
        <f t="shared" si="25"/>
        <v>0</v>
      </c>
      <c r="BG206" s="171">
        <f t="shared" si="26"/>
        <v>0</v>
      </c>
      <c r="BH206" s="171">
        <f t="shared" si="27"/>
        <v>0</v>
      </c>
      <c r="BI206" s="171">
        <f t="shared" si="28"/>
        <v>0</v>
      </c>
      <c r="BJ206" s="18" t="s">
        <v>89</v>
      </c>
      <c r="BK206" s="172">
        <f t="shared" si="29"/>
        <v>0</v>
      </c>
      <c r="BL206" s="18" t="s">
        <v>282</v>
      </c>
      <c r="BM206" s="170" t="s">
        <v>3095</v>
      </c>
    </row>
    <row r="207" spans="1:65" s="2" customFormat="1" ht="24.2" customHeight="1">
      <c r="A207" s="33"/>
      <c r="B207" s="158"/>
      <c r="C207" s="197" t="s">
        <v>727</v>
      </c>
      <c r="D207" s="197" t="s">
        <v>393</v>
      </c>
      <c r="E207" s="198" t="s">
        <v>3096</v>
      </c>
      <c r="F207" s="199" t="s">
        <v>3097</v>
      </c>
      <c r="G207" s="200" t="s">
        <v>371</v>
      </c>
      <c r="H207" s="201">
        <v>1</v>
      </c>
      <c r="I207" s="202"/>
      <c r="J207" s="201">
        <f t="shared" si="20"/>
        <v>0</v>
      </c>
      <c r="K207" s="203"/>
      <c r="L207" s="204"/>
      <c r="M207" s="205" t="s">
        <v>1</v>
      </c>
      <c r="N207" s="206" t="s">
        <v>42</v>
      </c>
      <c r="O207" s="62"/>
      <c r="P207" s="168">
        <f t="shared" si="21"/>
        <v>0</v>
      </c>
      <c r="Q207" s="168">
        <v>0</v>
      </c>
      <c r="R207" s="168">
        <f t="shared" si="22"/>
        <v>0</v>
      </c>
      <c r="S207" s="168">
        <v>0</v>
      </c>
      <c r="T207" s="169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0" t="s">
        <v>325</v>
      </c>
      <c r="AT207" s="170" t="s">
        <v>393</v>
      </c>
      <c r="AU207" s="170" t="s">
        <v>89</v>
      </c>
      <c r="AY207" s="18" t="s">
        <v>276</v>
      </c>
      <c r="BE207" s="171">
        <f t="shared" si="24"/>
        <v>0</v>
      </c>
      <c r="BF207" s="171">
        <f t="shared" si="25"/>
        <v>0</v>
      </c>
      <c r="BG207" s="171">
        <f t="shared" si="26"/>
        <v>0</v>
      </c>
      <c r="BH207" s="171">
        <f t="shared" si="27"/>
        <v>0</v>
      </c>
      <c r="BI207" s="171">
        <f t="shared" si="28"/>
        <v>0</v>
      </c>
      <c r="BJ207" s="18" t="s">
        <v>89</v>
      </c>
      <c r="BK207" s="172">
        <f t="shared" si="29"/>
        <v>0</v>
      </c>
      <c r="BL207" s="18" t="s">
        <v>282</v>
      </c>
      <c r="BM207" s="170" t="s">
        <v>3098</v>
      </c>
    </row>
    <row r="208" spans="1:65" s="2" customFormat="1" ht="16.5" customHeight="1">
      <c r="A208" s="33"/>
      <c r="B208" s="158"/>
      <c r="C208" s="159" t="s">
        <v>733</v>
      </c>
      <c r="D208" s="159" t="s">
        <v>278</v>
      </c>
      <c r="E208" s="160" t="s">
        <v>2178</v>
      </c>
      <c r="F208" s="161" t="s">
        <v>2179</v>
      </c>
      <c r="G208" s="162" t="s">
        <v>371</v>
      </c>
      <c r="H208" s="163">
        <v>1</v>
      </c>
      <c r="I208" s="164"/>
      <c r="J208" s="163">
        <f t="shared" si="20"/>
        <v>0</v>
      </c>
      <c r="K208" s="165"/>
      <c r="L208" s="34"/>
      <c r="M208" s="166" t="s">
        <v>1</v>
      </c>
      <c r="N208" s="167" t="s">
        <v>42</v>
      </c>
      <c r="O208" s="62"/>
      <c r="P208" s="168">
        <f t="shared" si="21"/>
        <v>0</v>
      </c>
      <c r="Q208" s="168">
        <v>0</v>
      </c>
      <c r="R208" s="168">
        <f t="shared" si="22"/>
        <v>0</v>
      </c>
      <c r="S208" s="168">
        <v>0</v>
      </c>
      <c r="T208" s="169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0" t="s">
        <v>282</v>
      </c>
      <c r="AT208" s="170" t="s">
        <v>278</v>
      </c>
      <c r="AU208" s="170" t="s">
        <v>89</v>
      </c>
      <c r="AY208" s="18" t="s">
        <v>276</v>
      </c>
      <c r="BE208" s="171">
        <f t="shared" si="24"/>
        <v>0</v>
      </c>
      <c r="BF208" s="171">
        <f t="shared" si="25"/>
        <v>0</v>
      </c>
      <c r="BG208" s="171">
        <f t="shared" si="26"/>
        <v>0</v>
      </c>
      <c r="BH208" s="171">
        <f t="shared" si="27"/>
        <v>0</v>
      </c>
      <c r="BI208" s="171">
        <f t="shared" si="28"/>
        <v>0</v>
      </c>
      <c r="BJ208" s="18" t="s">
        <v>89</v>
      </c>
      <c r="BK208" s="172">
        <f t="shared" si="29"/>
        <v>0</v>
      </c>
      <c r="BL208" s="18" t="s">
        <v>282</v>
      </c>
      <c r="BM208" s="170" t="s">
        <v>3099</v>
      </c>
    </row>
    <row r="209" spans="1:65" s="2" customFormat="1" ht="16.5" customHeight="1">
      <c r="A209" s="33"/>
      <c r="B209" s="158"/>
      <c r="C209" s="197" t="s">
        <v>739</v>
      </c>
      <c r="D209" s="197" t="s">
        <v>393</v>
      </c>
      <c r="E209" s="198" t="s">
        <v>2181</v>
      </c>
      <c r="F209" s="199" t="s">
        <v>2182</v>
      </c>
      <c r="G209" s="200" t="s">
        <v>371</v>
      </c>
      <c r="H209" s="201">
        <v>1</v>
      </c>
      <c r="I209" s="202"/>
      <c r="J209" s="201">
        <f t="shared" si="20"/>
        <v>0</v>
      </c>
      <c r="K209" s="203"/>
      <c r="L209" s="204"/>
      <c r="M209" s="205" t="s">
        <v>1</v>
      </c>
      <c r="N209" s="206" t="s">
        <v>42</v>
      </c>
      <c r="O209" s="62"/>
      <c r="P209" s="168">
        <f t="shared" si="21"/>
        <v>0</v>
      </c>
      <c r="Q209" s="168">
        <v>1.7000000000000001E-4</v>
      </c>
      <c r="R209" s="168">
        <f t="shared" si="22"/>
        <v>1.7000000000000001E-4</v>
      </c>
      <c r="S209" s="168">
        <v>0</v>
      </c>
      <c r="T209" s="169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0" t="s">
        <v>325</v>
      </c>
      <c r="AT209" s="170" t="s">
        <v>393</v>
      </c>
      <c r="AU209" s="170" t="s">
        <v>89</v>
      </c>
      <c r="AY209" s="18" t="s">
        <v>276</v>
      </c>
      <c r="BE209" s="171">
        <f t="shared" si="24"/>
        <v>0</v>
      </c>
      <c r="BF209" s="171">
        <f t="shared" si="25"/>
        <v>0</v>
      </c>
      <c r="BG209" s="171">
        <f t="shared" si="26"/>
        <v>0</v>
      </c>
      <c r="BH209" s="171">
        <f t="shared" si="27"/>
        <v>0</v>
      </c>
      <c r="BI209" s="171">
        <f t="shared" si="28"/>
        <v>0</v>
      </c>
      <c r="BJ209" s="18" t="s">
        <v>89</v>
      </c>
      <c r="BK209" s="172">
        <f t="shared" si="29"/>
        <v>0</v>
      </c>
      <c r="BL209" s="18" t="s">
        <v>282</v>
      </c>
      <c r="BM209" s="170" t="s">
        <v>3100</v>
      </c>
    </row>
    <row r="210" spans="1:65" s="2" customFormat="1" ht="24.2" customHeight="1">
      <c r="A210" s="33"/>
      <c r="B210" s="158"/>
      <c r="C210" s="159" t="s">
        <v>744</v>
      </c>
      <c r="D210" s="159" t="s">
        <v>278</v>
      </c>
      <c r="E210" s="160" t="s">
        <v>3101</v>
      </c>
      <c r="F210" s="161" t="s">
        <v>3102</v>
      </c>
      <c r="G210" s="162" t="s">
        <v>292</v>
      </c>
      <c r="H210" s="163">
        <v>150</v>
      </c>
      <c r="I210" s="164"/>
      <c r="J210" s="163">
        <f t="shared" si="20"/>
        <v>0</v>
      </c>
      <c r="K210" s="165"/>
      <c r="L210" s="34"/>
      <c r="M210" s="166" t="s">
        <v>1</v>
      </c>
      <c r="N210" s="167" t="s">
        <v>42</v>
      </c>
      <c r="O210" s="62"/>
      <c r="P210" s="168">
        <f t="shared" si="21"/>
        <v>0</v>
      </c>
      <c r="Q210" s="168">
        <v>0</v>
      </c>
      <c r="R210" s="168">
        <f t="shared" si="22"/>
        <v>0</v>
      </c>
      <c r="S210" s="168">
        <v>0</v>
      </c>
      <c r="T210" s="169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282</v>
      </c>
      <c r="AT210" s="170" t="s">
        <v>278</v>
      </c>
      <c r="AU210" s="170" t="s">
        <v>89</v>
      </c>
      <c r="AY210" s="18" t="s">
        <v>276</v>
      </c>
      <c r="BE210" s="171">
        <f t="shared" si="24"/>
        <v>0</v>
      </c>
      <c r="BF210" s="171">
        <f t="shared" si="25"/>
        <v>0</v>
      </c>
      <c r="BG210" s="171">
        <f t="shared" si="26"/>
        <v>0</v>
      </c>
      <c r="BH210" s="171">
        <f t="shared" si="27"/>
        <v>0</v>
      </c>
      <c r="BI210" s="171">
        <f t="shared" si="28"/>
        <v>0</v>
      </c>
      <c r="BJ210" s="18" t="s">
        <v>89</v>
      </c>
      <c r="BK210" s="172">
        <f t="shared" si="29"/>
        <v>0</v>
      </c>
      <c r="BL210" s="18" t="s">
        <v>282</v>
      </c>
      <c r="BM210" s="170" t="s">
        <v>3103</v>
      </c>
    </row>
    <row r="211" spans="1:65" s="2" customFormat="1" ht="16.5" customHeight="1">
      <c r="A211" s="33"/>
      <c r="B211" s="158"/>
      <c r="C211" s="197" t="s">
        <v>748</v>
      </c>
      <c r="D211" s="197" t="s">
        <v>393</v>
      </c>
      <c r="E211" s="198" t="s">
        <v>3104</v>
      </c>
      <c r="F211" s="199" t="s">
        <v>3105</v>
      </c>
      <c r="G211" s="200" t="s">
        <v>292</v>
      </c>
      <c r="H211" s="201">
        <v>150</v>
      </c>
      <c r="I211" s="202"/>
      <c r="J211" s="201">
        <f t="shared" si="20"/>
        <v>0</v>
      </c>
      <c r="K211" s="203"/>
      <c r="L211" s="204"/>
      <c r="M211" s="205" t="s">
        <v>1</v>
      </c>
      <c r="N211" s="206" t="s">
        <v>42</v>
      </c>
      <c r="O211" s="62"/>
      <c r="P211" s="168">
        <f t="shared" si="21"/>
        <v>0</v>
      </c>
      <c r="Q211" s="168">
        <v>6.9999999999999994E-5</v>
      </c>
      <c r="R211" s="168">
        <f t="shared" si="22"/>
        <v>1.0499999999999999E-2</v>
      </c>
      <c r="S211" s="168">
        <v>0</v>
      </c>
      <c r="T211" s="169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0" t="s">
        <v>1060</v>
      </c>
      <c r="AT211" s="170" t="s">
        <v>393</v>
      </c>
      <c r="AU211" s="170" t="s">
        <v>89</v>
      </c>
      <c r="AY211" s="18" t="s">
        <v>276</v>
      </c>
      <c r="BE211" s="171">
        <f t="shared" si="24"/>
        <v>0</v>
      </c>
      <c r="BF211" s="171">
        <f t="shared" si="25"/>
        <v>0</v>
      </c>
      <c r="BG211" s="171">
        <f t="shared" si="26"/>
        <v>0</v>
      </c>
      <c r="BH211" s="171">
        <f t="shared" si="27"/>
        <v>0</v>
      </c>
      <c r="BI211" s="171">
        <f t="shared" si="28"/>
        <v>0</v>
      </c>
      <c r="BJ211" s="18" t="s">
        <v>89</v>
      </c>
      <c r="BK211" s="172">
        <f t="shared" si="29"/>
        <v>0</v>
      </c>
      <c r="BL211" s="18" t="s">
        <v>1060</v>
      </c>
      <c r="BM211" s="170" t="s">
        <v>3106</v>
      </c>
    </row>
    <row r="212" spans="1:65" s="2" customFormat="1" ht="24.2" customHeight="1">
      <c r="A212" s="33"/>
      <c r="B212" s="158"/>
      <c r="C212" s="159" t="s">
        <v>753</v>
      </c>
      <c r="D212" s="159" t="s">
        <v>278</v>
      </c>
      <c r="E212" s="160" t="s">
        <v>3107</v>
      </c>
      <c r="F212" s="161" t="s">
        <v>3108</v>
      </c>
      <c r="G212" s="162" t="s">
        <v>292</v>
      </c>
      <c r="H212" s="163">
        <v>15</v>
      </c>
      <c r="I212" s="164"/>
      <c r="J212" s="163">
        <f t="shared" si="20"/>
        <v>0</v>
      </c>
      <c r="K212" s="165"/>
      <c r="L212" s="34"/>
      <c r="M212" s="166" t="s">
        <v>1</v>
      </c>
      <c r="N212" s="167" t="s">
        <v>42</v>
      </c>
      <c r="O212" s="62"/>
      <c r="P212" s="168">
        <f t="shared" si="21"/>
        <v>0</v>
      </c>
      <c r="Q212" s="168">
        <v>0</v>
      </c>
      <c r="R212" s="168">
        <f t="shared" si="22"/>
        <v>0</v>
      </c>
      <c r="S212" s="168">
        <v>0</v>
      </c>
      <c r="T212" s="169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0" t="s">
        <v>282</v>
      </c>
      <c r="AT212" s="170" t="s">
        <v>278</v>
      </c>
      <c r="AU212" s="170" t="s">
        <v>89</v>
      </c>
      <c r="AY212" s="18" t="s">
        <v>276</v>
      </c>
      <c r="BE212" s="171">
        <f t="shared" si="24"/>
        <v>0</v>
      </c>
      <c r="BF212" s="171">
        <f t="shared" si="25"/>
        <v>0</v>
      </c>
      <c r="BG212" s="171">
        <f t="shared" si="26"/>
        <v>0</v>
      </c>
      <c r="BH212" s="171">
        <f t="shared" si="27"/>
        <v>0</v>
      </c>
      <c r="BI212" s="171">
        <f t="shared" si="28"/>
        <v>0</v>
      </c>
      <c r="BJ212" s="18" t="s">
        <v>89</v>
      </c>
      <c r="BK212" s="172">
        <f t="shared" si="29"/>
        <v>0</v>
      </c>
      <c r="BL212" s="18" t="s">
        <v>282</v>
      </c>
      <c r="BM212" s="170" t="s">
        <v>3109</v>
      </c>
    </row>
    <row r="213" spans="1:65" s="2" customFormat="1" ht="16.5" customHeight="1">
      <c r="A213" s="33"/>
      <c r="B213" s="158"/>
      <c r="C213" s="197" t="s">
        <v>758</v>
      </c>
      <c r="D213" s="197" t="s">
        <v>393</v>
      </c>
      <c r="E213" s="198" t="s">
        <v>3110</v>
      </c>
      <c r="F213" s="199" t="s">
        <v>3111</v>
      </c>
      <c r="G213" s="200" t="s">
        <v>292</v>
      </c>
      <c r="H213" s="201">
        <v>15</v>
      </c>
      <c r="I213" s="202"/>
      <c r="J213" s="201">
        <f t="shared" si="20"/>
        <v>0</v>
      </c>
      <c r="K213" s="203"/>
      <c r="L213" s="204"/>
      <c r="M213" s="205" t="s">
        <v>1</v>
      </c>
      <c r="N213" s="206" t="s">
        <v>42</v>
      </c>
      <c r="O213" s="62"/>
      <c r="P213" s="168">
        <f t="shared" si="21"/>
        <v>0</v>
      </c>
      <c r="Q213" s="168">
        <v>1.4999999999999999E-4</v>
      </c>
      <c r="R213" s="168">
        <f t="shared" si="22"/>
        <v>2.2499999999999998E-3</v>
      </c>
      <c r="S213" s="168">
        <v>0</v>
      </c>
      <c r="T213" s="169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0" t="s">
        <v>1060</v>
      </c>
      <c r="AT213" s="170" t="s">
        <v>393</v>
      </c>
      <c r="AU213" s="170" t="s">
        <v>89</v>
      </c>
      <c r="AY213" s="18" t="s">
        <v>276</v>
      </c>
      <c r="BE213" s="171">
        <f t="shared" si="24"/>
        <v>0</v>
      </c>
      <c r="BF213" s="171">
        <f t="shared" si="25"/>
        <v>0</v>
      </c>
      <c r="BG213" s="171">
        <f t="shared" si="26"/>
        <v>0</v>
      </c>
      <c r="BH213" s="171">
        <f t="shared" si="27"/>
        <v>0</v>
      </c>
      <c r="BI213" s="171">
        <f t="shared" si="28"/>
        <v>0</v>
      </c>
      <c r="BJ213" s="18" t="s">
        <v>89</v>
      </c>
      <c r="BK213" s="172">
        <f t="shared" si="29"/>
        <v>0</v>
      </c>
      <c r="BL213" s="18" t="s">
        <v>1060</v>
      </c>
      <c r="BM213" s="170" t="s">
        <v>3112</v>
      </c>
    </row>
    <row r="214" spans="1:65" s="2" customFormat="1" ht="24.2" customHeight="1">
      <c r="A214" s="33"/>
      <c r="B214" s="158"/>
      <c r="C214" s="159" t="s">
        <v>762</v>
      </c>
      <c r="D214" s="159" t="s">
        <v>278</v>
      </c>
      <c r="E214" s="160" t="s">
        <v>3113</v>
      </c>
      <c r="F214" s="161" t="s">
        <v>3114</v>
      </c>
      <c r="G214" s="162" t="s">
        <v>292</v>
      </c>
      <c r="H214" s="163">
        <v>55</v>
      </c>
      <c r="I214" s="164"/>
      <c r="J214" s="163">
        <f t="shared" si="20"/>
        <v>0</v>
      </c>
      <c r="K214" s="165"/>
      <c r="L214" s="34"/>
      <c r="M214" s="166" t="s">
        <v>1</v>
      </c>
      <c r="N214" s="167" t="s">
        <v>42</v>
      </c>
      <c r="O214" s="62"/>
      <c r="P214" s="168">
        <f t="shared" si="21"/>
        <v>0</v>
      </c>
      <c r="Q214" s="168">
        <v>0</v>
      </c>
      <c r="R214" s="168">
        <f t="shared" si="22"/>
        <v>0</v>
      </c>
      <c r="S214" s="168">
        <v>0</v>
      </c>
      <c r="T214" s="169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0" t="s">
        <v>282</v>
      </c>
      <c r="AT214" s="170" t="s">
        <v>278</v>
      </c>
      <c r="AU214" s="170" t="s">
        <v>89</v>
      </c>
      <c r="AY214" s="18" t="s">
        <v>276</v>
      </c>
      <c r="BE214" s="171">
        <f t="shared" si="24"/>
        <v>0</v>
      </c>
      <c r="BF214" s="171">
        <f t="shared" si="25"/>
        <v>0</v>
      </c>
      <c r="BG214" s="171">
        <f t="shared" si="26"/>
        <v>0</v>
      </c>
      <c r="BH214" s="171">
        <f t="shared" si="27"/>
        <v>0</v>
      </c>
      <c r="BI214" s="171">
        <f t="shared" si="28"/>
        <v>0</v>
      </c>
      <c r="BJ214" s="18" t="s">
        <v>89</v>
      </c>
      <c r="BK214" s="172">
        <f t="shared" si="29"/>
        <v>0</v>
      </c>
      <c r="BL214" s="18" t="s">
        <v>282</v>
      </c>
      <c r="BM214" s="170" t="s">
        <v>3115</v>
      </c>
    </row>
    <row r="215" spans="1:65" s="2" customFormat="1" ht="16.5" customHeight="1">
      <c r="A215" s="33"/>
      <c r="B215" s="158"/>
      <c r="C215" s="197" t="s">
        <v>766</v>
      </c>
      <c r="D215" s="197" t="s">
        <v>393</v>
      </c>
      <c r="E215" s="198" t="s">
        <v>3116</v>
      </c>
      <c r="F215" s="199" t="s">
        <v>3117</v>
      </c>
      <c r="G215" s="200" t="s">
        <v>292</v>
      </c>
      <c r="H215" s="201">
        <v>55</v>
      </c>
      <c r="I215" s="202"/>
      <c r="J215" s="201">
        <f t="shared" si="20"/>
        <v>0</v>
      </c>
      <c r="K215" s="203"/>
      <c r="L215" s="204"/>
      <c r="M215" s="205" t="s">
        <v>1</v>
      </c>
      <c r="N215" s="206" t="s">
        <v>42</v>
      </c>
      <c r="O215" s="62"/>
      <c r="P215" s="168">
        <f t="shared" si="21"/>
        <v>0</v>
      </c>
      <c r="Q215" s="168">
        <v>2.4000000000000001E-4</v>
      </c>
      <c r="R215" s="168">
        <f t="shared" si="22"/>
        <v>1.32E-2</v>
      </c>
      <c r="S215" s="168">
        <v>0</v>
      </c>
      <c r="T215" s="169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0" t="s">
        <v>1060</v>
      </c>
      <c r="AT215" s="170" t="s">
        <v>393</v>
      </c>
      <c r="AU215" s="170" t="s">
        <v>89</v>
      </c>
      <c r="AY215" s="18" t="s">
        <v>276</v>
      </c>
      <c r="BE215" s="171">
        <f t="shared" si="24"/>
        <v>0</v>
      </c>
      <c r="BF215" s="171">
        <f t="shared" si="25"/>
        <v>0</v>
      </c>
      <c r="BG215" s="171">
        <f t="shared" si="26"/>
        <v>0</v>
      </c>
      <c r="BH215" s="171">
        <f t="shared" si="27"/>
        <v>0</v>
      </c>
      <c r="BI215" s="171">
        <f t="shared" si="28"/>
        <v>0</v>
      </c>
      <c r="BJ215" s="18" t="s">
        <v>89</v>
      </c>
      <c r="BK215" s="172">
        <f t="shared" si="29"/>
        <v>0</v>
      </c>
      <c r="BL215" s="18" t="s">
        <v>1060</v>
      </c>
      <c r="BM215" s="170" t="s">
        <v>3118</v>
      </c>
    </row>
    <row r="216" spans="1:65" s="2" customFormat="1" ht="24.2" customHeight="1">
      <c r="A216" s="33"/>
      <c r="B216" s="158"/>
      <c r="C216" s="159" t="s">
        <v>770</v>
      </c>
      <c r="D216" s="159" t="s">
        <v>278</v>
      </c>
      <c r="E216" s="160" t="s">
        <v>3119</v>
      </c>
      <c r="F216" s="161" t="s">
        <v>3120</v>
      </c>
      <c r="G216" s="162" t="s">
        <v>292</v>
      </c>
      <c r="H216" s="163">
        <v>18</v>
      </c>
      <c r="I216" s="164"/>
      <c r="J216" s="163">
        <f t="shared" si="20"/>
        <v>0</v>
      </c>
      <c r="K216" s="165"/>
      <c r="L216" s="34"/>
      <c r="M216" s="166" t="s">
        <v>1</v>
      </c>
      <c r="N216" s="167" t="s">
        <v>42</v>
      </c>
      <c r="O216" s="62"/>
      <c r="P216" s="168">
        <f t="shared" si="21"/>
        <v>0</v>
      </c>
      <c r="Q216" s="168">
        <v>0</v>
      </c>
      <c r="R216" s="168">
        <f t="shared" si="22"/>
        <v>0</v>
      </c>
      <c r="S216" s="168">
        <v>0</v>
      </c>
      <c r="T216" s="169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0" t="s">
        <v>282</v>
      </c>
      <c r="AT216" s="170" t="s">
        <v>278</v>
      </c>
      <c r="AU216" s="170" t="s">
        <v>89</v>
      </c>
      <c r="AY216" s="18" t="s">
        <v>276</v>
      </c>
      <c r="BE216" s="171">
        <f t="shared" si="24"/>
        <v>0</v>
      </c>
      <c r="BF216" s="171">
        <f t="shared" si="25"/>
        <v>0</v>
      </c>
      <c r="BG216" s="171">
        <f t="shared" si="26"/>
        <v>0</v>
      </c>
      <c r="BH216" s="171">
        <f t="shared" si="27"/>
        <v>0</v>
      </c>
      <c r="BI216" s="171">
        <f t="shared" si="28"/>
        <v>0</v>
      </c>
      <c r="BJ216" s="18" t="s">
        <v>89</v>
      </c>
      <c r="BK216" s="172">
        <f t="shared" si="29"/>
        <v>0</v>
      </c>
      <c r="BL216" s="18" t="s">
        <v>282</v>
      </c>
      <c r="BM216" s="170" t="s">
        <v>3121</v>
      </c>
    </row>
    <row r="217" spans="1:65" s="2" customFormat="1" ht="21.75" customHeight="1">
      <c r="A217" s="33"/>
      <c r="B217" s="158"/>
      <c r="C217" s="197" t="s">
        <v>774</v>
      </c>
      <c r="D217" s="197" t="s">
        <v>393</v>
      </c>
      <c r="E217" s="198" t="s">
        <v>3122</v>
      </c>
      <c r="F217" s="199" t="s">
        <v>3123</v>
      </c>
      <c r="G217" s="200" t="s">
        <v>292</v>
      </c>
      <c r="H217" s="201">
        <v>18</v>
      </c>
      <c r="I217" s="202"/>
      <c r="J217" s="201">
        <f t="shared" si="20"/>
        <v>0</v>
      </c>
      <c r="K217" s="203"/>
      <c r="L217" s="204"/>
      <c r="M217" s="205" t="s">
        <v>1</v>
      </c>
      <c r="N217" s="206" t="s">
        <v>42</v>
      </c>
      <c r="O217" s="62"/>
      <c r="P217" s="168">
        <f t="shared" si="21"/>
        <v>0</v>
      </c>
      <c r="Q217" s="168">
        <v>2.7E-4</v>
      </c>
      <c r="R217" s="168">
        <f t="shared" si="22"/>
        <v>4.8599999999999997E-3</v>
      </c>
      <c r="S217" s="168">
        <v>0</v>
      </c>
      <c r="T217" s="169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0" t="s">
        <v>1060</v>
      </c>
      <c r="AT217" s="170" t="s">
        <v>393</v>
      </c>
      <c r="AU217" s="170" t="s">
        <v>89</v>
      </c>
      <c r="AY217" s="18" t="s">
        <v>276</v>
      </c>
      <c r="BE217" s="171">
        <f t="shared" si="24"/>
        <v>0</v>
      </c>
      <c r="BF217" s="171">
        <f t="shared" si="25"/>
        <v>0</v>
      </c>
      <c r="BG217" s="171">
        <f t="shared" si="26"/>
        <v>0</v>
      </c>
      <c r="BH217" s="171">
        <f t="shared" si="27"/>
        <v>0</v>
      </c>
      <c r="BI217" s="171">
        <f t="shared" si="28"/>
        <v>0</v>
      </c>
      <c r="BJ217" s="18" t="s">
        <v>89</v>
      </c>
      <c r="BK217" s="172">
        <f t="shared" si="29"/>
        <v>0</v>
      </c>
      <c r="BL217" s="18" t="s">
        <v>1060</v>
      </c>
      <c r="BM217" s="170" t="s">
        <v>3124</v>
      </c>
    </row>
    <row r="218" spans="1:65" s="2" customFormat="1" ht="24.2" customHeight="1">
      <c r="A218" s="33"/>
      <c r="B218" s="158"/>
      <c r="C218" s="159" t="s">
        <v>778</v>
      </c>
      <c r="D218" s="159" t="s">
        <v>278</v>
      </c>
      <c r="E218" s="160" t="s">
        <v>3125</v>
      </c>
      <c r="F218" s="161" t="s">
        <v>3126</v>
      </c>
      <c r="G218" s="162" t="s">
        <v>292</v>
      </c>
      <c r="H218" s="163">
        <v>810</v>
      </c>
      <c r="I218" s="164"/>
      <c r="J218" s="163">
        <f t="shared" si="20"/>
        <v>0</v>
      </c>
      <c r="K218" s="165"/>
      <c r="L218" s="34"/>
      <c r="M218" s="166" t="s">
        <v>1</v>
      </c>
      <c r="N218" s="167" t="s">
        <v>42</v>
      </c>
      <c r="O218" s="62"/>
      <c r="P218" s="168">
        <f t="shared" si="21"/>
        <v>0</v>
      </c>
      <c r="Q218" s="168">
        <v>0</v>
      </c>
      <c r="R218" s="168">
        <f t="shared" si="22"/>
        <v>0</v>
      </c>
      <c r="S218" s="168">
        <v>0</v>
      </c>
      <c r="T218" s="169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0" t="s">
        <v>282</v>
      </c>
      <c r="AT218" s="170" t="s">
        <v>278</v>
      </c>
      <c r="AU218" s="170" t="s">
        <v>89</v>
      </c>
      <c r="AY218" s="18" t="s">
        <v>276</v>
      </c>
      <c r="BE218" s="171">
        <f t="shared" si="24"/>
        <v>0</v>
      </c>
      <c r="BF218" s="171">
        <f t="shared" si="25"/>
        <v>0</v>
      </c>
      <c r="BG218" s="171">
        <f t="shared" si="26"/>
        <v>0</v>
      </c>
      <c r="BH218" s="171">
        <f t="shared" si="27"/>
        <v>0</v>
      </c>
      <c r="BI218" s="171">
        <f t="shared" si="28"/>
        <v>0</v>
      </c>
      <c r="BJ218" s="18" t="s">
        <v>89</v>
      </c>
      <c r="BK218" s="172">
        <f t="shared" si="29"/>
        <v>0</v>
      </c>
      <c r="BL218" s="18" t="s">
        <v>282</v>
      </c>
      <c r="BM218" s="170" t="s">
        <v>3127</v>
      </c>
    </row>
    <row r="219" spans="1:65" s="2" customFormat="1" ht="21.75" customHeight="1">
      <c r="A219" s="33"/>
      <c r="B219" s="158"/>
      <c r="C219" s="197" t="s">
        <v>782</v>
      </c>
      <c r="D219" s="197" t="s">
        <v>393</v>
      </c>
      <c r="E219" s="198" t="s">
        <v>3128</v>
      </c>
      <c r="F219" s="199" t="s">
        <v>3129</v>
      </c>
      <c r="G219" s="200" t="s">
        <v>292</v>
      </c>
      <c r="H219" s="201">
        <v>810</v>
      </c>
      <c r="I219" s="202"/>
      <c r="J219" s="201">
        <f t="shared" si="20"/>
        <v>0</v>
      </c>
      <c r="K219" s="203"/>
      <c r="L219" s="204"/>
      <c r="M219" s="205" t="s">
        <v>1</v>
      </c>
      <c r="N219" s="206" t="s">
        <v>42</v>
      </c>
      <c r="O219" s="62"/>
      <c r="P219" s="168">
        <f t="shared" si="21"/>
        <v>0</v>
      </c>
      <c r="Q219" s="168">
        <v>2.9999999999999997E-4</v>
      </c>
      <c r="R219" s="168">
        <f t="shared" si="22"/>
        <v>0.24299999999999997</v>
      </c>
      <c r="S219" s="168">
        <v>0</v>
      </c>
      <c r="T219" s="169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1060</v>
      </c>
      <c r="AT219" s="170" t="s">
        <v>393</v>
      </c>
      <c r="AU219" s="170" t="s">
        <v>89</v>
      </c>
      <c r="AY219" s="18" t="s">
        <v>276</v>
      </c>
      <c r="BE219" s="171">
        <f t="shared" si="24"/>
        <v>0</v>
      </c>
      <c r="BF219" s="171">
        <f t="shared" si="25"/>
        <v>0</v>
      </c>
      <c r="BG219" s="171">
        <f t="shared" si="26"/>
        <v>0</v>
      </c>
      <c r="BH219" s="171">
        <f t="shared" si="27"/>
        <v>0</v>
      </c>
      <c r="BI219" s="171">
        <f t="shared" si="28"/>
        <v>0</v>
      </c>
      <c r="BJ219" s="18" t="s">
        <v>89</v>
      </c>
      <c r="BK219" s="172">
        <f t="shared" si="29"/>
        <v>0</v>
      </c>
      <c r="BL219" s="18" t="s">
        <v>1060</v>
      </c>
      <c r="BM219" s="170" t="s">
        <v>3130</v>
      </c>
    </row>
    <row r="220" spans="1:65" s="2" customFormat="1" ht="24.2" customHeight="1">
      <c r="A220" s="33"/>
      <c r="B220" s="158"/>
      <c r="C220" s="159" t="s">
        <v>786</v>
      </c>
      <c r="D220" s="159" t="s">
        <v>278</v>
      </c>
      <c r="E220" s="160" t="s">
        <v>3131</v>
      </c>
      <c r="F220" s="161" t="s">
        <v>3132</v>
      </c>
      <c r="G220" s="162" t="s">
        <v>292</v>
      </c>
      <c r="H220" s="163">
        <v>65</v>
      </c>
      <c r="I220" s="164"/>
      <c r="J220" s="163">
        <f t="shared" si="20"/>
        <v>0</v>
      </c>
      <c r="K220" s="165"/>
      <c r="L220" s="34"/>
      <c r="M220" s="166" t="s">
        <v>1</v>
      </c>
      <c r="N220" s="167" t="s">
        <v>42</v>
      </c>
      <c r="O220" s="62"/>
      <c r="P220" s="168">
        <f t="shared" si="21"/>
        <v>0</v>
      </c>
      <c r="Q220" s="168">
        <v>0</v>
      </c>
      <c r="R220" s="168">
        <f t="shared" si="22"/>
        <v>0</v>
      </c>
      <c r="S220" s="168">
        <v>0</v>
      </c>
      <c r="T220" s="169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282</v>
      </c>
      <c r="AT220" s="170" t="s">
        <v>278</v>
      </c>
      <c r="AU220" s="170" t="s">
        <v>89</v>
      </c>
      <c r="AY220" s="18" t="s">
        <v>276</v>
      </c>
      <c r="BE220" s="171">
        <f t="shared" si="24"/>
        <v>0</v>
      </c>
      <c r="BF220" s="171">
        <f t="shared" si="25"/>
        <v>0</v>
      </c>
      <c r="BG220" s="171">
        <f t="shared" si="26"/>
        <v>0</v>
      </c>
      <c r="BH220" s="171">
        <f t="shared" si="27"/>
        <v>0</v>
      </c>
      <c r="BI220" s="171">
        <f t="shared" si="28"/>
        <v>0</v>
      </c>
      <c r="BJ220" s="18" t="s">
        <v>89</v>
      </c>
      <c r="BK220" s="172">
        <f t="shared" si="29"/>
        <v>0</v>
      </c>
      <c r="BL220" s="18" t="s">
        <v>282</v>
      </c>
      <c r="BM220" s="170" t="s">
        <v>3133</v>
      </c>
    </row>
    <row r="221" spans="1:65" s="2" customFormat="1" ht="24.2" customHeight="1">
      <c r="A221" s="33"/>
      <c r="B221" s="158"/>
      <c r="C221" s="197" t="s">
        <v>794</v>
      </c>
      <c r="D221" s="197" t="s">
        <v>393</v>
      </c>
      <c r="E221" s="198" t="s">
        <v>3134</v>
      </c>
      <c r="F221" s="199" t="s">
        <v>3135</v>
      </c>
      <c r="G221" s="200" t="s">
        <v>292</v>
      </c>
      <c r="H221" s="201">
        <v>65</v>
      </c>
      <c r="I221" s="202"/>
      <c r="J221" s="201">
        <f t="shared" si="20"/>
        <v>0</v>
      </c>
      <c r="K221" s="203"/>
      <c r="L221" s="204"/>
      <c r="M221" s="205" t="s">
        <v>1</v>
      </c>
      <c r="N221" s="206" t="s">
        <v>42</v>
      </c>
      <c r="O221" s="62"/>
      <c r="P221" s="168">
        <f t="shared" si="21"/>
        <v>0</v>
      </c>
      <c r="Q221" s="168">
        <v>2.9999999999999997E-4</v>
      </c>
      <c r="R221" s="168">
        <f t="shared" si="22"/>
        <v>1.95E-2</v>
      </c>
      <c r="S221" s="168">
        <v>0</v>
      </c>
      <c r="T221" s="169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1060</v>
      </c>
      <c r="AT221" s="170" t="s">
        <v>393</v>
      </c>
      <c r="AU221" s="170" t="s">
        <v>89</v>
      </c>
      <c r="AY221" s="18" t="s">
        <v>276</v>
      </c>
      <c r="BE221" s="171">
        <f t="shared" si="24"/>
        <v>0</v>
      </c>
      <c r="BF221" s="171">
        <f t="shared" si="25"/>
        <v>0</v>
      </c>
      <c r="BG221" s="171">
        <f t="shared" si="26"/>
        <v>0</v>
      </c>
      <c r="BH221" s="171">
        <f t="shared" si="27"/>
        <v>0</v>
      </c>
      <c r="BI221" s="171">
        <f t="shared" si="28"/>
        <v>0</v>
      </c>
      <c r="BJ221" s="18" t="s">
        <v>89</v>
      </c>
      <c r="BK221" s="172">
        <f t="shared" si="29"/>
        <v>0</v>
      </c>
      <c r="BL221" s="18" t="s">
        <v>1060</v>
      </c>
      <c r="BM221" s="170" t="s">
        <v>3136</v>
      </c>
    </row>
    <row r="222" spans="1:65" s="2" customFormat="1" ht="24.2" customHeight="1">
      <c r="A222" s="33"/>
      <c r="B222" s="158"/>
      <c r="C222" s="159" t="s">
        <v>802</v>
      </c>
      <c r="D222" s="159" t="s">
        <v>278</v>
      </c>
      <c r="E222" s="160" t="s">
        <v>3137</v>
      </c>
      <c r="F222" s="161" t="s">
        <v>3138</v>
      </c>
      <c r="G222" s="162" t="s">
        <v>292</v>
      </c>
      <c r="H222" s="163">
        <v>1050</v>
      </c>
      <c r="I222" s="164"/>
      <c r="J222" s="163">
        <f t="shared" si="20"/>
        <v>0</v>
      </c>
      <c r="K222" s="165"/>
      <c r="L222" s="34"/>
      <c r="M222" s="166" t="s">
        <v>1</v>
      </c>
      <c r="N222" s="167" t="s">
        <v>42</v>
      </c>
      <c r="O222" s="62"/>
      <c r="P222" s="168">
        <f t="shared" si="21"/>
        <v>0</v>
      </c>
      <c r="Q222" s="168">
        <v>0</v>
      </c>
      <c r="R222" s="168">
        <f t="shared" si="22"/>
        <v>0</v>
      </c>
      <c r="S222" s="168">
        <v>0</v>
      </c>
      <c r="T222" s="169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0" t="s">
        <v>282</v>
      </c>
      <c r="AT222" s="170" t="s">
        <v>278</v>
      </c>
      <c r="AU222" s="170" t="s">
        <v>89</v>
      </c>
      <c r="AY222" s="18" t="s">
        <v>276</v>
      </c>
      <c r="BE222" s="171">
        <f t="shared" si="24"/>
        <v>0</v>
      </c>
      <c r="BF222" s="171">
        <f t="shared" si="25"/>
        <v>0</v>
      </c>
      <c r="BG222" s="171">
        <f t="shared" si="26"/>
        <v>0</v>
      </c>
      <c r="BH222" s="171">
        <f t="shared" si="27"/>
        <v>0</v>
      </c>
      <c r="BI222" s="171">
        <f t="shared" si="28"/>
        <v>0</v>
      </c>
      <c r="BJ222" s="18" t="s">
        <v>89</v>
      </c>
      <c r="BK222" s="172">
        <f t="shared" si="29"/>
        <v>0</v>
      </c>
      <c r="BL222" s="18" t="s">
        <v>282</v>
      </c>
      <c r="BM222" s="170" t="s">
        <v>3139</v>
      </c>
    </row>
    <row r="223" spans="1:65" s="2" customFormat="1" ht="21.75" customHeight="1">
      <c r="A223" s="33"/>
      <c r="B223" s="158"/>
      <c r="C223" s="197" t="s">
        <v>812</v>
      </c>
      <c r="D223" s="197" t="s">
        <v>393</v>
      </c>
      <c r="E223" s="198" t="s">
        <v>3140</v>
      </c>
      <c r="F223" s="199" t="s">
        <v>3141</v>
      </c>
      <c r="G223" s="200" t="s">
        <v>292</v>
      </c>
      <c r="H223" s="201">
        <v>1050</v>
      </c>
      <c r="I223" s="202"/>
      <c r="J223" s="201">
        <f t="shared" si="20"/>
        <v>0</v>
      </c>
      <c r="K223" s="203"/>
      <c r="L223" s="204"/>
      <c r="M223" s="205" t="s">
        <v>1</v>
      </c>
      <c r="N223" s="206" t="s">
        <v>42</v>
      </c>
      <c r="O223" s="62"/>
      <c r="P223" s="168">
        <f t="shared" si="21"/>
        <v>0</v>
      </c>
      <c r="Q223" s="168">
        <v>3.5E-4</v>
      </c>
      <c r="R223" s="168">
        <f t="shared" si="22"/>
        <v>0.36749999999999999</v>
      </c>
      <c r="S223" s="168">
        <v>0</v>
      </c>
      <c r="T223" s="169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1060</v>
      </c>
      <c r="AT223" s="170" t="s">
        <v>393</v>
      </c>
      <c r="AU223" s="170" t="s">
        <v>89</v>
      </c>
      <c r="AY223" s="18" t="s">
        <v>276</v>
      </c>
      <c r="BE223" s="171">
        <f t="shared" si="24"/>
        <v>0</v>
      </c>
      <c r="BF223" s="171">
        <f t="shared" si="25"/>
        <v>0</v>
      </c>
      <c r="BG223" s="171">
        <f t="shared" si="26"/>
        <v>0</v>
      </c>
      <c r="BH223" s="171">
        <f t="shared" si="27"/>
        <v>0</v>
      </c>
      <c r="BI223" s="171">
        <f t="shared" si="28"/>
        <v>0</v>
      </c>
      <c r="BJ223" s="18" t="s">
        <v>89</v>
      </c>
      <c r="BK223" s="172">
        <f t="shared" si="29"/>
        <v>0</v>
      </c>
      <c r="BL223" s="18" t="s">
        <v>1060</v>
      </c>
      <c r="BM223" s="170" t="s">
        <v>3142</v>
      </c>
    </row>
    <row r="224" spans="1:65" s="2" customFormat="1" ht="24.2" customHeight="1">
      <c r="A224" s="33"/>
      <c r="B224" s="158"/>
      <c r="C224" s="159" t="s">
        <v>817</v>
      </c>
      <c r="D224" s="159" t="s">
        <v>278</v>
      </c>
      <c r="E224" s="160" t="s">
        <v>3143</v>
      </c>
      <c r="F224" s="161" t="s">
        <v>3144</v>
      </c>
      <c r="G224" s="162" t="s">
        <v>292</v>
      </c>
      <c r="H224" s="163">
        <v>35</v>
      </c>
      <c r="I224" s="164"/>
      <c r="J224" s="163">
        <f t="shared" si="20"/>
        <v>0</v>
      </c>
      <c r="K224" s="165"/>
      <c r="L224" s="34"/>
      <c r="M224" s="166" t="s">
        <v>1</v>
      </c>
      <c r="N224" s="167" t="s">
        <v>42</v>
      </c>
      <c r="O224" s="62"/>
      <c r="P224" s="168">
        <f t="shared" si="21"/>
        <v>0</v>
      </c>
      <c r="Q224" s="168">
        <v>0</v>
      </c>
      <c r="R224" s="168">
        <f t="shared" si="22"/>
        <v>0</v>
      </c>
      <c r="S224" s="168">
        <v>0</v>
      </c>
      <c r="T224" s="169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0" t="s">
        <v>282</v>
      </c>
      <c r="AT224" s="170" t="s">
        <v>278</v>
      </c>
      <c r="AU224" s="170" t="s">
        <v>89</v>
      </c>
      <c r="AY224" s="18" t="s">
        <v>276</v>
      </c>
      <c r="BE224" s="171">
        <f t="shared" si="24"/>
        <v>0</v>
      </c>
      <c r="BF224" s="171">
        <f t="shared" si="25"/>
        <v>0</v>
      </c>
      <c r="BG224" s="171">
        <f t="shared" si="26"/>
        <v>0</v>
      </c>
      <c r="BH224" s="171">
        <f t="shared" si="27"/>
        <v>0</v>
      </c>
      <c r="BI224" s="171">
        <f t="shared" si="28"/>
        <v>0</v>
      </c>
      <c r="BJ224" s="18" t="s">
        <v>89</v>
      </c>
      <c r="BK224" s="172">
        <f t="shared" si="29"/>
        <v>0</v>
      </c>
      <c r="BL224" s="18" t="s">
        <v>282</v>
      </c>
      <c r="BM224" s="170" t="s">
        <v>3145</v>
      </c>
    </row>
    <row r="225" spans="1:65" s="2" customFormat="1" ht="21.75" customHeight="1">
      <c r="A225" s="33"/>
      <c r="B225" s="158"/>
      <c r="C225" s="197" t="s">
        <v>823</v>
      </c>
      <c r="D225" s="197" t="s">
        <v>393</v>
      </c>
      <c r="E225" s="198" t="s">
        <v>3146</v>
      </c>
      <c r="F225" s="199" t="s">
        <v>3147</v>
      </c>
      <c r="G225" s="200" t="s">
        <v>292</v>
      </c>
      <c r="H225" s="201">
        <v>35</v>
      </c>
      <c r="I225" s="202"/>
      <c r="J225" s="201">
        <f t="shared" si="20"/>
        <v>0</v>
      </c>
      <c r="K225" s="203"/>
      <c r="L225" s="204"/>
      <c r="M225" s="205" t="s">
        <v>1</v>
      </c>
      <c r="N225" s="206" t="s">
        <v>42</v>
      </c>
      <c r="O225" s="62"/>
      <c r="P225" s="168">
        <f t="shared" si="21"/>
        <v>0</v>
      </c>
      <c r="Q225" s="168">
        <v>8.0999999999999996E-4</v>
      </c>
      <c r="R225" s="168">
        <f t="shared" si="22"/>
        <v>2.835E-2</v>
      </c>
      <c r="S225" s="168">
        <v>0</v>
      </c>
      <c r="T225" s="169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0" t="s">
        <v>1060</v>
      </c>
      <c r="AT225" s="170" t="s">
        <v>393</v>
      </c>
      <c r="AU225" s="170" t="s">
        <v>89</v>
      </c>
      <c r="AY225" s="18" t="s">
        <v>276</v>
      </c>
      <c r="BE225" s="171">
        <f t="shared" si="24"/>
        <v>0</v>
      </c>
      <c r="BF225" s="171">
        <f t="shared" si="25"/>
        <v>0</v>
      </c>
      <c r="BG225" s="171">
        <f t="shared" si="26"/>
        <v>0</v>
      </c>
      <c r="BH225" s="171">
        <f t="shared" si="27"/>
        <v>0</v>
      </c>
      <c r="BI225" s="171">
        <f t="shared" si="28"/>
        <v>0</v>
      </c>
      <c r="BJ225" s="18" t="s">
        <v>89</v>
      </c>
      <c r="BK225" s="172">
        <f t="shared" si="29"/>
        <v>0</v>
      </c>
      <c r="BL225" s="18" t="s">
        <v>1060</v>
      </c>
      <c r="BM225" s="170" t="s">
        <v>3148</v>
      </c>
    </row>
    <row r="226" spans="1:65" s="2" customFormat="1" ht="24.2" customHeight="1">
      <c r="A226" s="33"/>
      <c r="B226" s="158"/>
      <c r="C226" s="159" t="s">
        <v>830</v>
      </c>
      <c r="D226" s="159" t="s">
        <v>278</v>
      </c>
      <c r="E226" s="160" t="s">
        <v>3149</v>
      </c>
      <c r="F226" s="161" t="s">
        <v>3150</v>
      </c>
      <c r="G226" s="162" t="s">
        <v>292</v>
      </c>
      <c r="H226" s="163">
        <v>24</v>
      </c>
      <c r="I226" s="164"/>
      <c r="J226" s="163">
        <f t="shared" ref="J226:J257" si="30">ROUND(I226*H226,3)</f>
        <v>0</v>
      </c>
      <c r="K226" s="165"/>
      <c r="L226" s="34"/>
      <c r="M226" s="166" t="s">
        <v>1</v>
      </c>
      <c r="N226" s="167" t="s">
        <v>42</v>
      </c>
      <c r="O226" s="62"/>
      <c r="P226" s="168">
        <f t="shared" ref="P226:P257" si="31">O226*H226</f>
        <v>0</v>
      </c>
      <c r="Q226" s="168">
        <v>0</v>
      </c>
      <c r="R226" s="168">
        <f t="shared" ref="R226:R257" si="32">Q226*H226</f>
        <v>0</v>
      </c>
      <c r="S226" s="168">
        <v>0</v>
      </c>
      <c r="T226" s="169">
        <f t="shared" ref="T226:T257" si="33"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70" t="s">
        <v>282</v>
      </c>
      <c r="AT226" s="170" t="s">
        <v>278</v>
      </c>
      <c r="AU226" s="170" t="s">
        <v>89</v>
      </c>
      <c r="AY226" s="18" t="s">
        <v>276</v>
      </c>
      <c r="BE226" s="171">
        <f t="shared" si="24"/>
        <v>0</v>
      </c>
      <c r="BF226" s="171">
        <f t="shared" si="25"/>
        <v>0</v>
      </c>
      <c r="BG226" s="171">
        <f t="shared" si="26"/>
        <v>0</v>
      </c>
      <c r="BH226" s="171">
        <f t="shared" si="27"/>
        <v>0</v>
      </c>
      <c r="BI226" s="171">
        <f t="shared" si="28"/>
        <v>0</v>
      </c>
      <c r="BJ226" s="18" t="s">
        <v>89</v>
      </c>
      <c r="BK226" s="172">
        <f t="shared" si="29"/>
        <v>0</v>
      </c>
      <c r="BL226" s="18" t="s">
        <v>282</v>
      </c>
      <c r="BM226" s="170" t="s">
        <v>3151</v>
      </c>
    </row>
    <row r="227" spans="1:65" s="2" customFormat="1" ht="21.75" customHeight="1">
      <c r="A227" s="33"/>
      <c r="B227" s="158"/>
      <c r="C227" s="197" t="s">
        <v>835</v>
      </c>
      <c r="D227" s="197" t="s">
        <v>393</v>
      </c>
      <c r="E227" s="198" t="s">
        <v>3152</v>
      </c>
      <c r="F227" s="199" t="s">
        <v>3153</v>
      </c>
      <c r="G227" s="200" t="s">
        <v>292</v>
      </c>
      <c r="H227" s="201">
        <v>24</v>
      </c>
      <c r="I227" s="202"/>
      <c r="J227" s="201">
        <f t="shared" si="30"/>
        <v>0</v>
      </c>
      <c r="K227" s="203"/>
      <c r="L227" s="204"/>
      <c r="M227" s="205" t="s">
        <v>1</v>
      </c>
      <c r="N227" s="206" t="s">
        <v>42</v>
      </c>
      <c r="O227" s="62"/>
      <c r="P227" s="168">
        <f t="shared" si="31"/>
        <v>0</v>
      </c>
      <c r="Q227" s="168">
        <v>4.6999999999999999E-4</v>
      </c>
      <c r="R227" s="168">
        <f t="shared" si="32"/>
        <v>1.128E-2</v>
      </c>
      <c r="S227" s="168">
        <v>0</v>
      </c>
      <c r="T227" s="169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1060</v>
      </c>
      <c r="AT227" s="170" t="s">
        <v>393</v>
      </c>
      <c r="AU227" s="170" t="s">
        <v>89</v>
      </c>
      <c r="AY227" s="18" t="s">
        <v>276</v>
      </c>
      <c r="BE227" s="171">
        <f t="shared" si="24"/>
        <v>0</v>
      </c>
      <c r="BF227" s="171">
        <f t="shared" si="25"/>
        <v>0</v>
      </c>
      <c r="BG227" s="171">
        <f t="shared" si="26"/>
        <v>0</v>
      </c>
      <c r="BH227" s="171">
        <f t="shared" si="27"/>
        <v>0</v>
      </c>
      <c r="BI227" s="171">
        <f t="shared" si="28"/>
        <v>0</v>
      </c>
      <c r="BJ227" s="18" t="s">
        <v>89</v>
      </c>
      <c r="BK227" s="172">
        <f t="shared" si="29"/>
        <v>0</v>
      </c>
      <c r="BL227" s="18" t="s">
        <v>1060</v>
      </c>
      <c r="BM227" s="170" t="s">
        <v>3154</v>
      </c>
    </row>
    <row r="228" spans="1:65" s="2" customFormat="1" ht="37.9" customHeight="1">
      <c r="A228" s="33"/>
      <c r="B228" s="158"/>
      <c r="C228" s="159" t="s">
        <v>840</v>
      </c>
      <c r="D228" s="159" t="s">
        <v>278</v>
      </c>
      <c r="E228" s="160" t="s">
        <v>3155</v>
      </c>
      <c r="F228" s="161" t="s">
        <v>3156</v>
      </c>
      <c r="G228" s="162" t="s">
        <v>2214</v>
      </c>
      <c r="H228" s="163">
        <v>1</v>
      </c>
      <c r="I228" s="164"/>
      <c r="J228" s="163">
        <f t="shared" si="30"/>
        <v>0</v>
      </c>
      <c r="K228" s="165"/>
      <c r="L228" s="34"/>
      <c r="M228" s="166" t="s">
        <v>1</v>
      </c>
      <c r="N228" s="167" t="s">
        <v>42</v>
      </c>
      <c r="O228" s="62"/>
      <c r="P228" s="168">
        <f t="shared" si="31"/>
        <v>0</v>
      </c>
      <c r="Q228" s="168">
        <v>0</v>
      </c>
      <c r="R228" s="168">
        <f t="shared" si="32"/>
        <v>0</v>
      </c>
      <c r="S228" s="168">
        <v>4.0000000000000003E-5</v>
      </c>
      <c r="T228" s="169">
        <f t="shared" si="33"/>
        <v>4.0000000000000003E-5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0" t="s">
        <v>282</v>
      </c>
      <c r="AT228" s="170" t="s">
        <v>278</v>
      </c>
      <c r="AU228" s="170" t="s">
        <v>89</v>
      </c>
      <c r="AY228" s="18" t="s">
        <v>276</v>
      </c>
      <c r="BE228" s="171">
        <f t="shared" si="24"/>
        <v>0</v>
      </c>
      <c r="BF228" s="171">
        <f t="shared" si="25"/>
        <v>0</v>
      </c>
      <c r="BG228" s="171">
        <f t="shared" si="26"/>
        <v>0</v>
      </c>
      <c r="BH228" s="171">
        <f t="shared" si="27"/>
        <v>0</v>
      </c>
      <c r="BI228" s="171">
        <f t="shared" si="28"/>
        <v>0</v>
      </c>
      <c r="BJ228" s="18" t="s">
        <v>89</v>
      </c>
      <c r="BK228" s="172">
        <f t="shared" si="29"/>
        <v>0</v>
      </c>
      <c r="BL228" s="18" t="s">
        <v>282</v>
      </c>
      <c r="BM228" s="170" t="s">
        <v>3157</v>
      </c>
    </row>
    <row r="229" spans="1:65" s="2" customFormat="1" ht="44.25" customHeight="1">
      <c r="A229" s="33"/>
      <c r="B229" s="158"/>
      <c r="C229" s="159" t="s">
        <v>852</v>
      </c>
      <c r="D229" s="159" t="s">
        <v>278</v>
      </c>
      <c r="E229" s="160" t="s">
        <v>3158</v>
      </c>
      <c r="F229" s="161" t="s">
        <v>3159</v>
      </c>
      <c r="G229" s="162" t="s">
        <v>371</v>
      </c>
      <c r="H229" s="163">
        <v>1</v>
      </c>
      <c r="I229" s="164"/>
      <c r="J229" s="163">
        <f t="shared" si="30"/>
        <v>0</v>
      </c>
      <c r="K229" s="165"/>
      <c r="L229" s="34"/>
      <c r="M229" s="166" t="s">
        <v>1</v>
      </c>
      <c r="N229" s="167" t="s">
        <v>42</v>
      </c>
      <c r="O229" s="62"/>
      <c r="P229" s="168">
        <f t="shared" si="31"/>
        <v>0</v>
      </c>
      <c r="Q229" s="168">
        <v>0</v>
      </c>
      <c r="R229" s="168">
        <f t="shared" si="32"/>
        <v>0</v>
      </c>
      <c r="S229" s="168">
        <v>0</v>
      </c>
      <c r="T229" s="169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0" t="s">
        <v>282</v>
      </c>
      <c r="AT229" s="170" t="s">
        <v>278</v>
      </c>
      <c r="AU229" s="170" t="s">
        <v>89</v>
      </c>
      <c r="AY229" s="18" t="s">
        <v>276</v>
      </c>
      <c r="BE229" s="171">
        <f t="shared" si="24"/>
        <v>0</v>
      </c>
      <c r="BF229" s="171">
        <f t="shared" si="25"/>
        <v>0</v>
      </c>
      <c r="BG229" s="171">
        <f t="shared" si="26"/>
        <v>0</v>
      </c>
      <c r="BH229" s="171">
        <f t="shared" si="27"/>
        <v>0</v>
      </c>
      <c r="BI229" s="171">
        <f t="shared" si="28"/>
        <v>0</v>
      </c>
      <c r="BJ229" s="18" t="s">
        <v>89</v>
      </c>
      <c r="BK229" s="172">
        <f t="shared" si="29"/>
        <v>0</v>
      </c>
      <c r="BL229" s="18" t="s">
        <v>282</v>
      </c>
      <c r="BM229" s="170" t="s">
        <v>3160</v>
      </c>
    </row>
    <row r="230" spans="1:65" s="12" customFormat="1" ht="22.9" customHeight="1">
      <c r="B230" s="145"/>
      <c r="D230" s="146" t="s">
        <v>75</v>
      </c>
      <c r="E230" s="156" t="s">
        <v>3161</v>
      </c>
      <c r="F230" s="156" t="s">
        <v>3162</v>
      </c>
      <c r="I230" s="148"/>
      <c r="J230" s="157">
        <f>BK230</f>
        <v>0</v>
      </c>
      <c r="L230" s="145"/>
      <c r="M230" s="150"/>
      <c r="N230" s="151"/>
      <c r="O230" s="151"/>
      <c r="P230" s="152">
        <f>SUM(P231:P256)</f>
        <v>0</v>
      </c>
      <c r="Q230" s="151"/>
      <c r="R230" s="152">
        <f>SUM(R231:R256)</f>
        <v>8.9840000000000003E-2</v>
      </c>
      <c r="S230" s="151"/>
      <c r="T230" s="153">
        <f>SUM(T231:T256)</f>
        <v>0</v>
      </c>
      <c r="AR230" s="146" t="s">
        <v>83</v>
      </c>
      <c r="AT230" s="154" t="s">
        <v>75</v>
      </c>
      <c r="AU230" s="154" t="s">
        <v>83</v>
      </c>
      <c r="AY230" s="146" t="s">
        <v>276</v>
      </c>
      <c r="BK230" s="155">
        <f>SUM(BK231:BK256)</f>
        <v>0</v>
      </c>
    </row>
    <row r="231" spans="1:65" s="2" customFormat="1" ht="24.2" customHeight="1">
      <c r="A231" s="33"/>
      <c r="B231" s="158"/>
      <c r="C231" s="159" t="s">
        <v>859</v>
      </c>
      <c r="D231" s="159" t="s">
        <v>278</v>
      </c>
      <c r="E231" s="160" t="s">
        <v>3163</v>
      </c>
      <c r="F231" s="161" t="s">
        <v>3164</v>
      </c>
      <c r="G231" s="162" t="s">
        <v>292</v>
      </c>
      <c r="H231" s="163">
        <v>325</v>
      </c>
      <c r="I231" s="164"/>
      <c r="J231" s="163">
        <f t="shared" ref="J231:J256" si="34">ROUND(I231*H231,3)</f>
        <v>0</v>
      </c>
      <c r="K231" s="165"/>
      <c r="L231" s="34"/>
      <c r="M231" s="166" t="s">
        <v>1</v>
      </c>
      <c r="N231" s="167" t="s">
        <v>42</v>
      </c>
      <c r="O231" s="62"/>
      <c r="P231" s="168">
        <f t="shared" ref="P231:P256" si="35">O231*H231</f>
        <v>0</v>
      </c>
      <c r="Q231" s="168">
        <v>0</v>
      </c>
      <c r="R231" s="168">
        <f t="shared" ref="R231:R256" si="36">Q231*H231</f>
        <v>0</v>
      </c>
      <c r="S231" s="168">
        <v>0</v>
      </c>
      <c r="T231" s="169">
        <f t="shared" ref="T231:T256" si="37"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0" t="s">
        <v>282</v>
      </c>
      <c r="AT231" s="170" t="s">
        <v>278</v>
      </c>
      <c r="AU231" s="170" t="s">
        <v>89</v>
      </c>
      <c r="AY231" s="18" t="s">
        <v>276</v>
      </c>
      <c r="BE231" s="171">
        <f t="shared" ref="BE231:BE256" si="38">IF(N231="základná",J231,0)</f>
        <v>0</v>
      </c>
      <c r="BF231" s="171">
        <f t="shared" ref="BF231:BF256" si="39">IF(N231="znížená",J231,0)</f>
        <v>0</v>
      </c>
      <c r="BG231" s="171">
        <f t="shared" ref="BG231:BG256" si="40">IF(N231="zákl. prenesená",J231,0)</f>
        <v>0</v>
      </c>
      <c r="BH231" s="171">
        <f t="shared" ref="BH231:BH256" si="41">IF(N231="zníž. prenesená",J231,0)</f>
        <v>0</v>
      </c>
      <c r="BI231" s="171">
        <f t="shared" ref="BI231:BI256" si="42">IF(N231="nulová",J231,0)</f>
        <v>0</v>
      </c>
      <c r="BJ231" s="18" t="s">
        <v>89</v>
      </c>
      <c r="BK231" s="172">
        <f t="shared" ref="BK231:BK256" si="43">ROUND(I231*H231,3)</f>
        <v>0</v>
      </c>
      <c r="BL231" s="18" t="s">
        <v>282</v>
      </c>
      <c r="BM231" s="170" t="s">
        <v>3165</v>
      </c>
    </row>
    <row r="232" spans="1:65" s="2" customFormat="1" ht="37.9" customHeight="1">
      <c r="A232" s="33"/>
      <c r="B232" s="158"/>
      <c r="C232" s="197" t="s">
        <v>867</v>
      </c>
      <c r="D232" s="197" t="s">
        <v>393</v>
      </c>
      <c r="E232" s="198" t="s">
        <v>3166</v>
      </c>
      <c r="F232" s="199" t="s">
        <v>3167</v>
      </c>
      <c r="G232" s="200" t="s">
        <v>292</v>
      </c>
      <c r="H232" s="201">
        <v>325</v>
      </c>
      <c r="I232" s="202"/>
      <c r="J232" s="201">
        <f t="shared" si="34"/>
        <v>0</v>
      </c>
      <c r="K232" s="203"/>
      <c r="L232" s="204"/>
      <c r="M232" s="205" t="s">
        <v>1</v>
      </c>
      <c r="N232" s="206" t="s">
        <v>42</v>
      </c>
      <c r="O232" s="62"/>
      <c r="P232" s="168">
        <f t="shared" si="35"/>
        <v>0</v>
      </c>
      <c r="Q232" s="168">
        <v>9.0000000000000006E-5</v>
      </c>
      <c r="R232" s="168">
        <f t="shared" si="36"/>
        <v>2.9250000000000002E-2</v>
      </c>
      <c r="S232" s="168">
        <v>0</v>
      </c>
      <c r="T232" s="169">
        <f t="shared" si="37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0" t="s">
        <v>1060</v>
      </c>
      <c r="AT232" s="170" t="s">
        <v>393</v>
      </c>
      <c r="AU232" s="170" t="s">
        <v>89</v>
      </c>
      <c r="AY232" s="18" t="s">
        <v>276</v>
      </c>
      <c r="BE232" s="171">
        <f t="shared" si="38"/>
        <v>0</v>
      </c>
      <c r="BF232" s="171">
        <f t="shared" si="39"/>
        <v>0</v>
      </c>
      <c r="BG232" s="171">
        <f t="shared" si="40"/>
        <v>0</v>
      </c>
      <c r="BH232" s="171">
        <f t="shared" si="41"/>
        <v>0</v>
      </c>
      <c r="BI232" s="171">
        <f t="shared" si="42"/>
        <v>0</v>
      </c>
      <c r="BJ232" s="18" t="s">
        <v>89</v>
      </c>
      <c r="BK232" s="172">
        <f t="shared" si="43"/>
        <v>0</v>
      </c>
      <c r="BL232" s="18" t="s">
        <v>1060</v>
      </c>
      <c r="BM232" s="170" t="s">
        <v>3168</v>
      </c>
    </row>
    <row r="233" spans="1:65" s="2" customFormat="1" ht="21.75" customHeight="1">
      <c r="A233" s="33"/>
      <c r="B233" s="158"/>
      <c r="C233" s="159" t="s">
        <v>877</v>
      </c>
      <c r="D233" s="159" t="s">
        <v>278</v>
      </c>
      <c r="E233" s="160" t="s">
        <v>2899</v>
      </c>
      <c r="F233" s="161" t="s">
        <v>2900</v>
      </c>
      <c r="G233" s="162" t="s">
        <v>371</v>
      </c>
      <c r="H233" s="163">
        <v>33</v>
      </c>
      <c r="I233" s="164"/>
      <c r="J233" s="163">
        <f t="shared" si="34"/>
        <v>0</v>
      </c>
      <c r="K233" s="165"/>
      <c r="L233" s="34"/>
      <c r="M233" s="166" t="s">
        <v>1</v>
      </c>
      <c r="N233" s="167" t="s">
        <v>42</v>
      </c>
      <c r="O233" s="62"/>
      <c r="P233" s="168">
        <f t="shared" si="35"/>
        <v>0</v>
      </c>
      <c r="Q233" s="168">
        <v>0</v>
      </c>
      <c r="R233" s="168">
        <f t="shared" si="36"/>
        <v>0</v>
      </c>
      <c r="S233" s="168">
        <v>0</v>
      </c>
      <c r="T233" s="169">
        <f t="shared" si="37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0" t="s">
        <v>282</v>
      </c>
      <c r="AT233" s="170" t="s">
        <v>278</v>
      </c>
      <c r="AU233" s="170" t="s">
        <v>89</v>
      </c>
      <c r="AY233" s="18" t="s">
        <v>276</v>
      </c>
      <c r="BE233" s="171">
        <f t="shared" si="38"/>
        <v>0</v>
      </c>
      <c r="BF233" s="171">
        <f t="shared" si="39"/>
        <v>0</v>
      </c>
      <c r="BG233" s="171">
        <f t="shared" si="40"/>
        <v>0</v>
      </c>
      <c r="BH233" s="171">
        <f t="shared" si="41"/>
        <v>0</v>
      </c>
      <c r="BI233" s="171">
        <f t="shared" si="42"/>
        <v>0</v>
      </c>
      <c r="BJ233" s="18" t="s">
        <v>89</v>
      </c>
      <c r="BK233" s="172">
        <f t="shared" si="43"/>
        <v>0</v>
      </c>
      <c r="BL233" s="18" t="s">
        <v>282</v>
      </c>
      <c r="BM233" s="170" t="s">
        <v>3169</v>
      </c>
    </row>
    <row r="234" spans="1:65" s="2" customFormat="1" ht="21.75" customHeight="1">
      <c r="A234" s="33"/>
      <c r="B234" s="158"/>
      <c r="C234" s="197" t="s">
        <v>890</v>
      </c>
      <c r="D234" s="197" t="s">
        <v>393</v>
      </c>
      <c r="E234" s="198" t="s">
        <v>2902</v>
      </c>
      <c r="F234" s="199" t="s">
        <v>2903</v>
      </c>
      <c r="G234" s="200" t="s">
        <v>371</v>
      </c>
      <c r="H234" s="201">
        <v>33</v>
      </c>
      <c r="I234" s="202"/>
      <c r="J234" s="201">
        <f t="shared" si="34"/>
        <v>0</v>
      </c>
      <c r="K234" s="203"/>
      <c r="L234" s="204"/>
      <c r="M234" s="205" t="s">
        <v>1</v>
      </c>
      <c r="N234" s="206" t="s">
        <v>42</v>
      </c>
      <c r="O234" s="62"/>
      <c r="P234" s="168">
        <f t="shared" si="35"/>
        <v>0</v>
      </c>
      <c r="Q234" s="168">
        <v>2.0000000000000002E-5</v>
      </c>
      <c r="R234" s="168">
        <f t="shared" si="36"/>
        <v>6.600000000000001E-4</v>
      </c>
      <c r="S234" s="168">
        <v>0</v>
      </c>
      <c r="T234" s="169">
        <f t="shared" si="37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0" t="s">
        <v>325</v>
      </c>
      <c r="AT234" s="170" t="s">
        <v>393</v>
      </c>
      <c r="AU234" s="170" t="s">
        <v>89</v>
      </c>
      <c r="AY234" s="18" t="s">
        <v>276</v>
      </c>
      <c r="BE234" s="171">
        <f t="shared" si="38"/>
        <v>0</v>
      </c>
      <c r="BF234" s="171">
        <f t="shared" si="39"/>
        <v>0</v>
      </c>
      <c r="BG234" s="171">
        <f t="shared" si="40"/>
        <v>0</v>
      </c>
      <c r="BH234" s="171">
        <f t="shared" si="41"/>
        <v>0</v>
      </c>
      <c r="BI234" s="171">
        <f t="shared" si="42"/>
        <v>0</v>
      </c>
      <c r="BJ234" s="18" t="s">
        <v>89</v>
      </c>
      <c r="BK234" s="172">
        <f t="shared" si="43"/>
        <v>0</v>
      </c>
      <c r="BL234" s="18" t="s">
        <v>282</v>
      </c>
      <c r="BM234" s="170" t="s">
        <v>3170</v>
      </c>
    </row>
    <row r="235" spans="1:65" s="2" customFormat="1" ht="33" customHeight="1">
      <c r="A235" s="33"/>
      <c r="B235" s="158"/>
      <c r="C235" s="159" t="s">
        <v>906</v>
      </c>
      <c r="D235" s="159" t="s">
        <v>278</v>
      </c>
      <c r="E235" s="160" t="s">
        <v>3171</v>
      </c>
      <c r="F235" s="161" t="s">
        <v>3172</v>
      </c>
      <c r="G235" s="162" t="s">
        <v>371</v>
      </c>
      <c r="H235" s="163">
        <v>1</v>
      </c>
      <c r="I235" s="164"/>
      <c r="J235" s="163">
        <f t="shared" si="34"/>
        <v>0</v>
      </c>
      <c r="K235" s="165"/>
      <c r="L235" s="34"/>
      <c r="M235" s="166" t="s">
        <v>1</v>
      </c>
      <c r="N235" s="167" t="s">
        <v>42</v>
      </c>
      <c r="O235" s="62"/>
      <c r="P235" s="168">
        <f t="shared" si="35"/>
        <v>0</v>
      </c>
      <c r="Q235" s="168">
        <v>0</v>
      </c>
      <c r="R235" s="168">
        <f t="shared" si="36"/>
        <v>0</v>
      </c>
      <c r="S235" s="168">
        <v>0</v>
      </c>
      <c r="T235" s="169">
        <f t="shared" si="37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0" t="s">
        <v>282</v>
      </c>
      <c r="AT235" s="170" t="s">
        <v>278</v>
      </c>
      <c r="AU235" s="170" t="s">
        <v>89</v>
      </c>
      <c r="AY235" s="18" t="s">
        <v>276</v>
      </c>
      <c r="BE235" s="171">
        <f t="shared" si="38"/>
        <v>0</v>
      </c>
      <c r="BF235" s="171">
        <f t="shared" si="39"/>
        <v>0</v>
      </c>
      <c r="BG235" s="171">
        <f t="shared" si="40"/>
        <v>0</v>
      </c>
      <c r="BH235" s="171">
        <f t="shared" si="41"/>
        <v>0</v>
      </c>
      <c r="BI235" s="171">
        <f t="shared" si="42"/>
        <v>0</v>
      </c>
      <c r="BJ235" s="18" t="s">
        <v>89</v>
      </c>
      <c r="BK235" s="172">
        <f t="shared" si="43"/>
        <v>0</v>
      </c>
      <c r="BL235" s="18" t="s">
        <v>282</v>
      </c>
      <c r="BM235" s="170" t="s">
        <v>3173</v>
      </c>
    </row>
    <row r="236" spans="1:65" s="2" customFormat="1" ht="24.2" customHeight="1">
      <c r="A236" s="33"/>
      <c r="B236" s="158"/>
      <c r="C236" s="197" t="s">
        <v>918</v>
      </c>
      <c r="D236" s="197" t="s">
        <v>393</v>
      </c>
      <c r="E236" s="198" t="s">
        <v>3174</v>
      </c>
      <c r="F236" s="199" t="s">
        <v>3175</v>
      </c>
      <c r="G236" s="200" t="s">
        <v>371</v>
      </c>
      <c r="H236" s="201">
        <v>1</v>
      </c>
      <c r="I236" s="202"/>
      <c r="J236" s="201">
        <f t="shared" si="34"/>
        <v>0</v>
      </c>
      <c r="K236" s="203"/>
      <c r="L236" s="204"/>
      <c r="M236" s="205" t="s">
        <v>1</v>
      </c>
      <c r="N236" s="206" t="s">
        <v>42</v>
      </c>
      <c r="O236" s="62"/>
      <c r="P236" s="168">
        <f t="shared" si="35"/>
        <v>0</v>
      </c>
      <c r="Q236" s="168">
        <v>0</v>
      </c>
      <c r="R236" s="168">
        <f t="shared" si="36"/>
        <v>0</v>
      </c>
      <c r="S236" s="168">
        <v>0</v>
      </c>
      <c r="T236" s="169">
        <f t="shared" si="37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70" t="s">
        <v>325</v>
      </c>
      <c r="AT236" s="170" t="s">
        <v>393</v>
      </c>
      <c r="AU236" s="170" t="s">
        <v>89</v>
      </c>
      <c r="AY236" s="18" t="s">
        <v>276</v>
      </c>
      <c r="BE236" s="171">
        <f t="shared" si="38"/>
        <v>0</v>
      </c>
      <c r="BF236" s="171">
        <f t="shared" si="39"/>
        <v>0</v>
      </c>
      <c r="BG236" s="171">
        <f t="shared" si="40"/>
        <v>0</v>
      </c>
      <c r="BH236" s="171">
        <f t="shared" si="41"/>
        <v>0</v>
      </c>
      <c r="BI236" s="171">
        <f t="shared" si="42"/>
        <v>0</v>
      </c>
      <c r="BJ236" s="18" t="s">
        <v>89</v>
      </c>
      <c r="BK236" s="172">
        <f t="shared" si="43"/>
        <v>0</v>
      </c>
      <c r="BL236" s="18" t="s">
        <v>282</v>
      </c>
      <c r="BM236" s="170" t="s">
        <v>3176</v>
      </c>
    </row>
    <row r="237" spans="1:65" s="2" customFormat="1" ht="16.5" customHeight="1">
      <c r="A237" s="33"/>
      <c r="B237" s="158"/>
      <c r="C237" s="197" t="s">
        <v>925</v>
      </c>
      <c r="D237" s="197" t="s">
        <v>393</v>
      </c>
      <c r="E237" s="198" t="s">
        <v>3177</v>
      </c>
      <c r="F237" s="199" t="s">
        <v>3178</v>
      </c>
      <c r="G237" s="200" t="s">
        <v>371</v>
      </c>
      <c r="H237" s="201">
        <v>1</v>
      </c>
      <c r="I237" s="202"/>
      <c r="J237" s="201">
        <f t="shared" si="34"/>
        <v>0</v>
      </c>
      <c r="K237" s="203"/>
      <c r="L237" s="204"/>
      <c r="M237" s="205" t="s">
        <v>1</v>
      </c>
      <c r="N237" s="206" t="s">
        <v>42</v>
      </c>
      <c r="O237" s="62"/>
      <c r="P237" s="168">
        <f t="shared" si="35"/>
        <v>0</v>
      </c>
      <c r="Q237" s="168">
        <v>0</v>
      </c>
      <c r="R237" s="168">
        <f t="shared" si="36"/>
        <v>0</v>
      </c>
      <c r="S237" s="168">
        <v>0</v>
      </c>
      <c r="T237" s="169">
        <f t="shared" si="37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325</v>
      </c>
      <c r="AT237" s="170" t="s">
        <v>393</v>
      </c>
      <c r="AU237" s="170" t="s">
        <v>89</v>
      </c>
      <c r="AY237" s="18" t="s">
        <v>276</v>
      </c>
      <c r="BE237" s="171">
        <f t="shared" si="38"/>
        <v>0</v>
      </c>
      <c r="BF237" s="171">
        <f t="shared" si="39"/>
        <v>0</v>
      </c>
      <c r="BG237" s="171">
        <f t="shared" si="40"/>
        <v>0</v>
      </c>
      <c r="BH237" s="171">
        <f t="shared" si="41"/>
        <v>0</v>
      </c>
      <c r="BI237" s="171">
        <f t="shared" si="42"/>
        <v>0</v>
      </c>
      <c r="BJ237" s="18" t="s">
        <v>89</v>
      </c>
      <c r="BK237" s="172">
        <f t="shared" si="43"/>
        <v>0</v>
      </c>
      <c r="BL237" s="18" t="s">
        <v>282</v>
      </c>
      <c r="BM237" s="170" t="s">
        <v>3179</v>
      </c>
    </row>
    <row r="238" spans="1:65" s="2" customFormat="1" ht="21.75" customHeight="1">
      <c r="A238" s="33"/>
      <c r="B238" s="158"/>
      <c r="C238" s="197" t="s">
        <v>930</v>
      </c>
      <c r="D238" s="197" t="s">
        <v>393</v>
      </c>
      <c r="E238" s="198" t="s">
        <v>3180</v>
      </c>
      <c r="F238" s="199" t="s">
        <v>3181</v>
      </c>
      <c r="G238" s="200" t="s">
        <v>371</v>
      </c>
      <c r="H238" s="201">
        <v>1</v>
      </c>
      <c r="I238" s="202"/>
      <c r="J238" s="201">
        <f t="shared" si="34"/>
        <v>0</v>
      </c>
      <c r="K238" s="203"/>
      <c r="L238" s="204"/>
      <c r="M238" s="205" t="s">
        <v>1</v>
      </c>
      <c r="N238" s="206" t="s">
        <v>42</v>
      </c>
      <c r="O238" s="62"/>
      <c r="P238" s="168">
        <f t="shared" si="35"/>
        <v>0</v>
      </c>
      <c r="Q238" s="168">
        <v>0</v>
      </c>
      <c r="R238" s="168">
        <f t="shared" si="36"/>
        <v>0</v>
      </c>
      <c r="S238" s="168">
        <v>0</v>
      </c>
      <c r="T238" s="169">
        <f t="shared" si="37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0" t="s">
        <v>325</v>
      </c>
      <c r="AT238" s="170" t="s">
        <v>393</v>
      </c>
      <c r="AU238" s="170" t="s">
        <v>89</v>
      </c>
      <c r="AY238" s="18" t="s">
        <v>276</v>
      </c>
      <c r="BE238" s="171">
        <f t="shared" si="38"/>
        <v>0</v>
      </c>
      <c r="BF238" s="171">
        <f t="shared" si="39"/>
        <v>0</v>
      </c>
      <c r="BG238" s="171">
        <f t="shared" si="40"/>
        <v>0</v>
      </c>
      <c r="BH238" s="171">
        <f t="shared" si="41"/>
        <v>0</v>
      </c>
      <c r="BI238" s="171">
        <f t="shared" si="42"/>
        <v>0</v>
      </c>
      <c r="BJ238" s="18" t="s">
        <v>89</v>
      </c>
      <c r="BK238" s="172">
        <f t="shared" si="43"/>
        <v>0</v>
      </c>
      <c r="BL238" s="18" t="s">
        <v>282</v>
      </c>
      <c r="BM238" s="170" t="s">
        <v>3182</v>
      </c>
    </row>
    <row r="239" spans="1:65" s="2" customFormat="1" ht="16.5" customHeight="1">
      <c r="A239" s="33"/>
      <c r="B239" s="158"/>
      <c r="C239" s="197" t="s">
        <v>937</v>
      </c>
      <c r="D239" s="197" t="s">
        <v>393</v>
      </c>
      <c r="E239" s="198" t="s">
        <v>3183</v>
      </c>
      <c r="F239" s="199" t="s">
        <v>3184</v>
      </c>
      <c r="G239" s="200" t="s">
        <v>371</v>
      </c>
      <c r="H239" s="201">
        <v>1</v>
      </c>
      <c r="I239" s="202"/>
      <c r="J239" s="201">
        <f t="shared" si="34"/>
        <v>0</v>
      </c>
      <c r="K239" s="203"/>
      <c r="L239" s="204"/>
      <c r="M239" s="205" t="s">
        <v>1</v>
      </c>
      <c r="N239" s="206" t="s">
        <v>42</v>
      </c>
      <c r="O239" s="62"/>
      <c r="P239" s="168">
        <f t="shared" si="35"/>
        <v>0</v>
      </c>
      <c r="Q239" s="168">
        <v>0</v>
      </c>
      <c r="R239" s="168">
        <f t="shared" si="36"/>
        <v>0</v>
      </c>
      <c r="S239" s="168">
        <v>0</v>
      </c>
      <c r="T239" s="169">
        <f t="shared" si="37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0" t="s">
        <v>325</v>
      </c>
      <c r="AT239" s="170" t="s">
        <v>393</v>
      </c>
      <c r="AU239" s="170" t="s">
        <v>89</v>
      </c>
      <c r="AY239" s="18" t="s">
        <v>276</v>
      </c>
      <c r="BE239" s="171">
        <f t="shared" si="38"/>
        <v>0</v>
      </c>
      <c r="BF239" s="171">
        <f t="shared" si="39"/>
        <v>0</v>
      </c>
      <c r="BG239" s="171">
        <f t="shared" si="40"/>
        <v>0</v>
      </c>
      <c r="BH239" s="171">
        <f t="shared" si="41"/>
        <v>0</v>
      </c>
      <c r="BI239" s="171">
        <f t="shared" si="42"/>
        <v>0</v>
      </c>
      <c r="BJ239" s="18" t="s">
        <v>89</v>
      </c>
      <c r="BK239" s="172">
        <f t="shared" si="43"/>
        <v>0</v>
      </c>
      <c r="BL239" s="18" t="s">
        <v>282</v>
      </c>
      <c r="BM239" s="170" t="s">
        <v>3185</v>
      </c>
    </row>
    <row r="240" spans="1:65" s="2" customFormat="1" ht="16.5" customHeight="1">
      <c r="A240" s="33"/>
      <c r="B240" s="158"/>
      <c r="C240" s="197" t="s">
        <v>943</v>
      </c>
      <c r="D240" s="197" t="s">
        <v>393</v>
      </c>
      <c r="E240" s="198" t="s">
        <v>3186</v>
      </c>
      <c r="F240" s="199" t="s">
        <v>3187</v>
      </c>
      <c r="G240" s="200" t="s">
        <v>371</v>
      </c>
      <c r="H240" s="201">
        <v>1</v>
      </c>
      <c r="I240" s="202"/>
      <c r="J240" s="201">
        <f t="shared" si="34"/>
        <v>0</v>
      </c>
      <c r="K240" s="203"/>
      <c r="L240" s="204"/>
      <c r="M240" s="205" t="s">
        <v>1</v>
      </c>
      <c r="N240" s="206" t="s">
        <v>42</v>
      </c>
      <c r="O240" s="62"/>
      <c r="P240" s="168">
        <f t="shared" si="35"/>
        <v>0</v>
      </c>
      <c r="Q240" s="168">
        <v>0</v>
      </c>
      <c r="R240" s="168">
        <f t="shared" si="36"/>
        <v>0</v>
      </c>
      <c r="S240" s="168">
        <v>0</v>
      </c>
      <c r="T240" s="169">
        <f t="shared" si="37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0" t="s">
        <v>325</v>
      </c>
      <c r="AT240" s="170" t="s">
        <v>393</v>
      </c>
      <c r="AU240" s="170" t="s">
        <v>89</v>
      </c>
      <c r="AY240" s="18" t="s">
        <v>276</v>
      </c>
      <c r="BE240" s="171">
        <f t="shared" si="38"/>
        <v>0</v>
      </c>
      <c r="BF240" s="171">
        <f t="shared" si="39"/>
        <v>0</v>
      </c>
      <c r="BG240" s="171">
        <f t="shared" si="40"/>
        <v>0</v>
      </c>
      <c r="BH240" s="171">
        <f t="shared" si="41"/>
        <v>0</v>
      </c>
      <c r="BI240" s="171">
        <f t="shared" si="42"/>
        <v>0</v>
      </c>
      <c r="BJ240" s="18" t="s">
        <v>89</v>
      </c>
      <c r="BK240" s="172">
        <f t="shared" si="43"/>
        <v>0</v>
      </c>
      <c r="BL240" s="18" t="s">
        <v>282</v>
      </c>
      <c r="BM240" s="170" t="s">
        <v>3188</v>
      </c>
    </row>
    <row r="241" spans="1:65" s="2" customFormat="1" ht="24.2" customHeight="1">
      <c r="A241" s="33"/>
      <c r="B241" s="158"/>
      <c r="C241" s="159" t="s">
        <v>949</v>
      </c>
      <c r="D241" s="159" t="s">
        <v>278</v>
      </c>
      <c r="E241" s="160" t="s">
        <v>3189</v>
      </c>
      <c r="F241" s="161" t="s">
        <v>3190</v>
      </c>
      <c r="G241" s="162" t="s">
        <v>371</v>
      </c>
      <c r="H241" s="163">
        <v>3</v>
      </c>
      <c r="I241" s="164"/>
      <c r="J241" s="163">
        <f t="shared" si="34"/>
        <v>0</v>
      </c>
      <c r="K241" s="165"/>
      <c r="L241" s="34"/>
      <c r="M241" s="166" t="s">
        <v>1</v>
      </c>
      <c r="N241" s="167" t="s">
        <v>42</v>
      </c>
      <c r="O241" s="62"/>
      <c r="P241" s="168">
        <f t="shared" si="35"/>
        <v>0</v>
      </c>
      <c r="Q241" s="168">
        <v>0</v>
      </c>
      <c r="R241" s="168">
        <f t="shared" si="36"/>
        <v>0</v>
      </c>
      <c r="S241" s="168">
        <v>0</v>
      </c>
      <c r="T241" s="169">
        <f t="shared" si="37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282</v>
      </c>
      <c r="AT241" s="170" t="s">
        <v>278</v>
      </c>
      <c r="AU241" s="170" t="s">
        <v>89</v>
      </c>
      <c r="AY241" s="18" t="s">
        <v>276</v>
      </c>
      <c r="BE241" s="171">
        <f t="shared" si="38"/>
        <v>0</v>
      </c>
      <c r="BF241" s="171">
        <f t="shared" si="39"/>
        <v>0</v>
      </c>
      <c r="BG241" s="171">
        <f t="shared" si="40"/>
        <v>0</v>
      </c>
      <c r="BH241" s="171">
        <f t="shared" si="41"/>
        <v>0</v>
      </c>
      <c r="BI241" s="171">
        <f t="shared" si="42"/>
        <v>0</v>
      </c>
      <c r="BJ241" s="18" t="s">
        <v>89</v>
      </c>
      <c r="BK241" s="172">
        <f t="shared" si="43"/>
        <v>0</v>
      </c>
      <c r="BL241" s="18" t="s">
        <v>282</v>
      </c>
      <c r="BM241" s="170" t="s">
        <v>3191</v>
      </c>
    </row>
    <row r="242" spans="1:65" s="2" customFormat="1" ht="24.2" customHeight="1">
      <c r="A242" s="33"/>
      <c r="B242" s="158"/>
      <c r="C242" s="197" t="s">
        <v>953</v>
      </c>
      <c r="D242" s="197" t="s">
        <v>393</v>
      </c>
      <c r="E242" s="198" t="s">
        <v>3192</v>
      </c>
      <c r="F242" s="199" t="s">
        <v>3193</v>
      </c>
      <c r="G242" s="200" t="s">
        <v>371</v>
      </c>
      <c r="H242" s="201">
        <v>3</v>
      </c>
      <c r="I242" s="202"/>
      <c r="J242" s="201">
        <f t="shared" si="34"/>
        <v>0</v>
      </c>
      <c r="K242" s="203"/>
      <c r="L242" s="204"/>
      <c r="M242" s="205" t="s">
        <v>1</v>
      </c>
      <c r="N242" s="206" t="s">
        <v>42</v>
      </c>
      <c r="O242" s="62"/>
      <c r="P242" s="168">
        <f t="shared" si="35"/>
        <v>0</v>
      </c>
      <c r="Q242" s="168">
        <v>0</v>
      </c>
      <c r="R242" s="168">
        <f t="shared" si="36"/>
        <v>0</v>
      </c>
      <c r="S242" s="168">
        <v>0</v>
      </c>
      <c r="T242" s="169">
        <f t="shared" si="37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0" t="s">
        <v>325</v>
      </c>
      <c r="AT242" s="170" t="s">
        <v>393</v>
      </c>
      <c r="AU242" s="170" t="s">
        <v>89</v>
      </c>
      <c r="AY242" s="18" t="s">
        <v>276</v>
      </c>
      <c r="BE242" s="171">
        <f t="shared" si="38"/>
        <v>0</v>
      </c>
      <c r="BF242" s="171">
        <f t="shared" si="39"/>
        <v>0</v>
      </c>
      <c r="BG242" s="171">
        <f t="shared" si="40"/>
        <v>0</v>
      </c>
      <c r="BH242" s="171">
        <f t="shared" si="41"/>
        <v>0</v>
      </c>
      <c r="BI242" s="171">
        <f t="shared" si="42"/>
        <v>0</v>
      </c>
      <c r="BJ242" s="18" t="s">
        <v>89</v>
      </c>
      <c r="BK242" s="172">
        <f t="shared" si="43"/>
        <v>0</v>
      </c>
      <c r="BL242" s="18" t="s">
        <v>282</v>
      </c>
      <c r="BM242" s="170" t="s">
        <v>3194</v>
      </c>
    </row>
    <row r="243" spans="1:65" s="2" customFormat="1" ht="24.2" customHeight="1">
      <c r="A243" s="33"/>
      <c r="B243" s="158"/>
      <c r="C243" s="159" t="s">
        <v>958</v>
      </c>
      <c r="D243" s="159" t="s">
        <v>278</v>
      </c>
      <c r="E243" s="160" t="s">
        <v>3195</v>
      </c>
      <c r="F243" s="161" t="s">
        <v>3196</v>
      </c>
      <c r="G243" s="162" t="s">
        <v>292</v>
      </c>
      <c r="H243" s="163">
        <v>15</v>
      </c>
      <c r="I243" s="164"/>
      <c r="J243" s="163">
        <f t="shared" si="34"/>
        <v>0</v>
      </c>
      <c r="K243" s="165"/>
      <c r="L243" s="34"/>
      <c r="M243" s="166" t="s">
        <v>1</v>
      </c>
      <c r="N243" s="167" t="s">
        <v>42</v>
      </c>
      <c r="O243" s="62"/>
      <c r="P243" s="168">
        <f t="shared" si="35"/>
        <v>0</v>
      </c>
      <c r="Q243" s="168">
        <v>0</v>
      </c>
      <c r="R243" s="168">
        <f t="shared" si="36"/>
        <v>0</v>
      </c>
      <c r="S243" s="168">
        <v>0</v>
      </c>
      <c r="T243" s="169">
        <f t="shared" si="37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0" t="s">
        <v>282</v>
      </c>
      <c r="AT243" s="170" t="s">
        <v>278</v>
      </c>
      <c r="AU243" s="170" t="s">
        <v>89</v>
      </c>
      <c r="AY243" s="18" t="s">
        <v>276</v>
      </c>
      <c r="BE243" s="171">
        <f t="shared" si="38"/>
        <v>0</v>
      </c>
      <c r="BF243" s="171">
        <f t="shared" si="39"/>
        <v>0</v>
      </c>
      <c r="BG243" s="171">
        <f t="shared" si="40"/>
        <v>0</v>
      </c>
      <c r="BH243" s="171">
        <f t="shared" si="41"/>
        <v>0</v>
      </c>
      <c r="BI243" s="171">
        <f t="shared" si="42"/>
        <v>0</v>
      </c>
      <c r="BJ243" s="18" t="s">
        <v>89</v>
      </c>
      <c r="BK243" s="172">
        <f t="shared" si="43"/>
        <v>0</v>
      </c>
      <c r="BL243" s="18" t="s">
        <v>282</v>
      </c>
      <c r="BM243" s="170" t="s">
        <v>3197</v>
      </c>
    </row>
    <row r="244" spans="1:65" s="2" customFormat="1" ht="16.5" customHeight="1">
      <c r="A244" s="33"/>
      <c r="B244" s="158"/>
      <c r="C244" s="197" t="s">
        <v>969</v>
      </c>
      <c r="D244" s="197" t="s">
        <v>393</v>
      </c>
      <c r="E244" s="198" t="s">
        <v>3198</v>
      </c>
      <c r="F244" s="199" t="s">
        <v>3199</v>
      </c>
      <c r="G244" s="200" t="s">
        <v>292</v>
      </c>
      <c r="H244" s="201">
        <v>15</v>
      </c>
      <c r="I244" s="202"/>
      <c r="J244" s="201">
        <f t="shared" si="34"/>
        <v>0</v>
      </c>
      <c r="K244" s="203"/>
      <c r="L244" s="204"/>
      <c r="M244" s="205" t="s">
        <v>1</v>
      </c>
      <c r="N244" s="206" t="s">
        <v>42</v>
      </c>
      <c r="O244" s="62"/>
      <c r="P244" s="168">
        <f t="shared" si="35"/>
        <v>0</v>
      </c>
      <c r="Q244" s="168">
        <v>1.3999999999999999E-4</v>
      </c>
      <c r="R244" s="168">
        <f t="shared" si="36"/>
        <v>2.0999999999999999E-3</v>
      </c>
      <c r="S244" s="168">
        <v>0</v>
      </c>
      <c r="T244" s="169">
        <f t="shared" si="37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1060</v>
      </c>
      <c r="AT244" s="170" t="s">
        <v>393</v>
      </c>
      <c r="AU244" s="170" t="s">
        <v>89</v>
      </c>
      <c r="AY244" s="18" t="s">
        <v>276</v>
      </c>
      <c r="BE244" s="171">
        <f t="shared" si="38"/>
        <v>0</v>
      </c>
      <c r="BF244" s="171">
        <f t="shared" si="39"/>
        <v>0</v>
      </c>
      <c r="BG244" s="171">
        <f t="shared" si="40"/>
        <v>0</v>
      </c>
      <c r="BH244" s="171">
        <f t="shared" si="41"/>
        <v>0</v>
      </c>
      <c r="BI244" s="171">
        <f t="shared" si="42"/>
        <v>0</v>
      </c>
      <c r="BJ244" s="18" t="s">
        <v>89</v>
      </c>
      <c r="BK244" s="172">
        <f t="shared" si="43"/>
        <v>0</v>
      </c>
      <c r="BL244" s="18" t="s">
        <v>1060</v>
      </c>
      <c r="BM244" s="170" t="s">
        <v>3200</v>
      </c>
    </row>
    <row r="245" spans="1:65" s="2" customFormat="1" ht="24.2" customHeight="1">
      <c r="A245" s="33"/>
      <c r="B245" s="158"/>
      <c r="C245" s="159" t="s">
        <v>973</v>
      </c>
      <c r="D245" s="159" t="s">
        <v>278</v>
      </c>
      <c r="E245" s="160" t="s">
        <v>3201</v>
      </c>
      <c r="F245" s="161" t="s">
        <v>3202</v>
      </c>
      <c r="G245" s="162" t="s">
        <v>292</v>
      </c>
      <c r="H245" s="163">
        <v>75</v>
      </c>
      <c r="I245" s="164"/>
      <c r="J245" s="163">
        <f t="shared" si="34"/>
        <v>0</v>
      </c>
      <c r="K245" s="165"/>
      <c r="L245" s="34"/>
      <c r="M245" s="166" t="s">
        <v>1</v>
      </c>
      <c r="N245" s="167" t="s">
        <v>42</v>
      </c>
      <c r="O245" s="62"/>
      <c r="P245" s="168">
        <f t="shared" si="35"/>
        <v>0</v>
      </c>
      <c r="Q245" s="168">
        <v>0</v>
      </c>
      <c r="R245" s="168">
        <f t="shared" si="36"/>
        <v>0</v>
      </c>
      <c r="S245" s="168">
        <v>0</v>
      </c>
      <c r="T245" s="169">
        <f t="shared" si="37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0" t="s">
        <v>282</v>
      </c>
      <c r="AT245" s="170" t="s">
        <v>278</v>
      </c>
      <c r="AU245" s="170" t="s">
        <v>89</v>
      </c>
      <c r="AY245" s="18" t="s">
        <v>276</v>
      </c>
      <c r="BE245" s="171">
        <f t="shared" si="38"/>
        <v>0</v>
      </c>
      <c r="BF245" s="171">
        <f t="shared" si="39"/>
        <v>0</v>
      </c>
      <c r="BG245" s="171">
        <f t="shared" si="40"/>
        <v>0</v>
      </c>
      <c r="BH245" s="171">
        <f t="shared" si="41"/>
        <v>0</v>
      </c>
      <c r="BI245" s="171">
        <f t="shared" si="42"/>
        <v>0</v>
      </c>
      <c r="BJ245" s="18" t="s">
        <v>89</v>
      </c>
      <c r="BK245" s="172">
        <f t="shared" si="43"/>
        <v>0</v>
      </c>
      <c r="BL245" s="18" t="s">
        <v>282</v>
      </c>
      <c r="BM245" s="170" t="s">
        <v>3203</v>
      </c>
    </row>
    <row r="246" spans="1:65" s="2" customFormat="1" ht="16.5" customHeight="1">
      <c r="A246" s="33"/>
      <c r="B246" s="158"/>
      <c r="C246" s="197" t="s">
        <v>990</v>
      </c>
      <c r="D246" s="197" t="s">
        <v>393</v>
      </c>
      <c r="E246" s="198" t="s">
        <v>3204</v>
      </c>
      <c r="F246" s="199" t="s">
        <v>3205</v>
      </c>
      <c r="G246" s="200" t="s">
        <v>292</v>
      </c>
      <c r="H246" s="201">
        <v>75</v>
      </c>
      <c r="I246" s="202"/>
      <c r="J246" s="201">
        <f t="shared" si="34"/>
        <v>0</v>
      </c>
      <c r="K246" s="203"/>
      <c r="L246" s="204"/>
      <c r="M246" s="205" t="s">
        <v>1</v>
      </c>
      <c r="N246" s="206" t="s">
        <v>42</v>
      </c>
      <c r="O246" s="62"/>
      <c r="P246" s="168">
        <f t="shared" si="35"/>
        <v>0</v>
      </c>
      <c r="Q246" s="168">
        <v>1.0000000000000001E-5</v>
      </c>
      <c r="R246" s="168">
        <f t="shared" si="36"/>
        <v>7.5000000000000002E-4</v>
      </c>
      <c r="S246" s="168">
        <v>0</v>
      </c>
      <c r="T246" s="169">
        <f t="shared" si="37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0" t="s">
        <v>1060</v>
      </c>
      <c r="AT246" s="170" t="s">
        <v>393</v>
      </c>
      <c r="AU246" s="170" t="s">
        <v>89</v>
      </c>
      <c r="AY246" s="18" t="s">
        <v>276</v>
      </c>
      <c r="BE246" s="171">
        <f t="shared" si="38"/>
        <v>0</v>
      </c>
      <c r="BF246" s="171">
        <f t="shared" si="39"/>
        <v>0</v>
      </c>
      <c r="BG246" s="171">
        <f t="shared" si="40"/>
        <v>0</v>
      </c>
      <c r="BH246" s="171">
        <f t="shared" si="41"/>
        <v>0</v>
      </c>
      <c r="BI246" s="171">
        <f t="shared" si="42"/>
        <v>0</v>
      </c>
      <c r="BJ246" s="18" t="s">
        <v>89</v>
      </c>
      <c r="BK246" s="172">
        <f t="shared" si="43"/>
        <v>0</v>
      </c>
      <c r="BL246" s="18" t="s">
        <v>1060</v>
      </c>
      <c r="BM246" s="170" t="s">
        <v>3206</v>
      </c>
    </row>
    <row r="247" spans="1:65" s="2" customFormat="1" ht="16.5" customHeight="1">
      <c r="A247" s="33"/>
      <c r="B247" s="158"/>
      <c r="C247" s="159" t="s">
        <v>994</v>
      </c>
      <c r="D247" s="159" t="s">
        <v>278</v>
      </c>
      <c r="E247" s="160" t="s">
        <v>3207</v>
      </c>
      <c r="F247" s="161" t="s">
        <v>3208</v>
      </c>
      <c r="G247" s="162" t="s">
        <v>371</v>
      </c>
      <c r="H247" s="163">
        <v>33</v>
      </c>
      <c r="I247" s="164"/>
      <c r="J247" s="163">
        <f t="shared" si="34"/>
        <v>0</v>
      </c>
      <c r="K247" s="165"/>
      <c r="L247" s="34"/>
      <c r="M247" s="166" t="s">
        <v>1</v>
      </c>
      <c r="N247" s="167" t="s">
        <v>42</v>
      </c>
      <c r="O247" s="62"/>
      <c r="P247" s="168">
        <f t="shared" si="35"/>
        <v>0</v>
      </c>
      <c r="Q247" s="168">
        <v>0</v>
      </c>
      <c r="R247" s="168">
        <f t="shared" si="36"/>
        <v>0</v>
      </c>
      <c r="S247" s="168">
        <v>0</v>
      </c>
      <c r="T247" s="169">
        <f t="shared" si="37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282</v>
      </c>
      <c r="AT247" s="170" t="s">
        <v>278</v>
      </c>
      <c r="AU247" s="170" t="s">
        <v>89</v>
      </c>
      <c r="AY247" s="18" t="s">
        <v>276</v>
      </c>
      <c r="BE247" s="171">
        <f t="shared" si="38"/>
        <v>0</v>
      </c>
      <c r="BF247" s="171">
        <f t="shared" si="39"/>
        <v>0</v>
      </c>
      <c r="BG247" s="171">
        <f t="shared" si="40"/>
        <v>0</v>
      </c>
      <c r="BH247" s="171">
        <f t="shared" si="41"/>
        <v>0</v>
      </c>
      <c r="BI247" s="171">
        <f t="shared" si="42"/>
        <v>0</v>
      </c>
      <c r="BJ247" s="18" t="s">
        <v>89</v>
      </c>
      <c r="BK247" s="172">
        <f t="shared" si="43"/>
        <v>0</v>
      </c>
      <c r="BL247" s="18" t="s">
        <v>282</v>
      </c>
      <c r="BM247" s="170" t="s">
        <v>3209</v>
      </c>
    </row>
    <row r="248" spans="1:65" s="2" customFormat="1" ht="16.5" customHeight="1">
      <c r="A248" s="33"/>
      <c r="B248" s="158"/>
      <c r="C248" s="197" t="s">
        <v>998</v>
      </c>
      <c r="D248" s="197" t="s">
        <v>393</v>
      </c>
      <c r="E248" s="198" t="s">
        <v>3210</v>
      </c>
      <c r="F248" s="199" t="s">
        <v>3211</v>
      </c>
      <c r="G248" s="200" t="s">
        <v>371</v>
      </c>
      <c r="H248" s="201">
        <v>33</v>
      </c>
      <c r="I248" s="202"/>
      <c r="J248" s="201">
        <f t="shared" si="34"/>
        <v>0</v>
      </c>
      <c r="K248" s="203"/>
      <c r="L248" s="204"/>
      <c r="M248" s="205" t="s">
        <v>1</v>
      </c>
      <c r="N248" s="206" t="s">
        <v>42</v>
      </c>
      <c r="O248" s="62"/>
      <c r="P248" s="168">
        <f t="shared" si="35"/>
        <v>0</v>
      </c>
      <c r="Q248" s="168">
        <v>4.0000000000000002E-4</v>
      </c>
      <c r="R248" s="168">
        <f t="shared" si="36"/>
        <v>1.32E-2</v>
      </c>
      <c r="S248" s="168">
        <v>0</v>
      </c>
      <c r="T248" s="169">
        <f t="shared" si="37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70" t="s">
        <v>1060</v>
      </c>
      <c r="AT248" s="170" t="s">
        <v>393</v>
      </c>
      <c r="AU248" s="170" t="s">
        <v>89</v>
      </c>
      <c r="AY248" s="18" t="s">
        <v>276</v>
      </c>
      <c r="BE248" s="171">
        <f t="shared" si="38"/>
        <v>0</v>
      </c>
      <c r="BF248" s="171">
        <f t="shared" si="39"/>
        <v>0</v>
      </c>
      <c r="BG248" s="171">
        <f t="shared" si="40"/>
        <v>0</v>
      </c>
      <c r="BH248" s="171">
        <f t="shared" si="41"/>
        <v>0</v>
      </c>
      <c r="BI248" s="171">
        <f t="shared" si="42"/>
        <v>0</v>
      </c>
      <c r="BJ248" s="18" t="s">
        <v>89</v>
      </c>
      <c r="BK248" s="172">
        <f t="shared" si="43"/>
        <v>0</v>
      </c>
      <c r="BL248" s="18" t="s">
        <v>1060</v>
      </c>
      <c r="BM248" s="170" t="s">
        <v>3212</v>
      </c>
    </row>
    <row r="249" spans="1:65" s="2" customFormat="1" ht="16.5" customHeight="1">
      <c r="A249" s="33"/>
      <c r="B249" s="158"/>
      <c r="C249" s="159" t="s">
        <v>1003</v>
      </c>
      <c r="D249" s="159" t="s">
        <v>278</v>
      </c>
      <c r="E249" s="160" t="s">
        <v>3213</v>
      </c>
      <c r="F249" s="161" t="s">
        <v>3214</v>
      </c>
      <c r="G249" s="162" t="s">
        <v>371</v>
      </c>
      <c r="H249" s="163">
        <v>33</v>
      </c>
      <c r="I249" s="164"/>
      <c r="J249" s="163">
        <f t="shared" si="34"/>
        <v>0</v>
      </c>
      <c r="K249" s="165"/>
      <c r="L249" s="34"/>
      <c r="M249" s="166" t="s">
        <v>1</v>
      </c>
      <c r="N249" s="167" t="s">
        <v>42</v>
      </c>
      <c r="O249" s="62"/>
      <c r="P249" s="168">
        <f t="shared" si="35"/>
        <v>0</v>
      </c>
      <c r="Q249" s="168">
        <v>0</v>
      </c>
      <c r="R249" s="168">
        <f t="shared" si="36"/>
        <v>0</v>
      </c>
      <c r="S249" s="168">
        <v>0</v>
      </c>
      <c r="T249" s="169">
        <f t="shared" si="37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0" t="s">
        <v>282</v>
      </c>
      <c r="AT249" s="170" t="s">
        <v>278</v>
      </c>
      <c r="AU249" s="170" t="s">
        <v>89</v>
      </c>
      <c r="AY249" s="18" t="s">
        <v>276</v>
      </c>
      <c r="BE249" s="171">
        <f t="shared" si="38"/>
        <v>0</v>
      </c>
      <c r="BF249" s="171">
        <f t="shared" si="39"/>
        <v>0</v>
      </c>
      <c r="BG249" s="171">
        <f t="shared" si="40"/>
        <v>0</v>
      </c>
      <c r="BH249" s="171">
        <f t="shared" si="41"/>
        <v>0</v>
      </c>
      <c r="BI249" s="171">
        <f t="shared" si="42"/>
        <v>0</v>
      </c>
      <c r="BJ249" s="18" t="s">
        <v>89</v>
      </c>
      <c r="BK249" s="172">
        <f t="shared" si="43"/>
        <v>0</v>
      </c>
      <c r="BL249" s="18" t="s">
        <v>282</v>
      </c>
      <c r="BM249" s="170" t="s">
        <v>3215</v>
      </c>
    </row>
    <row r="250" spans="1:65" s="2" customFormat="1" ht="16.5" customHeight="1">
      <c r="A250" s="33"/>
      <c r="B250" s="158"/>
      <c r="C250" s="159" t="s">
        <v>1007</v>
      </c>
      <c r="D250" s="159" t="s">
        <v>278</v>
      </c>
      <c r="E250" s="160" t="s">
        <v>3216</v>
      </c>
      <c r="F250" s="161" t="s">
        <v>3217</v>
      </c>
      <c r="G250" s="162" t="s">
        <v>371</v>
      </c>
      <c r="H250" s="163">
        <v>33</v>
      </c>
      <c r="I250" s="164"/>
      <c r="J250" s="163">
        <f t="shared" si="34"/>
        <v>0</v>
      </c>
      <c r="K250" s="165"/>
      <c r="L250" s="34"/>
      <c r="M250" s="166" t="s">
        <v>1</v>
      </c>
      <c r="N250" s="167" t="s">
        <v>42</v>
      </c>
      <c r="O250" s="62"/>
      <c r="P250" s="168">
        <f t="shared" si="35"/>
        <v>0</v>
      </c>
      <c r="Q250" s="168">
        <v>0</v>
      </c>
      <c r="R250" s="168">
        <f t="shared" si="36"/>
        <v>0</v>
      </c>
      <c r="S250" s="168">
        <v>0</v>
      </c>
      <c r="T250" s="169">
        <f t="shared" si="37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0" t="s">
        <v>282</v>
      </c>
      <c r="AT250" s="170" t="s">
        <v>278</v>
      </c>
      <c r="AU250" s="170" t="s">
        <v>89</v>
      </c>
      <c r="AY250" s="18" t="s">
        <v>276</v>
      </c>
      <c r="BE250" s="171">
        <f t="shared" si="38"/>
        <v>0</v>
      </c>
      <c r="BF250" s="171">
        <f t="shared" si="39"/>
        <v>0</v>
      </c>
      <c r="BG250" s="171">
        <f t="shared" si="40"/>
        <v>0</v>
      </c>
      <c r="BH250" s="171">
        <f t="shared" si="41"/>
        <v>0</v>
      </c>
      <c r="BI250" s="171">
        <f t="shared" si="42"/>
        <v>0</v>
      </c>
      <c r="BJ250" s="18" t="s">
        <v>89</v>
      </c>
      <c r="BK250" s="172">
        <f t="shared" si="43"/>
        <v>0</v>
      </c>
      <c r="BL250" s="18" t="s">
        <v>282</v>
      </c>
      <c r="BM250" s="170" t="s">
        <v>3218</v>
      </c>
    </row>
    <row r="251" spans="1:65" s="2" customFormat="1" ht="24.2" customHeight="1">
      <c r="A251" s="33"/>
      <c r="B251" s="158"/>
      <c r="C251" s="159" t="s">
        <v>1012</v>
      </c>
      <c r="D251" s="159" t="s">
        <v>278</v>
      </c>
      <c r="E251" s="160" t="s">
        <v>3219</v>
      </c>
      <c r="F251" s="161" t="s">
        <v>3220</v>
      </c>
      <c r="G251" s="162" t="s">
        <v>371</v>
      </c>
      <c r="H251" s="163">
        <v>1</v>
      </c>
      <c r="I251" s="164"/>
      <c r="J251" s="163">
        <f t="shared" si="34"/>
        <v>0</v>
      </c>
      <c r="K251" s="165"/>
      <c r="L251" s="34"/>
      <c r="M251" s="166" t="s">
        <v>1</v>
      </c>
      <c r="N251" s="167" t="s">
        <v>42</v>
      </c>
      <c r="O251" s="62"/>
      <c r="P251" s="168">
        <f t="shared" si="35"/>
        <v>0</v>
      </c>
      <c r="Q251" s="168">
        <v>0</v>
      </c>
      <c r="R251" s="168">
        <f t="shared" si="36"/>
        <v>0</v>
      </c>
      <c r="S251" s="168">
        <v>0</v>
      </c>
      <c r="T251" s="169">
        <f t="shared" si="37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0" t="s">
        <v>282</v>
      </c>
      <c r="AT251" s="170" t="s">
        <v>278</v>
      </c>
      <c r="AU251" s="170" t="s">
        <v>89</v>
      </c>
      <c r="AY251" s="18" t="s">
        <v>276</v>
      </c>
      <c r="BE251" s="171">
        <f t="shared" si="38"/>
        <v>0</v>
      </c>
      <c r="BF251" s="171">
        <f t="shared" si="39"/>
        <v>0</v>
      </c>
      <c r="BG251" s="171">
        <f t="shared" si="40"/>
        <v>0</v>
      </c>
      <c r="BH251" s="171">
        <f t="shared" si="41"/>
        <v>0</v>
      </c>
      <c r="BI251" s="171">
        <f t="shared" si="42"/>
        <v>0</v>
      </c>
      <c r="BJ251" s="18" t="s">
        <v>89</v>
      </c>
      <c r="BK251" s="172">
        <f t="shared" si="43"/>
        <v>0</v>
      </c>
      <c r="BL251" s="18" t="s">
        <v>282</v>
      </c>
      <c r="BM251" s="170" t="s">
        <v>3221</v>
      </c>
    </row>
    <row r="252" spans="1:65" s="2" customFormat="1" ht="24.2" customHeight="1">
      <c r="A252" s="33"/>
      <c r="B252" s="158"/>
      <c r="C252" s="197" t="s">
        <v>1017</v>
      </c>
      <c r="D252" s="197" t="s">
        <v>393</v>
      </c>
      <c r="E252" s="198" t="s">
        <v>3222</v>
      </c>
      <c r="F252" s="199" t="s">
        <v>3223</v>
      </c>
      <c r="G252" s="200" t="s">
        <v>371</v>
      </c>
      <c r="H252" s="201">
        <v>1</v>
      </c>
      <c r="I252" s="202"/>
      <c r="J252" s="201">
        <f t="shared" si="34"/>
        <v>0</v>
      </c>
      <c r="K252" s="203"/>
      <c r="L252" s="204"/>
      <c r="M252" s="205" t="s">
        <v>1</v>
      </c>
      <c r="N252" s="206" t="s">
        <v>42</v>
      </c>
      <c r="O252" s="62"/>
      <c r="P252" s="168">
        <f t="shared" si="35"/>
        <v>0</v>
      </c>
      <c r="Q252" s="168">
        <v>1.7000000000000001E-2</v>
      </c>
      <c r="R252" s="168">
        <f t="shared" si="36"/>
        <v>1.7000000000000001E-2</v>
      </c>
      <c r="S252" s="168">
        <v>0</v>
      </c>
      <c r="T252" s="169">
        <f t="shared" si="37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0" t="s">
        <v>1060</v>
      </c>
      <c r="AT252" s="170" t="s">
        <v>393</v>
      </c>
      <c r="AU252" s="170" t="s">
        <v>89</v>
      </c>
      <c r="AY252" s="18" t="s">
        <v>276</v>
      </c>
      <c r="BE252" s="171">
        <f t="shared" si="38"/>
        <v>0</v>
      </c>
      <c r="BF252" s="171">
        <f t="shared" si="39"/>
        <v>0</v>
      </c>
      <c r="BG252" s="171">
        <f t="shared" si="40"/>
        <v>0</v>
      </c>
      <c r="BH252" s="171">
        <f t="shared" si="41"/>
        <v>0</v>
      </c>
      <c r="BI252" s="171">
        <f t="shared" si="42"/>
        <v>0</v>
      </c>
      <c r="BJ252" s="18" t="s">
        <v>89</v>
      </c>
      <c r="BK252" s="172">
        <f t="shared" si="43"/>
        <v>0</v>
      </c>
      <c r="BL252" s="18" t="s">
        <v>1060</v>
      </c>
      <c r="BM252" s="170" t="s">
        <v>3224</v>
      </c>
    </row>
    <row r="253" spans="1:65" s="2" customFormat="1" ht="16.5" customHeight="1">
      <c r="A253" s="33"/>
      <c r="B253" s="158"/>
      <c r="C253" s="159" t="s">
        <v>1025</v>
      </c>
      <c r="D253" s="159" t="s">
        <v>278</v>
      </c>
      <c r="E253" s="160" t="s">
        <v>3225</v>
      </c>
      <c r="F253" s="161" t="s">
        <v>3226</v>
      </c>
      <c r="G253" s="162" t="s">
        <v>371</v>
      </c>
      <c r="H253" s="163">
        <v>2</v>
      </c>
      <c r="I253" s="164"/>
      <c r="J253" s="163">
        <f t="shared" si="34"/>
        <v>0</v>
      </c>
      <c r="K253" s="165"/>
      <c r="L253" s="34"/>
      <c r="M253" s="166" t="s">
        <v>1</v>
      </c>
      <c r="N253" s="167" t="s">
        <v>42</v>
      </c>
      <c r="O253" s="62"/>
      <c r="P253" s="168">
        <f t="shared" si="35"/>
        <v>0</v>
      </c>
      <c r="Q253" s="168">
        <v>0</v>
      </c>
      <c r="R253" s="168">
        <f t="shared" si="36"/>
        <v>0</v>
      </c>
      <c r="S253" s="168">
        <v>0</v>
      </c>
      <c r="T253" s="169">
        <f t="shared" si="37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0" t="s">
        <v>282</v>
      </c>
      <c r="AT253" s="170" t="s">
        <v>278</v>
      </c>
      <c r="AU253" s="170" t="s">
        <v>89</v>
      </c>
      <c r="AY253" s="18" t="s">
        <v>276</v>
      </c>
      <c r="BE253" s="171">
        <f t="shared" si="38"/>
        <v>0</v>
      </c>
      <c r="BF253" s="171">
        <f t="shared" si="39"/>
        <v>0</v>
      </c>
      <c r="BG253" s="171">
        <f t="shared" si="40"/>
        <v>0</v>
      </c>
      <c r="BH253" s="171">
        <f t="shared" si="41"/>
        <v>0</v>
      </c>
      <c r="BI253" s="171">
        <f t="shared" si="42"/>
        <v>0</v>
      </c>
      <c r="BJ253" s="18" t="s">
        <v>89</v>
      </c>
      <c r="BK253" s="172">
        <f t="shared" si="43"/>
        <v>0</v>
      </c>
      <c r="BL253" s="18" t="s">
        <v>282</v>
      </c>
      <c r="BM253" s="170" t="s">
        <v>3227</v>
      </c>
    </row>
    <row r="254" spans="1:65" s="2" customFormat="1" ht="21.75" customHeight="1">
      <c r="A254" s="33"/>
      <c r="B254" s="158"/>
      <c r="C254" s="197" t="s">
        <v>1030</v>
      </c>
      <c r="D254" s="197" t="s">
        <v>393</v>
      </c>
      <c r="E254" s="198" t="s">
        <v>3228</v>
      </c>
      <c r="F254" s="199" t="s">
        <v>3229</v>
      </c>
      <c r="G254" s="200" t="s">
        <v>371</v>
      </c>
      <c r="H254" s="201">
        <v>2</v>
      </c>
      <c r="I254" s="202"/>
      <c r="J254" s="201">
        <f t="shared" si="34"/>
        <v>0</v>
      </c>
      <c r="K254" s="203"/>
      <c r="L254" s="204"/>
      <c r="M254" s="205" t="s">
        <v>1</v>
      </c>
      <c r="N254" s="206" t="s">
        <v>42</v>
      </c>
      <c r="O254" s="62"/>
      <c r="P254" s="168">
        <f t="shared" si="35"/>
        <v>0</v>
      </c>
      <c r="Q254" s="168">
        <v>4.4000000000000002E-4</v>
      </c>
      <c r="R254" s="168">
        <f t="shared" si="36"/>
        <v>8.8000000000000003E-4</v>
      </c>
      <c r="S254" s="168">
        <v>0</v>
      </c>
      <c r="T254" s="169">
        <f t="shared" si="37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0" t="s">
        <v>325</v>
      </c>
      <c r="AT254" s="170" t="s">
        <v>393</v>
      </c>
      <c r="AU254" s="170" t="s">
        <v>89</v>
      </c>
      <c r="AY254" s="18" t="s">
        <v>276</v>
      </c>
      <c r="BE254" s="171">
        <f t="shared" si="38"/>
        <v>0</v>
      </c>
      <c r="BF254" s="171">
        <f t="shared" si="39"/>
        <v>0</v>
      </c>
      <c r="BG254" s="171">
        <f t="shared" si="40"/>
        <v>0</v>
      </c>
      <c r="BH254" s="171">
        <f t="shared" si="41"/>
        <v>0</v>
      </c>
      <c r="BI254" s="171">
        <f t="shared" si="42"/>
        <v>0</v>
      </c>
      <c r="BJ254" s="18" t="s">
        <v>89</v>
      </c>
      <c r="BK254" s="172">
        <f t="shared" si="43"/>
        <v>0</v>
      </c>
      <c r="BL254" s="18" t="s">
        <v>282</v>
      </c>
      <c r="BM254" s="170" t="s">
        <v>3230</v>
      </c>
    </row>
    <row r="255" spans="1:65" s="2" customFormat="1" ht="16.5" customHeight="1">
      <c r="A255" s="33"/>
      <c r="B255" s="158"/>
      <c r="C255" s="159" t="s">
        <v>1042</v>
      </c>
      <c r="D255" s="159" t="s">
        <v>278</v>
      </c>
      <c r="E255" s="160" t="s">
        <v>3231</v>
      </c>
      <c r="F255" s="161" t="s">
        <v>3232</v>
      </c>
      <c r="G255" s="162" t="s">
        <v>292</v>
      </c>
      <c r="H255" s="163">
        <v>650</v>
      </c>
      <c r="I255" s="164"/>
      <c r="J255" s="163">
        <f t="shared" si="34"/>
        <v>0</v>
      </c>
      <c r="K255" s="165"/>
      <c r="L255" s="34"/>
      <c r="M255" s="166" t="s">
        <v>1</v>
      </c>
      <c r="N255" s="167" t="s">
        <v>42</v>
      </c>
      <c r="O255" s="62"/>
      <c r="P255" s="168">
        <f t="shared" si="35"/>
        <v>0</v>
      </c>
      <c r="Q255" s="168">
        <v>0</v>
      </c>
      <c r="R255" s="168">
        <f t="shared" si="36"/>
        <v>0</v>
      </c>
      <c r="S255" s="168">
        <v>0</v>
      </c>
      <c r="T255" s="169">
        <f t="shared" si="37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0" t="s">
        <v>282</v>
      </c>
      <c r="AT255" s="170" t="s">
        <v>278</v>
      </c>
      <c r="AU255" s="170" t="s">
        <v>89</v>
      </c>
      <c r="AY255" s="18" t="s">
        <v>276</v>
      </c>
      <c r="BE255" s="171">
        <f t="shared" si="38"/>
        <v>0</v>
      </c>
      <c r="BF255" s="171">
        <f t="shared" si="39"/>
        <v>0</v>
      </c>
      <c r="BG255" s="171">
        <f t="shared" si="40"/>
        <v>0</v>
      </c>
      <c r="BH255" s="171">
        <f t="shared" si="41"/>
        <v>0</v>
      </c>
      <c r="BI255" s="171">
        <f t="shared" si="42"/>
        <v>0</v>
      </c>
      <c r="BJ255" s="18" t="s">
        <v>89</v>
      </c>
      <c r="BK255" s="172">
        <f t="shared" si="43"/>
        <v>0</v>
      </c>
      <c r="BL255" s="18" t="s">
        <v>282</v>
      </c>
      <c r="BM255" s="170" t="s">
        <v>3233</v>
      </c>
    </row>
    <row r="256" spans="1:65" s="2" customFormat="1" ht="21.75" customHeight="1">
      <c r="A256" s="33"/>
      <c r="B256" s="158"/>
      <c r="C256" s="197" t="s">
        <v>1048</v>
      </c>
      <c r="D256" s="197" t="s">
        <v>393</v>
      </c>
      <c r="E256" s="198" t="s">
        <v>3234</v>
      </c>
      <c r="F256" s="199" t="s">
        <v>3235</v>
      </c>
      <c r="G256" s="200" t="s">
        <v>292</v>
      </c>
      <c r="H256" s="201">
        <v>650</v>
      </c>
      <c r="I256" s="202"/>
      <c r="J256" s="201">
        <f t="shared" si="34"/>
        <v>0</v>
      </c>
      <c r="K256" s="203"/>
      <c r="L256" s="204"/>
      <c r="M256" s="205" t="s">
        <v>1</v>
      </c>
      <c r="N256" s="206" t="s">
        <v>42</v>
      </c>
      <c r="O256" s="62"/>
      <c r="P256" s="168">
        <f t="shared" si="35"/>
        <v>0</v>
      </c>
      <c r="Q256" s="168">
        <v>4.0000000000000003E-5</v>
      </c>
      <c r="R256" s="168">
        <f t="shared" si="36"/>
        <v>2.6000000000000002E-2</v>
      </c>
      <c r="S256" s="168">
        <v>0</v>
      </c>
      <c r="T256" s="169">
        <f t="shared" si="37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0" t="s">
        <v>325</v>
      </c>
      <c r="AT256" s="170" t="s">
        <v>393</v>
      </c>
      <c r="AU256" s="170" t="s">
        <v>89</v>
      </c>
      <c r="AY256" s="18" t="s">
        <v>276</v>
      </c>
      <c r="BE256" s="171">
        <f t="shared" si="38"/>
        <v>0</v>
      </c>
      <c r="BF256" s="171">
        <f t="shared" si="39"/>
        <v>0</v>
      </c>
      <c r="BG256" s="171">
        <f t="shared" si="40"/>
        <v>0</v>
      </c>
      <c r="BH256" s="171">
        <f t="shared" si="41"/>
        <v>0</v>
      </c>
      <c r="BI256" s="171">
        <f t="shared" si="42"/>
        <v>0</v>
      </c>
      <c r="BJ256" s="18" t="s">
        <v>89</v>
      </c>
      <c r="BK256" s="172">
        <f t="shared" si="43"/>
        <v>0</v>
      </c>
      <c r="BL256" s="18" t="s">
        <v>282</v>
      </c>
      <c r="BM256" s="170" t="s">
        <v>3236</v>
      </c>
    </row>
    <row r="257" spans="1:65" s="12" customFormat="1" ht="22.9" customHeight="1">
      <c r="B257" s="145"/>
      <c r="D257" s="146" t="s">
        <v>75</v>
      </c>
      <c r="E257" s="156" t="s">
        <v>2227</v>
      </c>
      <c r="F257" s="156" t="s">
        <v>2228</v>
      </c>
      <c r="I257" s="148"/>
      <c r="J257" s="157">
        <f>BK257</f>
        <v>0</v>
      </c>
      <c r="L257" s="145"/>
      <c r="M257" s="150"/>
      <c r="N257" s="151"/>
      <c r="O257" s="151"/>
      <c r="P257" s="152">
        <f>P258</f>
        <v>0</v>
      </c>
      <c r="Q257" s="151"/>
      <c r="R257" s="152">
        <f>R258</f>
        <v>0</v>
      </c>
      <c r="S257" s="151"/>
      <c r="T257" s="153">
        <f>T258</f>
        <v>0</v>
      </c>
      <c r="AR257" s="146" t="s">
        <v>83</v>
      </c>
      <c r="AT257" s="154" t="s">
        <v>75</v>
      </c>
      <c r="AU257" s="154" t="s">
        <v>83</v>
      </c>
      <c r="AY257" s="146" t="s">
        <v>276</v>
      </c>
      <c r="BK257" s="155">
        <f>BK258</f>
        <v>0</v>
      </c>
    </row>
    <row r="258" spans="1:65" s="2" customFormat="1" ht="44.25" customHeight="1">
      <c r="A258" s="33"/>
      <c r="B258" s="158"/>
      <c r="C258" s="159" t="s">
        <v>1055</v>
      </c>
      <c r="D258" s="159" t="s">
        <v>278</v>
      </c>
      <c r="E258" s="160" t="s">
        <v>3237</v>
      </c>
      <c r="F258" s="161" t="s">
        <v>3238</v>
      </c>
      <c r="G258" s="162" t="s">
        <v>298</v>
      </c>
      <c r="H258" s="163">
        <v>8</v>
      </c>
      <c r="I258" s="164"/>
      <c r="J258" s="163">
        <f>ROUND(I258*H258,3)</f>
        <v>0</v>
      </c>
      <c r="K258" s="165"/>
      <c r="L258" s="34"/>
      <c r="M258" s="166" t="s">
        <v>1</v>
      </c>
      <c r="N258" s="167" t="s">
        <v>42</v>
      </c>
      <c r="O258" s="62"/>
      <c r="P258" s="168">
        <f>O258*H258</f>
        <v>0</v>
      </c>
      <c r="Q258" s="168">
        <v>0</v>
      </c>
      <c r="R258" s="168">
        <f>Q258*H258</f>
        <v>0</v>
      </c>
      <c r="S258" s="168">
        <v>0</v>
      </c>
      <c r="T258" s="169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0" t="s">
        <v>282</v>
      </c>
      <c r="AT258" s="170" t="s">
        <v>278</v>
      </c>
      <c r="AU258" s="170" t="s">
        <v>89</v>
      </c>
      <c r="AY258" s="18" t="s">
        <v>276</v>
      </c>
      <c r="BE258" s="171">
        <f>IF(N258="základná",J258,0)</f>
        <v>0</v>
      </c>
      <c r="BF258" s="171">
        <f>IF(N258="znížená",J258,0)</f>
        <v>0</v>
      </c>
      <c r="BG258" s="171">
        <f>IF(N258="zákl. prenesená",J258,0)</f>
        <v>0</v>
      </c>
      <c r="BH258" s="171">
        <f>IF(N258="zníž. prenesená",J258,0)</f>
        <v>0</v>
      </c>
      <c r="BI258" s="171">
        <f>IF(N258="nulová",J258,0)</f>
        <v>0</v>
      </c>
      <c r="BJ258" s="18" t="s">
        <v>89</v>
      </c>
      <c r="BK258" s="172">
        <f>ROUND(I258*H258,3)</f>
        <v>0</v>
      </c>
      <c r="BL258" s="18" t="s">
        <v>282</v>
      </c>
      <c r="BM258" s="170" t="s">
        <v>3239</v>
      </c>
    </row>
    <row r="259" spans="1:65" s="12" customFormat="1" ht="25.9" customHeight="1">
      <c r="B259" s="145"/>
      <c r="D259" s="146" t="s">
        <v>75</v>
      </c>
      <c r="E259" s="147" t="s">
        <v>274</v>
      </c>
      <c r="F259" s="147" t="s">
        <v>275</v>
      </c>
      <c r="I259" s="148"/>
      <c r="J259" s="149">
        <f>BK259</f>
        <v>0</v>
      </c>
      <c r="L259" s="145"/>
      <c r="M259" s="150"/>
      <c r="N259" s="151"/>
      <c r="O259" s="151"/>
      <c r="P259" s="152">
        <f>P260+P263</f>
        <v>0</v>
      </c>
      <c r="Q259" s="151"/>
      <c r="R259" s="152">
        <f>R260+R263</f>
        <v>1.65279</v>
      </c>
      <c r="S259" s="151"/>
      <c r="T259" s="153">
        <f>T260+T263</f>
        <v>3.0670000000000002</v>
      </c>
      <c r="AR259" s="146" t="s">
        <v>282</v>
      </c>
      <c r="AT259" s="154" t="s">
        <v>75</v>
      </c>
      <c r="AU259" s="154" t="s">
        <v>76</v>
      </c>
      <c r="AY259" s="146" t="s">
        <v>276</v>
      </c>
      <c r="BK259" s="155">
        <f>BK260+BK263</f>
        <v>0</v>
      </c>
    </row>
    <row r="260" spans="1:65" s="12" customFormat="1" ht="22.9" customHeight="1">
      <c r="B260" s="145"/>
      <c r="D260" s="146" t="s">
        <v>75</v>
      </c>
      <c r="E260" s="156" t="s">
        <v>313</v>
      </c>
      <c r="F260" s="156" t="s">
        <v>493</v>
      </c>
      <c r="I260" s="148"/>
      <c r="J260" s="157">
        <f>BK260</f>
        <v>0</v>
      </c>
      <c r="L260" s="145"/>
      <c r="M260" s="150"/>
      <c r="N260" s="151"/>
      <c r="O260" s="151"/>
      <c r="P260" s="152">
        <f>SUM(P261:P262)</f>
        <v>0</v>
      </c>
      <c r="Q260" s="151"/>
      <c r="R260" s="152">
        <f>SUM(R261:R262)</f>
        <v>1.65279</v>
      </c>
      <c r="S260" s="151"/>
      <c r="T260" s="153">
        <f>SUM(T261:T262)</f>
        <v>0</v>
      </c>
      <c r="AR260" s="146" t="s">
        <v>282</v>
      </c>
      <c r="AT260" s="154" t="s">
        <v>75</v>
      </c>
      <c r="AU260" s="154" t="s">
        <v>83</v>
      </c>
      <c r="AY260" s="146" t="s">
        <v>276</v>
      </c>
      <c r="BK260" s="155">
        <f>SUM(BK261:BK262)</f>
        <v>0</v>
      </c>
    </row>
    <row r="261" spans="1:65" s="2" customFormat="1" ht="24.2" customHeight="1">
      <c r="A261" s="33"/>
      <c r="B261" s="158"/>
      <c r="C261" s="159" t="s">
        <v>1060</v>
      </c>
      <c r="D261" s="159" t="s">
        <v>278</v>
      </c>
      <c r="E261" s="160" t="s">
        <v>3240</v>
      </c>
      <c r="F261" s="161" t="s">
        <v>3241</v>
      </c>
      <c r="G261" s="162" t="s">
        <v>281</v>
      </c>
      <c r="H261" s="163">
        <v>37</v>
      </c>
      <c r="I261" s="164"/>
      <c r="J261" s="163">
        <f>ROUND(I261*H261,3)</f>
        <v>0</v>
      </c>
      <c r="K261" s="165"/>
      <c r="L261" s="34"/>
      <c r="M261" s="166" t="s">
        <v>1</v>
      </c>
      <c r="N261" s="167" t="s">
        <v>42</v>
      </c>
      <c r="O261" s="62"/>
      <c r="P261" s="168">
        <f>O261*H261</f>
        <v>0</v>
      </c>
      <c r="Q261" s="168">
        <v>4.4670000000000001E-2</v>
      </c>
      <c r="R261" s="168">
        <f>Q261*H261</f>
        <v>1.65279</v>
      </c>
      <c r="S261" s="168">
        <v>0</v>
      </c>
      <c r="T261" s="169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0" t="s">
        <v>2069</v>
      </c>
      <c r="AT261" s="170" t="s">
        <v>278</v>
      </c>
      <c r="AU261" s="170" t="s">
        <v>89</v>
      </c>
      <c r="AY261" s="18" t="s">
        <v>276</v>
      </c>
      <c r="BE261" s="171">
        <f>IF(N261="základná",J261,0)</f>
        <v>0</v>
      </c>
      <c r="BF261" s="171">
        <f>IF(N261="znížená",J261,0)</f>
        <v>0</v>
      </c>
      <c r="BG261" s="171">
        <f>IF(N261="zákl. prenesená",J261,0)</f>
        <v>0</v>
      </c>
      <c r="BH261" s="171">
        <f>IF(N261="zníž. prenesená",J261,0)</f>
        <v>0</v>
      </c>
      <c r="BI261" s="171">
        <f>IF(N261="nulová",J261,0)</f>
        <v>0</v>
      </c>
      <c r="BJ261" s="18" t="s">
        <v>89</v>
      </c>
      <c r="BK261" s="172">
        <f>ROUND(I261*H261,3)</f>
        <v>0</v>
      </c>
      <c r="BL261" s="18" t="s">
        <v>2069</v>
      </c>
      <c r="BM261" s="170" t="s">
        <v>3242</v>
      </c>
    </row>
    <row r="262" spans="1:65" s="2" customFormat="1" ht="16.5" customHeight="1">
      <c r="A262" s="33"/>
      <c r="B262" s="158"/>
      <c r="C262" s="197" t="s">
        <v>1065</v>
      </c>
      <c r="D262" s="197" t="s">
        <v>393</v>
      </c>
      <c r="E262" s="198" t="s">
        <v>3243</v>
      </c>
      <c r="F262" s="199" t="s">
        <v>3244</v>
      </c>
      <c r="G262" s="200" t="s">
        <v>3245</v>
      </c>
      <c r="H262" s="201">
        <v>5</v>
      </c>
      <c r="I262" s="202"/>
      <c r="J262" s="201">
        <f>ROUND(I262*H262,3)</f>
        <v>0</v>
      </c>
      <c r="K262" s="203"/>
      <c r="L262" s="204"/>
      <c r="M262" s="205" t="s">
        <v>1</v>
      </c>
      <c r="N262" s="206" t="s">
        <v>42</v>
      </c>
      <c r="O262" s="62"/>
      <c r="P262" s="168">
        <f>O262*H262</f>
        <v>0</v>
      </c>
      <c r="Q262" s="168">
        <v>0</v>
      </c>
      <c r="R262" s="168">
        <f>Q262*H262</f>
        <v>0</v>
      </c>
      <c r="S262" s="168">
        <v>0</v>
      </c>
      <c r="T262" s="169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2069</v>
      </c>
      <c r="AT262" s="170" t="s">
        <v>393</v>
      </c>
      <c r="AU262" s="170" t="s">
        <v>89</v>
      </c>
      <c r="AY262" s="18" t="s">
        <v>276</v>
      </c>
      <c r="BE262" s="171">
        <f>IF(N262="základná",J262,0)</f>
        <v>0</v>
      </c>
      <c r="BF262" s="171">
        <f>IF(N262="znížená",J262,0)</f>
        <v>0</v>
      </c>
      <c r="BG262" s="171">
        <f>IF(N262="zákl. prenesená",J262,0)</f>
        <v>0</v>
      </c>
      <c r="BH262" s="171">
        <f>IF(N262="zníž. prenesená",J262,0)</f>
        <v>0</v>
      </c>
      <c r="BI262" s="171">
        <f>IF(N262="nulová",J262,0)</f>
        <v>0</v>
      </c>
      <c r="BJ262" s="18" t="s">
        <v>89</v>
      </c>
      <c r="BK262" s="172">
        <f>ROUND(I262*H262,3)</f>
        <v>0</v>
      </c>
      <c r="BL262" s="18" t="s">
        <v>2069</v>
      </c>
      <c r="BM262" s="170" t="s">
        <v>3246</v>
      </c>
    </row>
    <row r="263" spans="1:65" s="12" customFormat="1" ht="22.9" customHeight="1">
      <c r="B263" s="145"/>
      <c r="D263" s="146" t="s">
        <v>75</v>
      </c>
      <c r="E263" s="156" t="s">
        <v>329</v>
      </c>
      <c r="F263" s="156" t="s">
        <v>719</v>
      </c>
      <c r="I263" s="148"/>
      <c r="J263" s="157">
        <f>BK263</f>
        <v>0</v>
      </c>
      <c r="L263" s="145"/>
      <c r="M263" s="150"/>
      <c r="N263" s="151"/>
      <c r="O263" s="151"/>
      <c r="P263" s="152">
        <f>SUM(P264:P268)</f>
        <v>0</v>
      </c>
      <c r="Q263" s="151"/>
      <c r="R263" s="152">
        <f>SUM(R264:R268)</f>
        <v>0</v>
      </c>
      <c r="S263" s="151"/>
      <c r="T263" s="153">
        <f>SUM(T264:T268)</f>
        <v>3.0670000000000002</v>
      </c>
      <c r="AR263" s="146" t="s">
        <v>282</v>
      </c>
      <c r="AT263" s="154" t="s">
        <v>75</v>
      </c>
      <c r="AU263" s="154" t="s">
        <v>83</v>
      </c>
      <c r="AY263" s="146" t="s">
        <v>276</v>
      </c>
      <c r="BK263" s="155">
        <f>SUM(BK264:BK268)</f>
        <v>0</v>
      </c>
    </row>
    <row r="264" spans="1:65" s="2" customFormat="1" ht="24.2" customHeight="1">
      <c r="A264" s="33"/>
      <c r="B264" s="158"/>
      <c r="C264" s="159" t="s">
        <v>1071</v>
      </c>
      <c r="D264" s="159" t="s">
        <v>278</v>
      </c>
      <c r="E264" s="160" t="s">
        <v>3247</v>
      </c>
      <c r="F264" s="161" t="s">
        <v>3248</v>
      </c>
      <c r="G264" s="162" t="s">
        <v>371</v>
      </c>
      <c r="H264" s="163">
        <v>20</v>
      </c>
      <c r="I264" s="164"/>
      <c r="J264" s="163">
        <f>ROUND(I264*H264,3)</f>
        <v>0</v>
      </c>
      <c r="K264" s="165"/>
      <c r="L264" s="34"/>
      <c r="M264" s="166" t="s">
        <v>1</v>
      </c>
      <c r="N264" s="167" t="s">
        <v>42</v>
      </c>
      <c r="O264" s="62"/>
      <c r="P264" s="168">
        <f>O264*H264</f>
        <v>0</v>
      </c>
      <c r="Q264" s="168">
        <v>0</v>
      </c>
      <c r="R264" s="168">
        <f>Q264*H264</f>
        <v>0</v>
      </c>
      <c r="S264" s="168">
        <v>1E-3</v>
      </c>
      <c r="T264" s="169">
        <f>S264*H264</f>
        <v>0.02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0" t="s">
        <v>2069</v>
      </c>
      <c r="AT264" s="170" t="s">
        <v>278</v>
      </c>
      <c r="AU264" s="170" t="s">
        <v>89</v>
      </c>
      <c r="AY264" s="18" t="s">
        <v>276</v>
      </c>
      <c r="BE264" s="171">
        <f>IF(N264="základná",J264,0)</f>
        <v>0</v>
      </c>
      <c r="BF264" s="171">
        <f>IF(N264="znížená",J264,0)</f>
        <v>0</v>
      </c>
      <c r="BG264" s="171">
        <f>IF(N264="zákl. prenesená",J264,0)</f>
        <v>0</v>
      </c>
      <c r="BH264" s="171">
        <f>IF(N264="zníž. prenesená",J264,0)</f>
        <v>0</v>
      </c>
      <c r="BI264" s="171">
        <f>IF(N264="nulová",J264,0)</f>
        <v>0</v>
      </c>
      <c r="BJ264" s="18" t="s">
        <v>89</v>
      </c>
      <c r="BK264" s="172">
        <f>ROUND(I264*H264,3)</f>
        <v>0</v>
      </c>
      <c r="BL264" s="18" t="s">
        <v>2069</v>
      </c>
      <c r="BM264" s="170" t="s">
        <v>3249</v>
      </c>
    </row>
    <row r="265" spans="1:65" s="2" customFormat="1" ht="24.2" customHeight="1">
      <c r="A265" s="33"/>
      <c r="B265" s="158"/>
      <c r="C265" s="159" t="s">
        <v>1082</v>
      </c>
      <c r="D265" s="159" t="s">
        <v>278</v>
      </c>
      <c r="E265" s="160" t="s">
        <v>3250</v>
      </c>
      <c r="F265" s="161" t="s">
        <v>3251</v>
      </c>
      <c r="G265" s="162" t="s">
        <v>371</v>
      </c>
      <c r="H265" s="163">
        <v>10</v>
      </c>
      <c r="I265" s="164"/>
      <c r="J265" s="163">
        <f>ROUND(I265*H265,3)</f>
        <v>0</v>
      </c>
      <c r="K265" s="165"/>
      <c r="L265" s="34"/>
      <c r="M265" s="166" t="s">
        <v>1</v>
      </c>
      <c r="N265" s="167" t="s">
        <v>42</v>
      </c>
      <c r="O265" s="62"/>
      <c r="P265" s="168">
        <f>O265*H265</f>
        <v>0</v>
      </c>
      <c r="Q265" s="168">
        <v>0</v>
      </c>
      <c r="R265" s="168">
        <f>Q265*H265</f>
        <v>0</v>
      </c>
      <c r="S265" s="168">
        <v>1E-3</v>
      </c>
      <c r="T265" s="169">
        <f>S265*H265</f>
        <v>0.01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0" t="s">
        <v>2069</v>
      </c>
      <c r="AT265" s="170" t="s">
        <v>278</v>
      </c>
      <c r="AU265" s="170" t="s">
        <v>89</v>
      </c>
      <c r="AY265" s="18" t="s">
        <v>276</v>
      </c>
      <c r="BE265" s="171">
        <f>IF(N265="základná",J265,0)</f>
        <v>0</v>
      </c>
      <c r="BF265" s="171">
        <f>IF(N265="znížená",J265,0)</f>
        <v>0</v>
      </c>
      <c r="BG265" s="171">
        <f>IF(N265="zákl. prenesená",J265,0)</f>
        <v>0</v>
      </c>
      <c r="BH265" s="171">
        <f>IF(N265="zníž. prenesená",J265,0)</f>
        <v>0</v>
      </c>
      <c r="BI265" s="171">
        <f>IF(N265="nulová",J265,0)</f>
        <v>0</v>
      </c>
      <c r="BJ265" s="18" t="s">
        <v>89</v>
      </c>
      <c r="BK265" s="172">
        <f>ROUND(I265*H265,3)</f>
        <v>0</v>
      </c>
      <c r="BL265" s="18" t="s">
        <v>2069</v>
      </c>
      <c r="BM265" s="170" t="s">
        <v>3252</v>
      </c>
    </row>
    <row r="266" spans="1:65" s="2" customFormat="1" ht="24.2" customHeight="1">
      <c r="A266" s="33"/>
      <c r="B266" s="158"/>
      <c r="C266" s="159" t="s">
        <v>1085</v>
      </c>
      <c r="D266" s="159" t="s">
        <v>278</v>
      </c>
      <c r="E266" s="160" t="s">
        <v>3253</v>
      </c>
      <c r="F266" s="161" t="s">
        <v>3254</v>
      </c>
      <c r="G266" s="162" t="s">
        <v>371</v>
      </c>
      <c r="H266" s="163">
        <v>237</v>
      </c>
      <c r="I266" s="164"/>
      <c r="J266" s="163">
        <f>ROUND(I266*H266,3)</f>
        <v>0</v>
      </c>
      <c r="K266" s="165"/>
      <c r="L266" s="34"/>
      <c r="M266" s="166" t="s">
        <v>1</v>
      </c>
      <c r="N266" s="167" t="s">
        <v>42</v>
      </c>
      <c r="O266" s="62"/>
      <c r="P266" s="168">
        <f>O266*H266</f>
        <v>0</v>
      </c>
      <c r="Q266" s="168">
        <v>0</v>
      </c>
      <c r="R266" s="168">
        <f>Q266*H266</f>
        <v>0</v>
      </c>
      <c r="S266" s="168">
        <v>1E-3</v>
      </c>
      <c r="T266" s="169">
        <f>S266*H266</f>
        <v>0.23700000000000002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0" t="s">
        <v>2069</v>
      </c>
      <c r="AT266" s="170" t="s">
        <v>278</v>
      </c>
      <c r="AU266" s="170" t="s">
        <v>89</v>
      </c>
      <c r="AY266" s="18" t="s">
        <v>276</v>
      </c>
      <c r="BE266" s="171">
        <f>IF(N266="základná",J266,0)</f>
        <v>0</v>
      </c>
      <c r="BF266" s="171">
        <f>IF(N266="znížená",J266,0)</f>
        <v>0</v>
      </c>
      <c r="BG266" s="171">
        <f>IF(N266="zákl. prenesená",J266,0)</f>
        <v>0</v>
      </c>
      <c r="BH266" s="171">
        <f>IF(N266="zníž. prenesená",J266,0)</f>
        <v>0</v>
      </c>
      <c r="BI266" s="171">
        <f>IF(N266="nulová",J266,0)</f>
        <v>0</v>
      </c>
      <c r="BJ266" s="18" t="s">
        <v>89</v>
      </c>
      <c r="BK266" s="172">
        <f>ROUND(I266*H266,3)</f>
        <v>0</v>
      </c>
      <c r="BL266" s="18" t="s">
        <v>2069</v>
      </c>
      <c r="BM266" s="170" t="s">
        <v>3255</v>
      </c>
    </row>
    <row r="267" spans="1:65" s="2" customFormat="1" ht="37.9" customHeight="1">
      <c r="A267" s="33"/>
      <c r="B267" s="158"/>
      <c r="C267" s="159" t="s">
        <v>1091</v>
      </c>
      <c r="D267" s="159" t="s">
        <v>278</v>
      </c>
      <c r="E267" s="160" t="s">
        <v>3256</v>
      </c>
      <c r="F267" s="161" t="s">
        <v>3257</v>
      </c>
      <c r="G267" s="162" t="s">
        <v>292</v>
      </c>
      <c r="H267" s="163">
        <v>650</v>
      </c>
      <c r="I267" s="164"/>
      <c r="J267" s="163">
        <f>ROUND(I267*H267,3)</f>
        <v>0</v>
      </c>
      <c r="K267" s="165"/>
      <c r="L267" s="34"/>
      <c r="M267" s="166" t="s">
        <v>1</v>
      </c>
      <c r="N267" s="167" t="s">
        <v>42</v>
      </c>
      <c r="O267" s="62"/>
      <c r="P267" s="168">
        <f>O267*H267</f>
        <v>0</v>
      </c>
      <c r="Q267" s="168">
        <v>0</v>
      </c>
      <c r="R267" s="168">
        <f>Q267*H267</f>
        <v>0</v>
      </c>
      <c r="S267" s="168">
        <v>2E-3</v>
      </c>
      <c r="T267" s="169">
        <f>S267*H267</f>
        <v>1.3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0" t="s">
        <v>2069</v>
      </c>
      <c r="AT267" s="170" t="s">
        <v>278</v>
      </c>
      <c r="AU267" s="170" t="s">
        <v>89</v>
      </c>
      <c r="AY267" s="18" t="s">
        <v>276</v>
      </c>
      <c r="BE267" s="171">
        <f>IF(N267="základná",J267,0)</f>
        <v>0</v>
      </c>
      <c r="BF267" s="171">
        <f>IF(N267="znížená",J267,0)</f>
        <v>0</v>
      </c>
      <c r="BG267" s="171">
        <f>IF(N267="zákl. prenesená",J267,0)</f>
        <v>0</v>
      </c>
      <c r="BH267" s="171">
        <f>IF(N267="zníž. prenesená",J267,0)</f>
        <v>0</v>
      </c>
      <c r="BI267" s="171">
        <f>IF(N267="nulová",J267,0)</f>
        <v>0</v>
      </c>
      <c r="BJ267" s="18" t="s">
        <v>89</v>
      </c>
      <c r="BK267" s="172">
        <f>ROUND(I267*H267,3)</f>
        <v>0</v>
      </c>
      <c r="BL267" s="18" t="s">
        <v>2069</v>
      </c>
      <c r="BM267" s="170" t="s">
        <v>3258</v>
      </c>
    </row>
    <row r="268" spans="1:65" s="2" customFormat="1" ht="37.9" customHeight="1">
      <c r="A268" s="33"/>
      <c r="B268" s="158"/>
      <c r="C268" s="159" t="s">
        <v>1095</v>
      </c>
      <c r="D268" s="159" t="s">
        <v>278</v>
      </c>
      <c r="E268" s="160" t="s">
        <v>3259</v>
      </c>
      <c r="F268" s="161" t="s">
        <v>3260</v>
      </c>
      <c r="G268" s="162" t="s">
        <v>292</v>
      </c>
      <c r="H268" s="163">
        <v>250</v>
      </c>
      <c r="I268" s="164"/>
      <c r="J268" s="163">
        <f>ROUND(I268*H268,3)</f>
        <v>0</v>
      </c>
      <c r="K268" s="165"/>
      <c r="L268" s="34"/>
      <c r="M268" s="215" t="s">
        <v>1</v>
      </c>
      <c r="N268" s="216" t="s">
        <v>42</v>
      </c>
      <c r="O268" s="217"/>
      <c r="P268" s="218">
        <f>O268*H268</f>
        <v>0</v>
      </c>
      <c r="Q268" s="218">
        <v>0</v>
      </c>
      <c r="R268" s="218">
        <f>Q268*H268</f>
        <v>0</v>
      </c>
      <c r="S268" s="218">
        <v>6.0000000000000001E-3</v>
      </c>
      <c r="T268" s="219">
        <f>S268*H268</f>
        <v>1.5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2069</v>
      </c>
      <c r="AT268" s="170" t="s">
        <v>278</v>
      </c>
      <c r="AU268" s="170" t="s">
        <v>89</v>
      </c>
      <c r="AY268" s="18" t="s">
        <v>276</v>
      </c>
      <c r="BE268" s="171">
        <f>IF(N268="základná",J268,0)</f>
        <v>0</v>
      </c>
      <c r="BF268" s="171">
        <f>IF(N268="znížená",J268,0)</f>
        <v>0</v>
      </c>
      <c r="BG268" s="171">
        <f>IF(N268="zákl. prenesená",J268,0)</f>
        <v>0</v>
      </c>
      <c r="BH268" s="171">
        <f>IF(N268="zníž. prenesená",J268,0)</f>
        <v>0</v>
      </c>
      <c r="BI268" s="171">
        <f>IF(N268="nulová",J268,0)</f>
        <v>0</v>
      </c>
      <c r="BJ268" s="18" t="s">
        <v>89</v>
      </c>
      <c r="BK268" s="172">
        <f>ROUND(I268*H268,3)</f>
        <v>0</v>
      </c>
      <c r="BL268" s="18" t="s">
        <v>2069</v>
      </c>
      <c r="BM268" s="170" t="s">
        <v>3261</v>
      </c>
    </row>
    <row r="269" spans="1:65" s="2" customFormat="1" ht="6.95" customHeight="1">
      <c r="A269" s="33"/>
      <c r="B269" s="51"/>
      <c r="C269" s="52"/>
      <c r="D269" s="52"/>
      <c r="E269" s="52"/>
      <c r="F269" s="52"/>
      <c r="G269" s="52"/>
      <c r="H269" s="52"/>
      <c r="I269" s="52"/>
      <c r="J269" s="52"/>
      <c r="K269" s="52"/>
      <c r="L269" s="34"/>
      <c r="M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</sheetData>
  <autoFilter ref="C126:K268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3262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3263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ROUND(J135,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ROUND((SUM(BE135:BE268)),  2)</f>
        <v>0</v>
      </c>
      <c r="G35" s="111"/>
      <c r="H35" s="111"/>
      <c r="I35" s="112">
        <v>0.2</v>
      </c>
      <c r="J35" s="110">
        <f>ROUND(((SUM(BE135:BE268))*I35),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ROUND((SUM(BF135:BF268)),  2)</f>
        <v>0</v>
      </c>
      <c r="G36" s="111"/>
      <c r="H36" s="111"/>
      <c r="I36" s="112">
        <v>0.2</v>
      </c>
      <c r="J36" s="110">
        <f>ROUND(((SUM(BF135:BF268))*I36),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ROUND((SUM(BG135:BG268)),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ROUND((SUM(BH135:BH268)),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ROUND((SUM(BI135:BI268)),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B4 - Vykurovanie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Ing. Roman Čupka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J135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3264</v>
      </c>
      <c r="E99" s="128"/>
      <c r="F99" s="128"/>
      <c r="G99" s="128"/>
      <c r="H99" s="128"/>
      <c r="I99" s="128"/>
      <c r="J99" s="129">
        <f>J136</f>
        <v>0</v>
      </c>
      <c r="L99" s="126"/>
    </row>
    <row r="100" spans="1:47" s="10" customFormat="1" ht="19.899999999999999" customHeight="1">
      <c r="B100" s="130"/>
      <c r="D100" s="131" t="s">
        <v>3265</v>
      </c>
      <c r="E100" s="132"/>
      <c r="F100" s="132"/>
      <c r="G100" s="132"/>
      <c r="H100" s="132"/>
      <c r="I100" s="132"/>
      <c r="J100" s="133">
        <f>J137</f>
        <v>0</v>
      </c>
      <c r="L100" s="130"/>
    </row>
    <row r="101" spans="1:47" s="10" customFormat="1" ht="19.899999999999999" customHeight="1">
      <c r="B101" s="130"/>
      <c r="D101" s="131" t="s">
        <v>3266</v>
      </c>
      <c r="E101" s="132"/>
      <c r="F101" s="132"/>
      <c r="G101" s="132"/>
      <c r="H101" s="132"/>
      <c r="I101" s="132"/>
      <c r="J101" s="133">
        <f>J139</f>
        <v>0</v>
      </c>
      <c r="L101" s="130"/>
    </row>
    <row r="102" spans="1:47" s="10" customFormat="1" ht="19.899999999999999" customHeight="1">
      <c r="B102" s="130"/>
      <c r="D102" s="131" t="s">
        <v>3267</v>
      </c>
      <c r="E102" s="132"/>
      <c r="F102" s="132"/>
      <c r="G102" s="132"/>
      <c r="H102" s="132"/>
      <c r="I102" s="132"/>
      <c r="J102" s="133">
        <f>J143</f>
        <v>0</v>
      </c>
      <c r="L102" s="130"/>
    </row>
    <row r="103" spans="1:47" s="9" customFormat="1" ht="24.95" customHeight="1">
      <c r="B103" s="126"/>
      <c r="D103" s="127" t="s">
        <v>3268</v>
      </c>
      <c r="E103" s="128"/>
      <c r="F103" s="128"/>
      <c r="G103" s="128"/>
      <c r="H103" s="128"/>
      <c r="I103" s="128"/>
      <c r="J103" s="129">
        <f>J147</f>
        <v>0</v>
      </c>
      <c r="L103" s="126"/>
    </row>
    <row r="104" spans="1:47" s="10" customFormat="1" ht="19.899999999999999" customHeight="1">
      <c r="B104" s="130"/>
      <c r="D104" s="131" t="s">
        <v>3269</v>
      </c>
      <c r="E104" s="132"/>
      <c r="F104" s="132"/>
      <c r="G104" s="132"/>
      <c r="H104" s="132"/>
      <c r="I104" s="132"/>
      <c r="J104" s="133">
        <f>J148</f>
        <v>0</v>
      </c>
      <c r="L104" s="130"/>
    </row>
    <row r="105" spans="1:47" s="10" customFormat="1" ht="19.899999999999999" customHeight="1">
      <c r="B105" s="130"/>
      <c r="D105" s="131" t="s">
        <v>3270</v>
      </c>
      <c r="E105" s="132"/>
      <c r="F105" s="132"/>
      <c r="G105" s="132"/>
      <c r="H105" s="132"/>
      <c r="I105" s="132"/>
      <c r="J105" s="133">
        <f>J154</f>
        <v>0</v>
      </c>
      <c r="L105" s="130"/>
    </row>
    <row r="106" spans="1:47" s="10" customFormat="1" ht="19.899999999999999" customHeight="1">
      <c r="B106" s="130"/>
      <c r="D106" s="131" t="s">
        <v>3271</v>
      </c>
      <c r="E106" s="132"/>
      <c r="F106" s="132"/>
      <c r="G106" s="132"/>
      <c r="H106" s="132"/>
      <c r="I106" s="132"/>
      <c r="J106" s="133">
        <f>J163</f>
        <v>0</v>
      </c>
      <c r="L106" s="130"/>
    </row>
    <row r="107" spans="1:47" s="10" customFormat="1" ht="19.899999999999999" customHeight="1">
      <c r="B107" s="130"/>
      <c r="D107" s="131" t="s">
        <v>3272</v>
      </c>
      <c r="E107" s="132"/>
      <c r="F107" s="132"/>
      <c r="G107" s="132"/>
      <c r="H107" s="132"/>
      <c r="I107" s="132"/>
      <c r="J107" s="133">
        <f>J169</f>
        <v>0</v>
      </c>
      <c r="L107" s="130"/>
    </row>
    <row r="108" spans="1:47" s="10" customFormat="1" ht="19.899999999999999" customHeight="1">
      <c r="B108" s="130"/>
      <c r="D108" s="131" t="s">
        <v>3273</v>
      </c>
      <c r="E108" s="132"/>
      <c r="F108" s="132"/>
      <c r="G108" s="132"/>
      <c r="H108" s="132"/>
      <c r="I108" s="132"/>
      <c r="J108" s="133">
        <f>J184</f>
        <v>0</v>
      </c>
      <c r="L108" s="130"/>
    </row>
    <row r="109" spans="1:47" s="10" customFormat="1" ht="19.899999999999999" customHeight="1">
      <c r="B109" s="130"/>
      <c r="D109" s="131" t="s">
        <v>3274</v>
      </c>
      <c r="E109" s="132"/>
      <c r="F109" s="132"/>
      <c r="G109" s="132"/>
      <c r="H109" s="132"/>
      <c r="I109" s="132"/>
      <c r="J109" s="133">
        <f>J217</f>
        <v>0</v>
      </c>
      <c r="L109" s="130"/>
    </row>
    <row r="110" spans="1:47" s="10" customFormat="1" ht="19.899999999999999" customHeight="1">
      <c r="B110" s="130"/>
      <c r="D110" s="131" t="s">
        <v>3275</v>
      </c>
      <c r="E110" s="132"/>
      <c r="F110" s="132"/>
      <c r="G110" s="132"/>
      <c r="H110" s="132"/>
      <c r="I110" s="132"/>
      <c r="J110" s="133">
        <f>J254</f>
        <v>0</v>
      </c>
      <c r="L110" s="130"/>
    </row>
    <row r="111" spans="1:47" s="10" customFormat="1" ht="19.899999999999999" customHeight="1">
      <c r="B111" s="130"/>
      <c r="D111" s="131" t="s">
        <v>3276</v>
      </c>
      <c r="E111" s="132"/>
      <c r="F111" s="132"/>
      <c r="G111" s="132"/>
      <c r="H111" s="132"/>
      <c r="I111" s="132"/>
      <c r="J111" s="133">
        <f>J257</f>
        <v>0</v>
      </c>
      <c r="L111" s="130"/>
    </row>
    <row r="112" spans="1:47" s="9" customFormat="1" ht="24.95" customHeight="1">
      <c r="B112" s="126"/>
      <c r="D112" s="127" t="s">
        <v>3277</v>
      </c>
      <c r="E112" s="128"/>
      <c r="F112" s="128"/>
      <c r="G112" s="128"/>
      <c r="H112" s="128"/>
      <c r="I112" s="128"/>
      <c r="J112" s="129">
        <f>J264</f>
        <v>0</v>
      </c>
      <c r="L112" s="126"/>
    </row>
    <row r="113" spans="1:31" s="9" customFormat="1" ht="24.95" customHeight="1">
      <c r="B113" s="126"/>
      <c r="D113" s="127" t="s">
        <v>3278</v>
      </c>
      <c r="E113" s="128"/>
      <c r="F113" s="128"/>
      <c r="G113" s="128"/>
      <c r="H113" s="128"/>
      <c r="I113" s="128"/>
      <c r="J113" s="129">
        <f>J266</f>
        <v>0</v>
      </c>
      <c r="L113" s="126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5" customHeight="1">
      <c r="A119" s="33"/>
      <c r="B119" s="53"/>
      <c r="C119" s="54"/>
      <c r="D119" s="54"/>
      <c r="E119" s="54"/>
      <c r="F119" s="54"/>
      <c r="G119" s="54"/>
      <c r="H119" s="54"/>
      <c r="I119" s="54"/>
      <c r="J119" s="54"/>
      <c r="K119" s="54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5" customHeight="1">
      <c r="A120" s="33"/>
      <c r="B120" s="34"/>
      <c r="C120" s="22" t="s">
        <v>262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14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66" t="str">
        <f>E7</f>
        <v>DSS Slatinka- stavebný objekt  Haličská cesta Lučenec</v>
      </c>
      <c r="F123" s="267"/>
      <c r="G123" s="267"/>
      <c r="H123" s="267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1" customFormat="1" ht="12" customHeight="1">
      <c r="B124" s="21"/>
      <c r="C124" s="28" t="s">
        <v>138</v>
      </c>
      <c r="L124" s="21"/>
    </row>
    <row r="125" spans="1:31" s="2" customFormat="1" ht="16.5" customHeight="1">
      <c r="A125" s="33"/>
      <c r="B125" s="34"/>
      <c r="C125" s="33"/>
      <c r="D125" s="33"/>
      <c r="E125" s="266" t="s">
        <v>2256</v>
      </c>
      <c r="F125" s="268"/>
      <c r="G125" s="268"/>
      <c r="H125" s="268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144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25" t="str">
        <f>E11</f>
        <v>B4 - Vykurovanie</v>
      </c>
      <c r="F127" s="268"/>
      <c r="G127" s="268"/>
      <c r="H127" s="268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18</v>
      </c>
      <c r="D129" s="33"/>
      <c r="E129" s="33"/>
      <c r="F129" s="26" t="str">
        <f>F14</f>
        <v>Haličská cesta 2138/9A, Lučenec</v>
      </c>
      <c r="G129" s="33"/>
      <c r="H129" s="33"/>
      <c r="I129" s="28" t="s">
        <v>20</v>
      </c>
      <c r="J129" s="59" t="str">
        <f>IF(J14="","",J14)</f>
        <v>28. 9. 2022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8" t="s">
        <v>22</v>
      </c>
      <c r="D131" s="33"/>
      <c r="E131" s="33"/>
      <c r="F131" s="26" t="str">
        <f>E17</f>
        <v>DSS Slatinka,Lučenec</v>
      </c>
      <c r="G131" s="33"/>
      <c r="H131" s="33"/>
      <c r="I131" s="28" t="s">
        <v>28</v>
      </c>
      <c r="J131" s="31" t="str">
        <f>E23</f>
        <v>Ing.Attila Farkaš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8" t="s">
        <v>26</v>
      </c>
      <c r="D132" s="33"/>
      <c r="E132" s="33"/>
      <c r="F132" s="26" t="str">
        <f>IF(E20="","",E20)</f>
        <v>Vyplň údaj</v>
      </c>
      <c r="G132" s="33"/>
      <c r="H132" s="33"/>
      <c r="I132" s="28" t="s">
        <v>32</v>
      </c>
      <c r="J132" s="31" t="str">
        <f>E26</f>
        <v xml:space="preserve"> Ing. Roman Čupka</v>
      </c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0.3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11" customFormat="1" ht="29.25" customHeight="1">
      <c r="A134" s="134"/>
      <c r="B134" s="135"/>
      <c r="C134" s="136" t="s">
        <v>263</v>
      </c>
      <c r="D134" s="137" t="s">
        <v>61</v>
      </c>
      <c r="E134" s="137" t="s">
        <v>57</v>
      </c>
      <c r="F134" s="137" t="s">
        <v>58</v>
      </c>
      <c r="G134" s="137" t="s">
        <v>264</v>
      </c>
      <c r="H134" s="137" t="s">
        <v>265</v>
      </c>
      <c r="I134" s="137" t="s">
        <v>266</v>
      </c>
      <c r="J134" s="138" t="s">
        <v>229</v>
      </c>
      <c r="K134" s="139" t="s">
        <v>267</v>
      </c>
      <c r="L134" s="140"/>
      <c r="M134" s="66" t="s">
        <v>1</v>
      </c>
      <c r="N134" s="67" t="s">
        <v>40</v>
      </c>
      <c r="O134" s="67" t="s">
        <v>268</v>
      </c>
      <c r="P134" s="67" t="s">
        <v>269</v>
      </c>
      <c r="Q134" s="67" t="s">
        <v>270</v>
      </c>
      <c r="R134" s="67" t="s">
        <v>271</v>
      </c>
      <c r="S134" s="67" t="s">
        <v>272</v>
      </c>
      <c r="T134" s="68" t="s">
        <v>273</v>
      </c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</row>
    <row r="135" spans="1:65" s="2" customFormat="1" ht="22.9" customHeight="1">
      <c r="A135" s="33"/>
      <c r="B135" s="34"/>
      <c r="C135" s="73" t="s">
        <v>230</v>
      </c>
      <c r="D135" s="33"/>
      <c r="E135" s="33"/>
      <c r="F135" s="33"/>
      <c r="G135" s="33"/>
      <c r="H135" s="33"/>
      <c r="I135" s="33"/>
      <c r="J135" s="141">
        <f>BK135</f>
        <v>0</v>
      </c>
      <c r="K135" s="33"/>
      <c r="L135" s="34"/>
      <c r="M135" s="69"/>
      <c r="N135" s="60"/>
      <c r="O135" s="70"/>
      <c r="P135" s="142">
        <f>P136+P147+P264+P266</f>
        <v>0</v>
      </c>
      <c r="Q135" s="70"/>
      <c r="R135" s="142">
        <f>R136+R147+R264+R266</f>
        <v>3.6954299999999995</v>
      </c>
      <c r="S135" s="70"/>
      <c r="T135" s="143">
        <f>T136+T147+T264+T266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75</v>
      </c>
      <c r="AU135" s="18" t="s">
        <v>231</v>
      </c>
      <c r="BK135" s="144">
        <f>BK136+BK147+BK264+BK266</f>
        <v>0</v>
      </c>
    </row>
    <row r="136" spans="1:65" s="12" customFormat="1" ht="25.9" customHeight="1">
      <c r="B136" s="145"/>
      <c r="D136" s="146" t="s">
        <v>75</v>
      </c>
      <c r="E136" s="147" t="s">
        <v>274</v>
      </c>
      <c r="F136" s="147" t="s">
        <v>3279</v>
      </c>
      <c r="I136" s="148"/>
      <c r="J136" s="149">
        <f>BK136</f>
        <v>0</v>
      </c>
      <c r="L136" s="145"/>
      <c r="M136" s="150"/>
      <c r="N136" s="151"/>
      <c r="O136" s="151"/>
      <c r="P136" s="152">
        <f>P137+P139+P143</f>
        <v>0</v>
      </c>
      <c r="Q136" s="151"/>
      <c r="R136" s="152">
        <f>R137+R139+R143</f>
        <v>1.10372</v>
      </c>
      <c r="S136" s="151"/>
      <c r="T136" s="153">
        <f>T137+T139+T143</f>
        <v>0</v>
      </c>
      <c r="AR136" s="146" t="s">
        <v>83</v>
      </c>
      <c r="AT136" s="154" t="s">
        <v>75</v>
      </c>
      <c r="AU136" s="154" t="s">
        <v>76</v>
      </c>
      <c r="AY136" s="146" t="s">
        <v>276</v>
      </c>
      <c r="BK136" s="155">
        <f>BK137+BK139+BK143</f>
        <v>0</v>
      </c>
    </row>
    <row r="137" spans="1:65" s="12" customFormat="1" ht="22.9" customHeight="1">
      <c r="B137" s="145"/>
      <c r="D137" s="146" t="s">
        <v>75</v>
      </c>
      <c r="E137" s="156" t="s">
        <v>295</v>
      </c>
      <c r="F137" s="156" t="s">
        <v>3280</v>
      </c>
      <c r="I137" s="148"/>
      <c r="J137" s="157">
        <f>BK137</f>
        <v>0</v>
      </c>
      <c r="L137" s="145"/>
      <c r="M137" s="150"/>
      <c r="N137" s="151"/>
      <c r="O137" s="151"/>
      <c r="P137" s="152">
        <f>P138</f>
        <v>0</v>
      </c>
      <c r="Q137" s="151"/>
      <c r="R137" s="152">
        <f>R138</f>
        <v>4.3920000000000001E-2</v>
      </c>
      <c r="S137" s="151"/>
      <c r="T137" s="153">
        <f>T138</f>
        <v>0</v>
      </c>
      <c r="AR137" s="146" t="s">
        <v>83</v>
      </c>
      <c r="AT137" s="154" t="s">
        <v>75</v>
      </c>
      <c r="AU137" s="154" t="s">
        <v>83</v>
      </c>
      <c r="AY137" s="146" t="s">
        <v>276</v>
      </c>
      <c r="BK137" s="155">
        <f>BK138</f>
        <v>0</v>
      </c>
    </row>
    <row r="138" spans="1:65" s="2" customFormat="1" ht="24.2" customHeight="1">
      <c r="A138" s="33"/>
      <c r="B138" s="158"/>
      <c r="C138" s="159" t="s">
        <v>83</v>
      </c>
      <c r="D138" s="159" t="s">
        <v>278</v>
      </c>
      <c r="E138" s="160" t="s">
        <v>3281</v>
      </c>
      <c r="F138" s="161" t="s">
        <v>3282</v>
      </c>
      <c r="G138" s="162" t="s">
        <v>371</v>
      </c>
      <c r="H138" s="163">
        <v>18</v>
      </c>
      <c r="I138" s="164"/>
      <c r="J138" s="163">
        <f>ROUND(I138*H138,3)</f>
        <v>0</v>
      </c>
      <c r="K138" s="165"/>
      <c r="L138" s="34"/>
      <c r="M138" s="166" t="s">
        <v>1</v>
      </c>
      <c r="N138" s="167" t="s">
        <v>42</v>
      </c>
      <c r="O138" s="62"/>
      <c r="P138" s="168">
        <f>O138*H138</f>
        <v>0</v>
      </c>
      <c r="Q138" s="168">
        <v>2.4399999999999999E-3</v>
      </c>
      <c r="R138" s="168">
        <f>Q138*H138</f>
        <v>4.3920000000000001E-2</v>
      </c>
      <c r="S138" s="168">
        <v>0</v>
      </c>
      <c r="T138" s="16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0" t="s">
        <v>282</v>
      </c>
      <c r="AT138" s="170" t="s">
        <v>278</v>
      </c>
      <c r="AU138" s="170" t="s">
        <v>89</v>
      </c>
      <c r="AY138" s="18" t="s">
        <v>276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8" t="s">
        <v>89</v>
      </c>
      <c r="BK138" s="172">
        <f>ROUND(I138*H138,3)</f>
        <v>0</v>
      </c>
      <c r="BL138" s="18" t="s">
        <v>282</v>
      </c>
      <c r="BM138" s="170" t="s">
        <v>89</v>
      </c>
    </row>
    <row r="139" spans="1:65" s="12" customFormat="1" ht="22.9" customHeight="1">
      <c r="B139" s="145"/>
      <c r="D139" s="146" t="s">
        <v>75</v>
      </c>
      <c r="E139" s="156" t="s">
        <v>313</v>
      </c>
      <c r="F139" s="156" t="s">
        <v>3283</v>
      </c>
      <c r="I139" s="148"/>
      <c r="J139" s="157">
        <f>BK139</f>
        <v>0</v>
      </c>
      <c r="L139" s="145"/>
      <c r="M139" s="150"/>
      <c r="N139" s="151"/>
      <c r="O139" s="151"/>
      <c r="P139" s="152">
        <f>SUM(P140:P142)</f>
        <v>0</v>
      </c>
      <c r="Q139" s="151"/>
      <c r="R139" s="152">
        <f>SUM(R140:R142)</f>
        <v>1.0598000000000001</v>
      </c>
      <c r="S139" s="151"/>
      <c r="T139" s="153">
        <f>SUM(T140:T142)</f>
        <v>0</v>
      </c>
      <c r="AR139" s="146" t="s">
        <v>83</v>
      </c>
      <c r="AT139" s="154" t="s">
        <v>75</v>
      </c>
      <c r="AU139" s="154" t="s">
        <v>83</v>
      </c>
      <c r="AY139" s="146" t="s">
        <v>276</v>
      </c>
      <c r="BK139" s="155">
        <f>SUM(BK140:BK142)</f>
        <v>0</v>
      </c>
    </row>
    <row r="140" spans="1:65" s="2" customFormat="1" ht="33" customHeight="1">
      <c r="A140" s="33"/>
      <c r="B140" s="158"/>
      <c r="C140" s="159" t="s">
        <v>89</v>
      </c>
      <c r="D140" s="159" t="s">
        <v>278</v>
      </c>
      <c r="E140" s="160" t="s">
        <v>3284</v>
      </c>
      <c r="F140" s="161" t="s">
        <v>3285</v>
      </c>
      <c r="G140" s="162" t="s">
        <v>281</v>
      </c>
      <c r="H140" s="163">
        <v>6</v>
      </c>
      <c r="I140" s="164"/>
      <c r="J140" s="163">
        <f>ROUND(I140*H140,3)</f>
        <v>0</v>
      </c>
      <c r="K140" s="165"/>
      <c r="L140" s="34"/>
      <c r="M140" s="166" t="s">
        <v>1</v>
      </c>
      <c r="N140" s="167" t="s">
        <v>42</v>
      </c>
      <c r="O140" s="62"/>
      <c r="P140" s="168">
        <f>O140*H140</f>
        <v>0</v>
      </c>
      <c r="Q140" s="168">
        <v>2.7000000000000001E-3</v>
      </c>
      <c r="R140" s="168">
        <f>Q140*H140</f>
        <v>1.6199999999999999E-2</v>
      </c>
      <c r="S140" s="168">
        <v>0</v>
      </c>
      <c r="T140" s="16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282</v>
      </c>
      <c r="AT140" s="170" t="s">
        <v>278</v>
      </c>
      <c r="AU140" s="170" t="s">
        <v>89</v>
      </c>
      <c r="AY140" s="18" t="s">
        <v>276</v>
      </c>
      <c r="BE140" s="171">
        <f>IF(N140="základná",J140,0)</f>
        <v>0</v>
      </c>
      <c r="BF140" s="171">
        <f>IF(N140="znížená",J140,0)</f>
        <v>0</v>
      </c>
      <c r="BG140" s="171">
        <f>IF(N140="zákl. prenesená",J140,0)</f>
        <v>0</v>
      </c>
      <c r="BH140" s="171">
        <f>IF(N140="zníž. prenesená",J140,0)</f>
        <v>0</v>
      </c>
      <c r="BI140" s="171">
        <f>IF(N140="nulová",J140,0)</f>
        <v>0</v>
      </c>
      <c r="BJ140" s="18" t="s">
        <v>89</v>
      </c>
      <c r="BK140" s="172">
        <f>ROUND(I140*H140,3)</f>
        <v>0</v>
      </c>
      <c r="BL140" s="18" t="s">
        <v>282</v>
      </c>
      <c r="BM140" s="170" t="s">
        <v>282</v>
      </c>
    </row>
    <row r="141" spans="1:65" s="2" customFormat="1" ht="24.2" customHeight="1">
      <c r="A141" s="33"/>
      <c r="B141" s="158"/>
      <c r="C141" s="159" t="s">
        <v>295</v>
      </c>
      <c r="D141" s="159" t="s">
        <v>278</v>
      </c>
      <c r="E141" s="160" t="s">
        <v>3286</v>
      </c>
      <c r="F141" s="161" t="s">
        <v>3287</v>
      </c>
      <c r="G141" s="162" t="s">
        <v>371</v>
      </c>
      <c r="H141" s="163">
        <v>140</v>
      </c>
      <c r="I141" s="164"/>
      <c r="J141" s="163">
        <f>ROUND(I141*H141,3)</f>
        <v>0</v>
      </c>
      <c r="K141" s="165"/>
      <c r="L141" s="34"/>
      <c r="M141" s="166" t="s">
        <v>1</v>
      </c>
      <c r="N141" s="167" t="s">
        <v>42</v>
      </c>
      <c r="O141" s="62"/>
      <c r="P141" s="168">
        <f>O141*H141</f>
        <v>0</v>
      </c>
      <c r="Q141" s="168">
        <v>3.0400000000000002E-3</v>
      </c>
      <c r="R141" s="168">
        <f>Q141*H141</f>
        <v>0.42560000000000003</v>
      </c>
      <c r="S141" s="168">
        <v>0</v>
      </c>
      <c r="T141" s="16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282</v>
      </c>
      <c r="AT141" s="170" t="s">
        <v>278</v>
      </c>
      <c r="AU141" s="170" t="s">
        <v>89</v>
      </c>
      <c r="AY141" s="18" t="s">
        <v>276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8" t="s">
        <v>89</v>
      </c>
      <c r="BK141" s="172">
        <f>ROUND(I141*H141,3)</f>
        <v>0</v>
      </c>
      <c r="BL141" s="18" t="s">
        <v>282</v>
      </c>
      <c r="BM141" s="170" t="s">
        <v>313</v>
      </c>
    </row>
    <row r="142" spans="1:65" s="2" customFormat="1" ht="21.75" customHeight="1">
      <c r="A142" s="33"/>
      <c r="B142" s="158"/>
      <c r="C142" s="159" t="s">
        <v>282</v>
      </c>
      <c r="D142" s="159" t="s">
        <v>278</v>
      </c>
      <c r="E142" s="160" t="s">
        <v>3288</v>
      </c>
      <c r="F142" s="161" t="s">
        <v>3289</v>
      </c>
      <c r="G142" s="162" t="s">
        <v>281</v>
      </c>
      <c r="H142" s="163">
        <v>6</v>
      </c>
      <c r="I142" s="164"/>
      <c r="J142" s="163">
        <f>ROUND(I142*H142,3)</f>
        <v>0</v>
      </c>
      <c r="K142" s="165"/>
      <c r="L142" s="34"/>
      <c r="M142" s="166" t="s">
        <v>1</v>
      </c>
      <c r="N142" s="167" t="s">
        <v>42</v>
      </c>
      <c r="O142" s="62"/>
      <c r="P142" s="168">
        <f>O142*H142</f>
        <v>0</v>
      </c>
      <c r="Q142" s="168">
        <v>0.10299999999999999</v>
      </c>
      <c r="R142" s="168">
        <f>Q142*H142</f>
        <v>0.61799999999999999</v>
      </c>
      <c r="S142" s="168">
        <v>0</v>
      </c>
      <c r="T142" s="16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282</v>
      </c>
      <c r="AT142" s="170" t="s">
        <v>278</v>
      </c>
      <c r="AU142" s="170" t="s">
        <v>89</v>
      </c>
      <c r="AY142" s="18" t="s">
        <v>276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8" t="s">
        <v>89</v>
      </c>
      <c r="BK142" s="172">
        <f>ROUND(I142*H142,3)</f>
        <v>0</v>
      </c>
      <c r="BL142" s="18" t="s">
        <v>282</v>
      </c>
      <c r="BM142" s="170" t="s">
        <v>325</v>
      </c>
    </row>
    <row r="143" spans="1:65" s="12" customFormat="1" ht="22.9" customHeight="1">
      <c r="B143" s="145"/>
      <c r="D143" s="146" t="s">
        <v>75</v>
      </c>
      <c r="E143" s="156" t="s">
        <v>329</v>
      </c>
      <c r="F143" s="156" t="s">
        <v>3290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SUM(P144:P146)</f>
        <v>0</v>
      </c>
      <c r="Q143" s="151"/>
      <c r="R143" s="152">
        <f>SUM(R144:R146)</f>
        <v>0</v>
      </c>
      <c r="S143" s="151"/>
      <c r="T143" s="153">
        <f>SUM(T144:T146)</f>
        <v>0</v>
      </c>
      <c r="AR143" s="146" t="s">
        <v>83</v>
      </c>
      <c r="AT143" s="154" t="s">
        <v>75</v>
      </c>
      <c r="AU143" s="154" t="s">
        <v>83</v>
      </c>
      <c r="AY143" s="146" t="s">
        <v>276</v>
      </c>
      <c r="BK143" s="155">
        <f>SUM(BK144:BK146)</f>
        <v>0</v>
      </c>
    </row>
    <row r="144" spans="1:65" s="2" customFormat="1" ht="33" customHeight="1">
      <c r="A144" s="33"/>
      <c r="B144" s="158"/>
      <c r="C144" s="159" t="s">
        <v>305</v>
      </c>
      <c r="D144" s="159" t="s">
        <v>278</v>
      </c>
      <c r="E144" s="160" t="s">
        <v>3291</v>
      </c>
      <c r="F144" s="161" t="s">
        <v>3292</v>
      </c>
      <c r="G144" s="162" t="s">
        <v>3293</v>
      </c>
      <c r="H144" s="163">
        <v>1660</v>
      </c>
      <c r="I144" s="164"/>
      <c r="J144" s="163">
        <f>ROUND(I144*H144,3)</f>
        <v>0</v>
      </c>
      <c r="K144" s="165"/>
      <c r="L144" s="34"/>
      <c r="M144" s="166" t="s">
        <v>1</v>
      </c>
      <c r="N144" s="167" t="s">
        <v>42</v>
      </c>
      <c r="O144" s="62"/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282</v>
      </c>
      <c r="AT144" s="170" t="s">
        <v>278</v>
      </c>
      <c r="AU144" s="170" t="s">
        <v>89</v>
      </c>
      <c r="AY144" s="18" t="s">
        <v>276</v>
      </c>
      <c r="BE144" s="171">
        <f>IF(N144="základná",J144,0)</f>
        <v>0</v>
      </c>
      <c r="BF144" s="171">
        <f>IF(N144="znížená",J144,0)</f>
        <v>0</v>
      </c>
      <c r="BG144" s="171">
        <f>IF(N144="zákl. prenesená",J144,0)</f>
        <v>0</v>
      </c>
      <c r="BH144" s="171">
        <f>IF(N144="zníž. prenesená",J144,0)</f>
        <v>0</v>
      </c>
      <c r="BI144" s="171">
        <f>IF(N144="nulová",J144,0)</f>
        <v>0</v>
      </c>
      <c r="BJ144" s="18" t="s">
        <v>89</v>
      </c>
      <c r="BK144" s="172">
        <f>ROUND(I144*H144,3)</f>
        <v>0</v>
      </c>
      <c r="BL144" s="18" t="s">
        <v>282</v>
      </c>
      <c r="BM144" s="170" t="s">
        <v>333</v>
      </c>
    </row>
    <row r="145" spans="1:65" s="2" customFormat="1" ht="24.2" customHeight="1">
      <c r="A145" s="33"/>
      <c r="B145" s="158"/>
      <c r="C145" s="159" t="s">
        <v>313</v>
      </c>
      <c r="D145" s="159" t="s">
        <v>278</v>
      </c>
      <c r="E145" s="160" t="s">
        <v>3294</v>
      </c>
      <c r="F145" s="161" t="s">
        <v>3295</v>
      </c>
      <c r="G145" s="162" t="s">
        <v>3293</v>
      </c>
      <c r="H145" s="163">
        <v>1720</v>
      </c>
      <c r="I145" s="164"/>
      <c r="J145" s="163">
        <f>ROUND(I145*H145,3)</f>
        <v>0</v>
      </c>
      <c r="K145" s="165"/>
      <c r="L145" s="34"/>
      <c r="M145" s="166" t="s">
        <v>1</v>
      </c>
      <c r="N145" s="167" t="s">
        <v>42</v>
      </c>
      <c r="O145" s="62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8" t="s">
        <v>89</v>
      </c>
      <c r="BK145" s="172">
        <f>ROUND(I145*H145,3)</f>
        <v>0</v>
      </c>
      <c r="BL145" s="18" t="s">
        <v>282</v>
      </c>
      <c r="BM145" s="170" t="s">
        <v>342</v>
      </c>
    </row>
    <row r="146" spans="1:65" s="2" customFormat="1" ht="24.2" customHeight="1">
      <c r="A146" s="33"/>
      <c r="B146" s="158"/>
      <c r="C146" s="159" t="s">
        <v>319</v>
      </c>
      <c r="D146" s="159" t="s">
        <v>278</v>
      </c>
      <c r="E146" s="160" t="s">
        <v>3296</v>
      </c>
      <c r="F146" s="161" t="s">
        <v>3297</v>
      </c>
      <c r="G146" s="162" t="s">
        <v>292</v>
      </c>
      <c r="H146" s="163">
        <v>10</v>
      </c>
      <c r="I146" s="164"/>
      <c r="J146" s="163">
        <f>ROUND(I146*H146,3)</f>
        <v>0</v>
      </c>
      <c r="K146" s="165"/>
      <c r="L146" s="34"/>
      <c r="M146" s="166" t="s">
        <v>1</v>
      </c>
      <c r="N146" s="167" t="s">
        <v>42</v>
      </c>
      <c r="O146" s="62"/>
      <c r="P146" s="168">
        <f>O146*H146</f>
        <v>0</v>
      </c>
      <c r="Q146" s="168">
        <v>0</v>
      </c>
      <c r="R146" s="168">
        <f>Q146*H146</f>
        <v>0</v>
      </c>
      <c r="S146" s="168">
        <v>0</v>
      </c>
      <c r="T146" s="169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282</v>
      </c>
      <c r="AT146" s="170" t="s">
        <v>278</v>
      </c>
      <c r="AU146" s="170" t="s">
        <v>89</v>
      </c>
      <c r="AY146" s="18" t="s">
        <v>276</v>
      </c>
      <c r="BE146" s="171">
        <f>IF(N146="základná",J146,0)</f>
        <v>0</v>
      </c>
      <c r="BF146" s="171">
        <f>IF(N146="znížená",J146,0)</f>
        <v>0</v>
      </c>
      <c r="BG146" s="171">
        <f>IF(N146="zákl. prenesená",J146,0)</f>
        <v>0</v>
      </c>
      <c r="BH146" s="171">
        <f>IF(N146="zníž. prenesená",J146,0)</f>
        <v>0</v>
      </c>
      <c r="BI146" s="171">
        <f>IF(N146="nulová",J146,0)</f>
        <v>0</v>
      </c>
      <c r="BJ146" s="18" t="s">
        <v>89</v>
      </c>
      <c r="BK146" s="172">
        <f>ROUND(I146*H146,3)</f>
        <v>0</v>
      </c>
      <c r="BL146" s="18" t="s">
        <v>282</v>
      </c>
      <c r="BM146" s="170" t="s">
        <v>352</v>
      </c>
    </row>
    <row r="147" spans="1:65" s="12" customFormat="1" ht="25.9" customHeight="1">
      <c r="B147" s="145"/>
      <c r="D147" s="146" t="s">
        <v>75</v>
      </c>
      <c r="E147" s="147" t="s">
        <v>1021</v>
      </c>
      <c r="F147" s="147" t="s">
        <v>3298</v>
      </c>
      <c r="I147" s="148"/>
      <c r="J147" s="149">
        <f>BK147</f>
        <v>0</v>
      </c>
      <c r="L147" s="145"/>
      <c r="M147" s="150"/>
      <c r="N147" s="151"/>
      <c r="O147" s="151"/>
      <c r="P147" s="152">
        <f>P148+P154+P163+P169+P184+P217+P254+P257</f>
        <v>0</v>
      </c>
      <c r="Q147" s="151"/>
      <c r="R147" s="152">
        <f>R148+R154+R163+R169+R184+R217+R254+R257</f>
        <v>2.5917099999999995</v>
      </c>
      <c r="S147" s="151"/>
      <c r="T147" s="153">
        <f>T148+T154+T163+T169+T184+T217+T254+T257</f>
        <v>0</v>
      </c>
      <c r="AR147" s="146" t="s">
        <v>89</v>
      </c>
      <c r="AT147" s="154" t="s">
        <v>75</v>
      </c>
      <c r="AU147" s="154" t="s">
        <v>76</v>
      </c>
      <c r="AY147" s="146" t="s">
        <v>276</v>
      </c>
      <c r="BK147" s="155">
        <f>BK148+BK154+BK163+BK169+BK184+BK217+BK254+BK257</f>
        <v>0</v>
      </c>
    </row>
    <row r="148" spans="1:65" s="12" customFormat="1" ht="22.9" customHeight="1">
      <c r="B148" s="145"/>
      <c r="D148" s="146" t="s">
        <v>75</v>
      </c>
      <c r="E148" s="156" t="s">
        <v>1137</v>
      </c>
      <c r="F148" s="156" t="s">
        <v>3299</v>
      </c>
      <c r="I148" s="148"/>
      <c r="J148" s="157">
        <f>BK148</f>
        <v>0</v>
      </c>
      <c r="L148" s="145"/>
      <c r="M148" s="150"/>
      <c r="N148" s="151"/>
      <c r="O148" s="151"/>
      <c r="P148" s="152">
        <f>SUM(P149:P153)</f>
        <v>0</v>
      </c>
      <c r="Q148" s="151"/>
      <c r="R148" s="152">
        <f>SUM(R149:R153)</f>
        <v>9.1399999999999936E-3</v>
      </c>
      <c r="S148" s="151"/>
      <c r="T148" s="153">
        <f>SUM(T149:T153)</f>
        <v>0</v>
      </c>
      <c r="AR148" s="146" t="s">
        <v>89</v>
      </c>
      <c r="AT148" s="154" t="s">
        <v>75</v>
      </c>
      <c r="AU148" s="154" t="s">
        <v>83</v>
      </c>
      <c r="AY148" s="146" t="s">
        <v>276</v>
      </c>
      <c r="BK148" s="155">
        <f>SUM(BK149:BK153)</f>
        <v>0</v>
      </c>
    </row>
    <row r="149" spans="1:65" s="2" customFormat="1" ht="21.75" customHeight="1">
      <c r="A149" s="33"/>
      <c r="B149" s="158"/>
      <c r="C149" s="159" t="s">
        <v>325</v>
      </c>
      <c r="D149" s="159" t="s">
        <v>278</v>
      </c>
      <c r="E149" s="160" t="s">
        <v>3300</v>
      </c>
      <c r="F149" s="161" t="s">
        <v>3301</v>
      </c>
      <c r="G149" s="162" t="s">
        <v>292</v>
      </c>
      <c r="H149" s="163">
        <v>24</v>
      </c>
      <c r="I149" s="164"/>
      <c r="J149" s="163">
        <f>ROUND(I149*H149,3)</f>
        <v>0</v>
      </c>
      <c r="K149" s="165"/>
      <c r="L149" s="34"/>
      <c r="M149" s="166" t="s">
        <v>1</v>
      </c>
      <c r="N149" s="167" t="s">
        <v>42</v>
      </c>
      <c r="O149" s="62"/>
      <c r="P149" s="168">
        <f>O149*H149</f>
        <v>0</v>
      </c>
      <c r="Q149" s="168">
        <v>4.0000000000000003E-5</v>
      </c>
      <c r="R149" s="168">
        <f>Q149*H149</f>
        <v>9.6000000000000013E-4</v>
      </c>
      <c r="S149" s="168">
        <v>0</v>
      </c>
      <c r="T149" s="16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368</v>
      </c>
      <c r="AT149" s="170" t="s">
        <v>278</v>
      </c>
      <c r="AU149" s="170" t="s">
        <v>89</v>
      </c>
      <c r="AY149" s="18" t="s">
        <v>276</v>
      </c>
      <c r="BE149" s="171">
        <f>IF(N149="základná",J149,0)</f>
        <v>0</v>
      </c>
      <c r="BF149" s="171">
        <f>IF(N149="znížená",J149,0)</f>
        <v>0</v>
      </c>
      <c r="BG149" s="171">
        <f>IF(N149="zákl. prenesená",J149,0)</f>
        <v>0</v>
      </c>
      <c r="BH149" s="171">
        <f>IF(N149="zníž. prenesená",J149,0)</f>
        <v>0</v>
      </c>
      <c r="BI149" s="171">
        <f>IF(N149="nulová",J149,0)</f>
        <v>0</v>
      </c>
      <c r="BJ149" s="18" t="s">
        <v>89</v>
      </c>
      <c r="BK149" s="172">
        <f>ROUND(I149*H149,3)</f>
        <v>0</v>
      </c>
      <c r="BL149" s="18" t="s">
        <v>368</v>
      </c>
      <c r="BM149" s="170" t="s">
        <v>368</v>
      </c>
    </row>
    <row r="150" spans="1:65" s="2" customFormat="1" ht="33" customHeight="1">
      <c r="A150" s="33"/>
      <c r="B150" s="158"/>
      <c r="C150" s="197" t="s">
        <v>329</v>
      </c>
      <c r="D150" s="197" t="s">
        <v>393</v>
      </c>
      <c r="E150" s="198" t="s">
        <v>3302</v>
      </c>
      <c r="F150" s="199" t="s">
        <v>3303</v>
      </c>
      <c r="G150" s="200" t="s">
        <v>292</v>
      </c>
      <c r="H150" s="201">
        <v>24.48</v>
      </c>
      <c r="I150" s="202"/>
      <c r="J150" s="201">
        <f>ROUND(I150*H150,3)</f>
        <v>0</v>
      </c>
      <c r="K150" s="203"/>
      <c r="L150" s="204"/>
      <c r="M150" s="205" t="s">
        <v>1</v>
      </c>
      <c r="N150" s="206" t="s">
        <v>42</v>
      </c>
      <c r="O150" s="62"/>
      <c r="P150" s="168">
        <f>O150*H150</f>
        <v>0</v>
      </c>
      <c r="Q150" s="168">
        <v>6.00490196078431E-5</v>
      </c>
      <c r="R150" s="168">
        <f>Q150*H150</f>
        <v>1.4699999999999991E-3</v>
      </c>
      <c r="S150" s="168">
        <v>0</v>
      </c>
      <c r="T150" s="16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448</v>
      </c>
      <c r="AT150" s="170" t="s">
        <v>393</v>
      </c>
      <c r="AU150" s="170" t="s">
        <v>89</v>
      </c>
      <c r="AY150" s="18" t="s">
        <v>276</v>
      </c>
      <c r="BE150" s="171">
        <f>IF(N150="základná",J150,0)</f>
        <v>0</v>
      </c>
      <c r="BF150" s="171">
        <f>IF(N150="znížená",J150,0)</f>
        <v>0</v>
      </c>
      <c r="BG150" s="171">
        <f>IF(N150="zákl. prenesená",J150,0)</f>
        <v>0</v>
      </c>
      <c r="BH150" s="171">
        <f>IF(N150="zníž. prenesená",J150,0)</f>
        <v>0</v>
      </c>
      <c r="BI150" s="171">
        <f>IF(N150="nulová",J150,0)</f>
        <v>0</v>
      </c>
      <c r="BJ150" s="18" t="s">
        <v>89</v>
      </c>
      <c r="BK150" s="172">
        <f>ROUND(I150*H150,3)</f>
        <v>0</v>
      </c>
      <c r="BL150" s="18" t="s">
        <v>368</v>
      </c>
      <c r="BM150" s="170" t="s">
        <v>379</v>
      </c>
    </row>
    <row r="151" spans="1:65" s="2" customFormat="1" ht="21.75" customHeight="1">
      <c r="A151" s="33"/>
      <c r="B151" s="158"/>
      <c r="C151" s="159" t="s">
        <v>333</v>
      </c>
      <c r="D151" s="159" t="s">
        <v>278</v>
      </c>
      <c r="E151" s="160" t="s">
        <v>3304</v>
      </c>
      <c r="F151" s="161" t="s">
        <v>3305</v>
      </c>
      <c r="G151" s="162" t="s">
        <v>292</v>
      </c>
      <c r="H151" s="163">
        <v>30</v>
      </c>
      <c r="I151" s="164"/>
      <c r="J151" s="163">
        <f>ROUND(I151*H151,3)</f>
        <v>0</v>
      </c>
      <c r="K151" s="165"/>
      <c r="L151" s="34"/>
      <c r="M151" s="166" t="s">
        <v>1</v>
      </c>
      <c r="N151" s="167" t="s">
        <v>42</v>
      </c>
      <c r="O151" s="62"/>
      <c r="P151" s="168">
        <f>O151*H151</f>
        <v>0</v>
      </c>
      <c r="Q151" s="168">
        <v>4.0000000000000003E-5</v>
      </c>
      <c r="R151" s="168">
        <f>Q151*H151</f>
        <v>1.2000000000000001E-3</v>
      </c>
      <c r="S151" s="168">
        <v>0</v>
      </c>
      <c r="T151" s="16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368</v>
      </c>
      <c r="AT151" s="170" t="s">
        <v>278</v>
      </c>
      <c r="AU151" s="170" t="s">
        <v>89</v>
      </c>
      <c r="AY151" s="18" t="s">
        <v>276</v>
      </c>
      <c r="BE151" s="171">
        <f>IF(N151="základná",J151,0)</f>
        <v>0</v>
      </c>
      <c r="BF151" s="171">
        <f>IF(N151="znížená",J151,0)</f>
        <v>0</v>
      </c>
      <c r="BG151" s="171">
        <f>IF(N151="zákl. prenesená",J151,0)</f>
        <v>0</v>
      </c>
      <c r="BH151" s="171">
        <f>IF(N151="zníž. prenesená",J151,0)</f>
        <v>0</v>
      </c>
      <c r="BI151" s="171">
        <f>IF(N151="nulová",J151,0)</f>
        <v>0</v>
      </c>
      <c r="BJ151" s="18" t="s">
        <v>89</v>
      </c>
      <c r="BK151" s="172">
        <f>ROUND(I151*H151,3)</f>
        <v>0</v>
      </c>
      <c r="BL151" s="18" t="s">
        <v>368</v>
      </c>
      <c r="BM151" s="170" t="s">
        <v>7</v>
      </c>
    </row>
    <row r="152" spans="1:65" s="2" customFormat="1" ht="33" customHeight="1">
      <c r="A152" s="33"/>
      <c r="B152" s="158"/>
      <c r="C152" s="197" t="s">
        <v>337</v>
      </c>
      <c r="D152" s="197" t="s">
        <v>393</v>
      </c>
      <c r="E152" s="198" t="s">
        <v>3306</v>
      </c>
      <c r="F152" s="199" t="s">
        <v>3307</v>
      </c>
      <c r="G152" s="200" t="s">
        <v>292</v>
      </c>
      <c r="H152" s="201">
        <v>30.6</v>
      </c>
      <c r="I152" s="202"/>
      <c r="J152" s="201">
        <f>ROUND(I152*H152,3)</f>
        <v>0</v>
      </c>
      <c r="K152" s="203"/>
      <c r="L152" s="204"/>
      <c r="M152" s="205" t="s">
        <v>1</v>
      </c>
      <c r="N152" s="206" t="s">
        <v>42</v>
      </c>
      <c r="O152" s="62"/>
      <c r="P152" s="168">
        <f>O152*H152</f>
        <v>0</v>
      </c>
      <c r="Q152" s="168">
        <v>1.8006535947712399E-4</v>
      </c>
      <c r="R152" s="168">
        <f>Q152*H152</f>
        <v>5.5099999999999941E-3</v>
      </c>
      <c r="S152" s="168">
        <v>0</v>
      </c>
      <c r="T152" s="16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448</v>
      </c>
      <c r="AT152" s="170" t="s">
        <v>393</v>
      </c>
      <c r="AU152" s="170" t="s">
        <v>89</v>
      </c>
      <c r="AY152" s="18" t="s">
        <v>276</v>
      </c>
      <c r="BE152" s="171">
        <f>IF(N152="základná",J152,0)</f>
        <v>0</v>
      </c>
      <c r="BF152" s="171">
        <f>IF(N152="znížená",J152,0)</f>
        <v>0</v>
      </c>
      <c r="BG152" s="171">
        <f>IF(N152="zákl. prenesená",J152,0)</f>
        <v>0</v>
      </c>
      <c r="BH152" s="171">
        <f>IF(N152="zníž. prenesená",J152,0)</f>
        <v>0</v>
      </c>
      <c r="BI152" s="171">
        <f>IF(N152="nulová",J152,0)</f>
        <v>0</v>
      </c>
      <c r="BJ152" s="18" t="s">
        <v>89</v>
      </c>
      <c r="BK152" s="172">
        <f>ROUND(I152*H152,3)</f>
        <v>0</v>
      </c>
      <c r="BL152" s="18" t="s">
        <v>368</v>
      </c>
      <c r="BM152" s="170" t="s">
        <v>399</v>
      </c>
    </row>
    <row r="153" spans="1:65" s="2" customFormat="1" ht="24.2" customHeight="1">
      <c r="A153" s="33"/>
      <c r="B153" s="158"/>
      <c r="C153" s="159" t="s">
        <v>342</v>
      </c>
      <c r="D153" s="159" t="s">
        <v>278</v>
      </c>
      <c r="E153" s="160" t="s">
        <v>3308</v>
      </c>
      <c r="F153" s="161" t="s">
        <v>3309</v>
      </c>
      <c r="G153" s="162" t="s">
        <v>1051</v>
      </c>
      <c r="H153" s="164"/>
      <c r="I153" s="164"/>
      <c r="J153" s="163">
        <f>ROUND(I153*H153,3)</f>
        <v>0</v>
      </c>
      <c r="K153" s="165"/>
      <c r="L153" s="34"/>
      <c r="M153" s="166" t="s">
        <v>1</v>
      </c>
      <c r="N153" s="167" t="s">
        <v>42</v>
      </c>
      <c r="O153" s="62"/>
      <c r="P153" s="168">
        <f>O153*H153</f>
        <v>0</v>
      </c>
      <c r="Q153" s="168">
        <v>0</v>
      </c>
      <c r="R153" s="168">
        <f>Q153*H153</f>
        <v>0</v>
      </c>
      <c r="S153" s="168">
        <v>0</v>
      </c>
      <c r="T153" s="169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368</v>
      </c>
      <c r="AT153" s="170" t="s">
        <v>278</v>
      </c>
      <c r="AU153" s="170" t="s">
        <v>89</v>
      </c>
      <c r="AY153" s="18" t="s">
        <v>276</v>
      </c>
      <c r="BE153" s="171">
        <f>IF(N153="základná",J153,0)</f>
        <v>0</v>
      </c>
      <c r="BF153" s="171">
        <f>IF(N153="znížená",J153,0)</f>
        <v>0</v>
      </c>
      <c r="BG153" s="171">
        <f>IF(N153="zákl. prenesená",J153,0)</f>
        <v>0</v>
      </c>
      <c r="BH153" s="171">
        <f>IF(N153="zníž. prenesená",J153,0)</f>
        <v>0</v>
      </c>
      <c r="BI153" s="171">
        <f>IF(N153="nulová",J153,0)</f>
        <v>0</v>
      </c>
      <c r="BJ153" s="18" t="s">
        <v>89</v>
      </c>
      <c r="BK153" s="172">
        <f>ROUND(I153*H153,3)</f>
        <v>0</v>
      </c>
      <c r="BL153" s="18" t="s">
        <v>368</v>
      </c>
      <c r="BM153" s="170" t="s">
        <v>410</v>
      </c>
    </row>
    <row r="154" spans="1:65" s="12" customFormat="1" ht="22.9" customHeight="1">
      <c r="B154" s="145"/>
      <c r="D154" s="146" t="s">
        <v>75</v>
      </c>
      <c r="E154" s="156" t="s">
        <v>3310</v>
      </c>
      <c r="F154" s="156" t="s">
        <v>3311</v>
      </c>
      <c r="I154" s="148"/>
      <c r="J154" s="157">
        <f>BK154</f>
        <v>0</v>
      </c>
      <c r="L154" s="145"/>
      <c r="M154" s="150"/>
      <c r="N154" s="151"/>
      <c r="O154" s="151"/>
      <c r="P154" s="152">
        <f>SUM(P155:P162)</f>
        <v>0</v>
      </c>
      <c r="Q154" s="151"/>
      <c r="R154" s="152">
        <f>SUM(R155:R162)</f>
        <v>0.11217000000000001</v>
      </c>
      <c r="S154" s="151"/>
      <c r="T154" s="153">
        <f>SUM(T155:T162)</f>
        <v>0</v>
      </c>
      <c r="AR154" s="146" t="s">
        <v>89</v>
      </c>
      <c r="AT154" s="154" t="s">
        <v>75</v>
      </c>
      <c r="AU154" s="154" t="s">
        <v>83</v>
      </c>
      <c r="AY154" s="146" t="s">
        <v>276</v>
      </c>
      <c r="BK154" s="155">
        <f>SUM(BK155:BK162)</f>
        <v>0</v>
      </c>
    </row>
    <row r="155" spans="1:65" s="2" customFormat="1" ht="24.2" customHeight="1">
      <c r="A155" s="33"/>
      <c r="B155" s="158"/>
      <c r="C155" s="159" t="s">
        <v>347</v>
      </c>
      <c r="D155" s="159" t="s">
        <v>278</v>
      </c>
      <c r="E155" s="160" t="s">
        <v>3312</v>
      </c>
      <c r="F155" s="161" t="s">
        <v>3313</v>
      </c>
      <c r="G155" s="162" t="s">
        <v>371</v>
      </c>
      <c r="H155" s="163">
        <v>1</v>
      </c>
      <c r="I155" s="164"/>
      <c r="J155" s="163">
        <f t="shared" ref="J155:J162" si="0">ROUND(I155*H155,3)</f>
        <v>0</v>
      </c>
      <c r="K155" s="165"/>
      <c r="L155" s="34"/>
      <c r="M155" s="166" t="s">
        <v>1</v>
      </c>
      <c r="N155" s="167" t="s">
        <v>42</v>
      </c>
      <c r="O155" s="62"/>
      <c r="P155" s="168">
        <f t="shared" ref="P155:P162" si="1">O155*H155</f>
        <v>0</v>
      </c>
      <c r="Q155" s="168">
        <v>0</v>
      </c>
      <c r="R155" s="168">
        <f t="shared" ref="R155:R162" si="2">Q155*H155</f>
        <v>0</v>
      </c>
      <c r="S155" s="168">
        <v>0</v>
      </c>
      <c r="T155" s="169">
        <f t="shared" ref="T155:T162" si="3"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368</v>
      </c>
      <c r="AT155" s="170" t="s">
        <v>278</v>
      </c>
      <c r="AU155" s="170" t="s">
        <v>89</v>
      </c>
      <c r="AY155" s="18" t="s">
        <v>276</v>
      </c>
      <c r="BE155" s="171">
        <f t="shared" ref="BE155:BE162" si="4">IF(N155="základná",J155,0)</f>
        <v>0</v>
      </c>
      <c r="BF155" s="171">
        <f t="shared" ref="BF155:BF162" si="5">IF(N155="znížená",J155,0)</f>
        <v>0</v>
      </c>
      <c r="BG155" s="171">
        <f t="shared" ref="BG155:BG162" si="6">IF(N155="zákl. prenesená",J155,0)</f>
        <v>0</v>
      </c>
      <c r="BH155" s="171">
        <f t="shared" ref="BH155:BH162" si="7">IF(N155="zníž. prenesená",J155,0)</f>
        <v>0</v>
      </c>
      <c r="BI155" s="171">
        <f t="shared" ref="BI155:BI162" si="8">IF(N155="nulová",J155,0)</f>
        <v>0</v>
      </c>
      <c r="BJ155" s="18" t="s">
        <v>89</v>
      </c>
      <c r="BK155" s="172">
        <f t="shared" ref="BK155:BK162" si="9">ROUND(I155*H155,3)</f>
        <v>0</v>
      </c>
      <c r="BL155" s="18" t="s">
        <v>368</v>
      </c>
      <c r="BM155" s="170" t="s">
        <v>420</v>
      </c>
    </row>
    <row r="156" spans="1:65" s="2" customFormat="1" ht="24.2" customHeight="1">
      <c r="A156" s="33"/>
      <c r="B156" s="158"/>
      <c r="C156" s="197" t="s">
        <v>352</v>
      </c>
      <c r="D156" s="197" t="s">
        <v>393</v>
      </c>
      <c r="E156" s="198" t="s">
        <v>3314</v>
      </c>
      <c r="F156" s="199" t="s">
        <v>3315</v>
      </c>
      <c r="G156" s="200" t="s">
        <v>371</v>
      </c>
      <c r="H156" s="201">
        <v>1</v>
      </c>
      <c r="I156" s="202"/>
      <c r="J156" s="201">
        <f t="shared" si="0"/>
        <v>0</v>
      </c>
      <c r="K156" s="203"/>
      <c r="L156" s="204"/>
      <c r="M156" s="205" t="s">
        <v>1</v>
      </c>
      <c r="N156" s="206" t="s">
        <v>42</v>
      </c>
      <c r="O156" s="62"/>
      <c r="P156" s="168">
        <f t="shared" si="1"/>
        <v>0</v>
      </c>
      <c r="Q156" s="168">
        <v>0.112</v>
      </c>
      <c r="R156" s="168">
        <f t="shared" si="2"/>
        <v>0.112</v>
      </c>
      <c r="S156" s="168">
        <v>0</v>
      </c>
      <c r="T156" s="169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448</v>
      </c>
      <c r="AT156" s="170" t="s">
        <v>393</v>
      </c>
      <c r="AU156" s="170" t="s">
        <v>89</v>
      </c>
      <c r="AY156" s="18" t="s">
        <v>276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8" t="s">
        <v>89</v>
      </c>
      <c r="BK156" s="172">
        <f t="shared" si="9"/>
        <v>0</v>
      </c>
      <c r="BL156" s="18" t="s">
        <v>368</v>
      </c>
      <c r="BM156" s="170" t="s">
        <v>430</v>
      </c>
    </row>
    <row r="157" spans="1:65" s="2" customFormat="1" ht="33" customHeight="1">
      <c r="A157" s="33"/>
      <c r="B157" s="158"/>
      <c r="C157" s="159" t="s">
        <v>359</v>
      </c>
      <c r="D157" s="159" t="s">
        <v>278</v>
      </c>
      <c r="E157" s="160" t="s">
        <v>3316</v>
      </c>
      <c r="F157" s="161" t="s">
        <v>3317</v>
      </c>
      <c r="G157" s="162" t="s">
        <v>371</v>
      </c>
      <c r="H157" s="163">
        <v>1</v>
      </c>
      <c r="I157" s="164"/>
      <c r="J157" s="163">
        <f t="shared" si="0"/>
        <v>0</v>
      </c>
      <c r="K157" s="165"/>
      <c r="L157" s="34"/>
      <c r="M157" s="166" t="s">
        <v>1</v>
      </c>
      <c r="N157" s="167" t="s">
        <v>42</v>
      </c>
      <c r="O157" s="62"/>
      <c r="P157" s="168">
        <f t="shared" si="1"/>
        <v>0</v>
      </c>
      <c r="Q157" s="168">
        <v>1.7000000000000001E-4</v>
      </c>
      <c r="R157" s="168">
        <f t="shared" si="2"/>
        <v>1.7000000000000001E-4</v>
      </c>
      <c r="S157" s="168">
        <v>0</v>
      </c>
      <c r="T157" s="169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368</v>
      </c>
      <c r="AT157" s="170" t="s">
        <v>278</v>
      </c>
      <c r="AU157" s="170" t="s">
        <v>89</v>
      </c>
      <c r="AY157" s="18" t="s">
        <v>276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8" t="s">
        <v>89</v>
      </c>
      <c r="BK157" s="172">
        <f t="shared" si="9"/>
        <v>0</v>
      </c>
      <c r="BL157" s="18" t="s">
        <v>368</v>
      </c>
      <c r="BM157" s="170" t="s">
        <v>294</v>
      </c>
    </row>
    <row r="158" spans="1:65" s="2" customFormat="1" ht="24.2" customHeight="1">
      <c r="A158" s="33"/>
      <c r="B158" s="158"/>
      <c r="C158" s="197" t="s">
        <v>368</v>
      </c>
      <c r="D158" s="197" t="s">
        <v>393</v>
      </c>
      <c r="E158" s="198" t="s">
        <v>3318</v>
      </c>
      <c r="F158" s="199" t="s">
        <v>3319</v>
      </c>
      <c r="G158" s="200" t="s">
        <v>371</v>
      </c>
      <c r="H158" s="201">
        <v>1</v>
      </c>
      <c r="I158" s="202"/>
      <c r="J158" s="201">
        <f t="shared" si="0"/>
        <v>0</v>
      </c>
      <c r="K158" s="203"/>
      <c r="L158" s="204"/>
      <c r="M158" s="205" t="s">
        <v>1</v>
      </c>
      <c r="N158" s="206" t="s">
        <v>42</v>
      </c>
      <c r="O158" s="62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448</v>
      </c>
      <c r="AT158" s="170" t="s">
        <v>393</v>
      </c>
      <c r="AU158" s="170" t="s">
        <v>89</v>
      </c>
      <c r="AY158" s="18" t="s">
        <v>276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8" t="s">
        <v>89</v>
      </c>
      <c r="BK158" s="172">
        <f t="shared" si="9"/>
        <v>0</v>
      </c>
      <c r="BL158" s="18" t="s">
        <v>368</v>
      </c>
      <c r="BM158" s="170" t="s">
        <v>448</v>
      </c>
    </row>
    <row r="159" spans="1:65" s="2" customFormat="1" ht="16.5" customHeight="1">
      <c r="A159" s="33"/>
      <c r="B159" s="158"/>
      <c r="C159" s="197" t="s">
        <v>374</v>
      </c>
      <c r="D159" s="197" t="s">
        <v>393</v>
      </c>
      <c r="E159" s="198" t="s">
        <v>3320</v>
      </c>
      <c r="F159" s="199" t="s">
        <v>3321</v>
      </c>
      <c r="G159" s="200" t="s">
        <v>371</v>
      </c>
      <c r="H159" s="201">
        <v>1</v>
      </c>
      <c r="I159" s="202"/>
      <c r="J159" s="201">
        <f t="shared" si="0"/>
        <v>0</v>
      </c>
      <c r="K159" s="203"/>
      <c r="L159" s="204"/>
      <c r="M159" s="205" t="s">
        <v>1</v>
      </c>
      <c r="N159" s="206" t="s">
        <v>42</v>
      </c>
      <c r="O159" s="62"/>
      <c r="P159" s="168">
        <f t="shared" si="1"/>
        <v>0</v>
      </c>
      <c r="Q159" s="168">
        <v>0</v>
      </c>
      <c r="R159" s="168">
        <f t="shared" si="2"/>
        <v>0</v>
      </c>
      <c r="S159" s="168">
        <v>0</v>
      </c>
      <c r="T159" s="169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448</v>
      </c>
      <c r="AT159" s="170" t="s">
        <v>393</v>
      </c>
      <c r="AU159" s="170" t="s">
        <v>89</v>
      </c>
      <c r="AY159" s="18" t="s">
        <v>276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8" t="s">
        <v>89</v>
      </c>
      <c r="BK159" s="172">
        <f t="shared" si="9"/>
        <v>0</v>
      </c>
      <c r="BL159" s="18" t="s">
        <v>368</v>
      </c>
      <c r="BM159" s="170" t="s">
        <v>461</v>
      </c>
    </row>
    <row r="160" spans="1:65" s="2" customFormat="1" ht="24.2" customHeight="1">
      <c r="A160" s="33"/>
      <c r="B160" s="158"/>
      <c r="C160" s="159" t="s">
        <v>379</v>
      </c>
      <c r="D160" s="159" t="s">
        <v>278</v>
      </c>
      <c r="E160" s="160" t="s">
        <v>3322</v>
      </c>
      <c r="F160" s="161" t="s">
        <v>3323</v>
      </c>
      <c r="G160" s="162" t="s">
        <v>371</v>
      </c>
      <c r="H160" s="163">
        <v>1</v>
      </c>
      <c r="I160" s="164"/>
      <c r="J160" s="163">
        <f t="shared" si="0"/>
        <v>0</v>
      </c>
      <c r="K160" s="165"/>
      <c r="L160" s="34"/>
      <c r="M160" s="166" t="s">
        <v>1</v>
      </c>
      <c r="N160" s="167" t="s">
        <v>42</v>
      </c>
      <c r="O160" s="62"/>
      <c r="P160" s="168">
        <f t="shared" si="1"/>
        <v>0</v>
      </c>
      <c r="Q160" s="168">
        <v>0</v>
      </c>
      <c r="R160" s="168">
        <f t="shared" si="2"/>
        <v>0</v>
      </c>
      <c r="S160" s="168">
        <v>0</v>
      </c>
      <c r="T160" s="169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0" t="s">
        <v>368</v>
      </c>
      <c r="AT160" s="170" t="s">
        <v>278</v>
      </c>
      <c r="AU160" s="170" t="s">
        <v>89</v>
      </c>
      <c r="AY160" s="18" t="s">
        <v>276</v>
      </c>
      <c r="BE160" s="171">
        <f t="shared" si="4"/>
        <v>0</v>
      </c>
      <c r="BF160" s="171">
        <f t="shared" si="5"/>
        <v>0</v>
      </c>
      <c r="BG160" s="171">
        <f t="shared" si="6"/>
        <v>0</v>
      </c>
      <c r="BH160" s="171">
        <f t="shared" si="7"/>
        <v>0</v>
      </c>
      <c r="BI160" s="171">
        <f t="shared" si="8"/>
        <v>0</v>
      </c>
      <c r="BJ160" s="18" t="s">
        <v>89</v>
      </c>
      <c r="BK160" s="172">
        <f t="shared" si="9"/>
        <v>0</v>
      </c>
      <c r="BL160" s="18" t="s">
        <v>368</v>
      </c>
      <c r="BM160" s="170" t="s">
        <v>471</v>
      </c>
    </row>
    <row r="161" spans="1:65" s="2" customFormat="1" ht="24.2" customHeight="1">
      <c r="A161" s="33"/>
      <c r="B161" s="158"/>
      <c r="C161" s="159" t="s">
        <v>383</v>
      </c>
      <c r="D161" s="159" t="s">
        <v>278</v>
      </c>
      <c r="E161" s="160" t="s">
        <v>3324</v>
      </c>
      <c r="F161" s="161" t="s">
        <v>3325</v>
      </c>
      <c r="G161" s="162" t="s">
        <v>355</v>
      </c>
      <c r="H161" s="163">
        <v>0.35599999999999998</v>
      </c>
      <c r="I161" s="164"/>
      <c r="J161" s="163">
        <f t="shared" si="0"/>
        <v>0</v>
      </c>
      <c r="K161" s="165"/>
      <c r="L161" s="34"/>
      <c r="M161" s="166" t="s">
        <v>1</v>
      </c>
      <c r="N161" s="167" t="s">
        <v>42</v>
      </c>
      <c r="O161" s="62"/>
      <c r="P161" s="168">
        <f t="shared" si="1"/>
        <v>0</v>
      </c>
      <c r="Q161" s="168">
        <v>0</v>
      </c>
      <c r="R161" s="168">
        <f t="shared" si="2"/>
        <v>0</v>
      </c>
      <c r="S161" s="168">
        <v>0</v>
      </c>
      <c r="T161" s="169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368</v>
      </c>
      <c r="AT161" s="170" t="s">
        <v>278</v>
      </c>
      <c r="AU161" s="170" t="s">
        <v>89</v>
      </c>
      <c r="AY161" s="18" t="s">
        <v>276</v>
      </c>
      <c r="BE161" s="171">
        <f t="shared" si="4"/>
        <v>0</v>
      </c>
      <c r="BF161" s="171">
        <f t="shared" si="5"/>
        <v>0</v>
      </c>
      <c r="BG161" s="171">
        <f t="shared" si="6"/>
        <v>0</v>
      </c>
      <c r="BH161" s="171">
        <f t="shared" si="7"/>
        <v>0</v>
      </c>
      <c r="BI161" s="171">
        <f t="shared" si="8"/>
        <v>0</v>
      </c>
      <c r="BJ161" s="18" t="s">
        <v>89</v>
      </c>
      <c r="BK161" s="172">
        <f t="shared" si="9"/>
        <v>0</v>
      </c>
      <c r="BL161" s="18" t="s">
        <v>368</v>
      </c>
      <c r="BM161" s="170" t="s">
        <v>482</v>
      </c>
    </row>
    <row r="162" spans="1:65" s="2" customFormat="1" ht="24.2" customHeight="1">
      <c r="A162" s="33"/>
      <c r="B162" s="158"/>
      <c r="C162" s="159" t="s">
        <v>7</v>
      </c>
      <c r="D162" s="159" t="s">
        <v>278</v>
      </c>
      <c r="E162" s="160" t="s">
        <v>3326</v>
      </c>
      <c r="F162" s="161" t="s">
        <v>3327</v>
      </c>
      <c r="G162" s="162" t="s">
        <v>1051</v>
      </c>
      <c r="H162" s="164"/>
      <c r="I162" s="164"/>
      <c r="J162" s="163">
        <f t="shared" si="0"/>
        <v>0</v>
      </c>
      <c r="K162" s="165"/>
      <c r="L162" s="34"/>
      <c r="M162" s="166" t="s">
        <v>1</v>
      </c>
      <c r="N162" s="167" t="s">
        <v>42</v>
      </c>
      <c r="O162" s="62"/>
      <c r="P162" s="168">
        <f t="shared" si="1"/>
        <v>0</v>
      </c>
      <c r="Q162" s="168">
        <v>0</v>
      </c>
      <c r="R162" s="168">
        <f t="shared" si="2"/>
        <v>0</v>
      </c>
      <c r="S162" s="168">
        <v>0</v>
      </c>
      <c r="T162" s="169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368</v>
      </c>
      <c r="AT162" s="170" t="s">
        <v>278</v>
      </c>
      <c r="AU162" s="170" t="s">
        <v>89</v>
      </c>
      <c r="AY162" s="18" t="s">
        <v>276</v>
      </c>
      <c r="BE162" s="171">
        <f t="shared" si="4"/>
        <v>0</v>
      </c>
      <c r="BF162" s="171">
        <f t="shared" si="5"/>
        <v>0</v>
      </c>
      <c r="BG162" s="171">
        <f t="shared" si="6"/>
        <v>0</v>
      </c>
      <c r="BH162" s="171">
        <f t="shared" si="7"/>
        <v>0</v>
      </c>
      <c r="BI162" s="171">
        <f t="shared" si="8"/>
        <v>0</v>
      </c>
      <c r="BJ162" s="18" t="s">
        <v>89</v>
      </c>
      <c r="BK162" s="172">
        <f t="shared" si="9"/>
        <v>0</v>
      </c>
      <c r="BL162" s="18" t="s">
        <v>368</v>
      </c>
      <c r="BM162" s="170" t="s">
        <v>494</v>
      </c>
    </row>
    <row r="163" spans="1:65" s="12" customFormat="1" ht="22.9" customHeight="1">
      <c r="B163" s="145"/>
      <c r="D163" s="146" t="s">
        <v>75</v>
      </c>
      <c r="E163" s="156" t="s">
        <v>3328</v>
      </c>
      <c r="F163" s="156" t="s">
        <v>3329</v>
      </c>
      <c r="I163" s="148"/>
      <c r="J163" s="157">
        <f>BK163</f>
        <v>0</v>
      </c>
      <c r="L163" s="145"/>
      <c r="M163" s="150"/>
      <c r="N163" s="151"/>
      <c r="O163" s="151"/>
      <c r="P163" s="152">
        <f>SUM(P164:P168)</f>
        <v>0</v>
      </c>
      <c r="Q163" s="151"/>
      <c r="R163" s="152">
        <f>SUM(R164:R168)</f>
        <v>6.8999999999999999E-3</v>
      </c>
      <c r="S163" s="151"/>
      <c r="T163" s="153">
        <f>SUM(T164:T168)</f>
        <v>0</v>
      </c>
      <c r="AR163" s="146" t="s">
        <v>89</v>
      </c>
      <c r="AT163" s="154" t="s">
        <v>75</v>
      </c>
      <c r="AU163" s="154" t="s">
        <v>83</v>
      </c>
      <c r="AY163" s="146" t="s">
        <v>276</v>
      </c>
      <c r="BK163" s="155">
        <f>SUM(BK164:BK168)</f>
        <v>0</v>
      </c>
    </row>
    <row r="164" spans="1:65" s="2" customFormat="1" ht="24.2" customHeight="1">
      <c r="A164" s="33"/>
      <c r="B164" s="158"/>
      <c r="C164" s="159" t="s">
        <v>392</v>
      </c>
      <c r="D164" s="159" t="s">
        <v>278</v>
      </c>
      <c r="E164" s="160" t="s">
        <v>3330</v>
      </c>
      <c r="F164" s="161" t="s">
        <v>3331</v>
      </c>
      <c r="G164" s="162" t="s">
        <v>371</v>
      </c>
      <c r="H164" s="163">
        <v>1</v>
      </c>
      <c r="I164" s="164"/>
      <c r="J164" s="163">
        <f>ROUND(I164*H164,3)</f>
        <v>0</v>
      </c>
      <c r="K164" s="165"/>
      <c r="L164" s="34"/>
      <c r="M164" s="166" t="s">
        <v>1</v>
      </c>
      <c r="N164" s="167" t="s">
        <v>42</v>
      </c>
      <c r="O164" s="62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368</v>
      </c>
      <c r="AT164" s="170" t="s">
        <v>278</v>
      </c>
      <c r="AU164" s="170" t="s">
        <v>89</v>
      </c>
      <c r="AY164" s="18" t="s">
        <v>276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89</v>
      </c>
      <c r="BK164" s="172">
        <f>ROUND(I164*H164,3)</f>
        <v>0</v>
      </c>
      <c r="BL164" s="18" t="s">
        <v>368</v>
      </c>
      <c r="BM164" s="170" t="s">
        <v>502</v>
      </c>
    </row>
    <row r="165" spans="1:65" s="2" customFormat="1" ht="24.2" customHeight="1">
      <c r="A165" s="33"/>
      <c r="B165" s="158"/>
      <c r="C165" s="197" t="s">
        <v>399</v>
      </c>
      <c r="D165" s="197" t="s">
        <v>393</v>
      </c>
      <c r="E165" s="198" t="s">
        <v>3332</v>
      </c>
      <c r="F165" s="199" t="s">
        <v>3333</v>
      </c>
      <c r="G165" s="200" t="s">
        <v>371</v>
      </c>
      <c r="H165" s="201">
        <v>1</v>
      </c>
      <c r="I165" s="202"/>
      <c r="J165" s="201">
        <f>ROUND(I165*H165,3)</f>
        <v>0</v>
      </c>
      <c r="K165" s="203"/>
      <c r="L165" s="204"/>
      <c r="M165" s="205" t="s">
        <v>1</v>
      </c>
      <c r="N165" s="206" t="s">
        <v>42</v>
      </c>
      <c r="O165" s="62"/>
      <c r="P165" s="168">
        <f>O165*H165</f>
        <v>0</v>
      </c>
      <c r="Q165" s="168">
        <v>4.7499999999999999E-3</v>
      </c>
      <c r="R165" s="168">
        <f>Q165*H165</f>
        <v>4.7499999999999999E-3</v>
      </c>
      <c r="S165" s="168">
        <v>0</v>
      </c>
      <c r="T165" s="16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448</v>
      </c>
      <c r="AT165" s="170" t="s">
        <v>393</v>
      </c>
      <c r="AU165" s="170" t="s">
        <v>89</v>
      </c>
      <c r="AY165" s="18" t="s">
        <v>276</v>
      </c>
      <c r="BE165" s="171">
        <f>IF(N165="základná",J165,0)</f>
        <v>0</v>
      </c>
      <c r="BF165" s="171">
        <f>IF(N165="znížená",J165,0)</f>
        <v>0</v>
      </c>
      <c r="BG165" s="171">
        <f>IF(N165="zákl. prenesená",J165,0)</f>
        <v>0</v>
      </c>
      <c r="BH165" s="171">
        <f>IF(N165="zníž. prenesená",J165,0)</f>
        <v>0</v>
      </c>
      <c r="BI165" s="171">
        <f>IF(N165="nulová",J165,0)</f>
        <v>0</v>
      </c>
      <c r="BJ165" s="18" t="s">
        <v>89</v>
      </c>
      <c r="BK165" s="172">
        <f>ROUND(I165*H165,3)</f>
        <v>0</v>
      </c>
      <c r="BL165" s="18" t="s">
        <v>368</v>
      </c>
      <c r="BM165" s="170" t="s">
        <v>511</v>
      </c>
    </row>
    <row r="166" spans="1:65" s="2" customFormat="1" ht="24.2" customHeight="1">
      <c r="A166" s="33"/>
      <c r="B166" s="158"/>
      <c r="C166" s="159" t="s">
        <v>404</v>
      </c>
      <c r="D166" s="159" t="s">
        <v>278</v>
      </c>
      <c r="E166" s="160" t="s">
        <v>3334</v>
      </c>
      <c r="F166" s="161" t="s">
        <v>3335</v>
      </c>
      <c r="G166" s="162" t="s">
        <v>371</v>
      </c>
      <c r="H166" s="163">
        <v>1</v>
      </c>
      <c r="I166" s="164"/>
      <c r="J166" s="163">
        <f>ROUND(I166*H166,3)</f>
        <v>0</v>
      </c>
      <c r="K166" s="165"/>
      <c r="L166" s="34"/>
      <c r="M166" s="166" t="s">
        <v>1</v>
      </c>
      <c r="N166" s="167" t="s">
        <v>42</v>
      </c>
      <c r="O166" s="62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368</v>
      </c>
      <c r="AT166" s="170" t="s">
        <v>278</v>
      </c>
      <c r="AU166" s="170" t="s">
        <v>89</v>
      </c>
      <c r="AY166" s="18" t="s">
        <v>276</v>
      </c>
      <c r="BE166" s="171">
        <f>IF(N166="základná",J166,0)</f>
        <v>0</v>
      </c>
      <c r="BF166" s="171">
        <f>IF(N166="znížená",J166,0)</f>
        <v>0</v>
      </c>
      <c r="BG166" s="171">
        <f>IF(N166="zákl. prenesená",J166,0)</f>
        <v>0</v>
      </c>
      <c r="BH166" s="171">
        <f>IF(N166="zníž. prenesená",J166,0)</f>
        <v>0</v>
      </c>
      <c r="BI166" s="171">
        <f>IF(N166="nulová",J166,0)</f>
        <v>0</v>
      </c>
      <c r="BJ166" s="18" t="s">
        <v>89</v>
      </c>
      <c r="BK166" s="172">
        <f>ROUND(I166*H166,3)</f>
        <v>0</v>
      </c>
      <c r="BL166" s="18" t="s">
        <v>368</v>
      </c>
      <c r="BM166" s="170" t="s">
        <v>520</v>
      </c>
    </row>
    <row r="167" spans="1:65" s="2" customFormat="1" ht="21.75" customHeight="1">
      <c r="A167" s="33"/>
      <c r="B167" s="158"/>
      <c r="C167" s="197" t="s">
        <v>410</v>
      </c>
      <c r="D167" s="197" t="s">
        <v>393</v>
      </c>
      <c r="E167" s="198" t="s">
        <v>3336</v>
      </c>
      <c r="F167" s="199" t="s">
        <v>3337</v>
      </c>
      <c r="G167" s="200" t="s">
        <v>371</v>
      </c>
      <c r="H167" s="201">
        <v>1</v>
      </c>
      <c r="I167" s="202"/>
      <c r="J167" s="201">
        <f>ROUND(I167*H167,3)</f>
        <v>0</v>
      </c>
      <c r="K167" s="203"/>
      <c r="L167" s="204"/>
      <c r="M167" s="205" t="s">
        <v>1</v>
      </c>
      <c r="N167" s="206" t="s">
        <v>42</v>
      </c>
      <c r="O167" s="62"/>
      <c r="P167" s="168">
        <f>O167*H167</f>
        <v>0</v>
      </c>
      <c r="Q167" s="168">
        <v>2.15E-3</v>
      </c>
      <c r="R167" s="168">
        <f>Q167*H167</f>
        <v>2.15E-3</v>
      </c>
      <c r="S167" s="168">
        <v>0</v>
      </c>
      <c r="T167" s="169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448</v>
      </c>
      <c r="AT167" s="170" t="s">
        <v>393</v>
      </c>
      <c r="AU167" s="170" t="s">
        <v>89</v>
      </c>
      <c r="AY167" s="18" t="s">
        <v>276</v>
      </c>
      <c r="BE167" s="171">
        <f>IF(N167="základná",J167,0)</f>
        <v>0</v>
      </c>
      <c r="BF167" s="171">
        <f>IF(N167="znížená",J167,0)</f>
        <v>0</v>
      </c>
      <c r="BG167" s="171">
        <f>IF(N167="zákl. prenesená",J167,0)</f>
        <v>0</v>
      </c>
      <c r="BH167" s="171">
        <f>IF(N167="zníž. prenesená",J167,0)</f>
        <v>0</v>
      </c>
      <c r="BI167" s="171">
        <f>IF(N167="nulová",J167,0)</f>
        <v>0</v>
      </c>
      <c r="BJ167" s="18" t="s">
        <v>89</v>
      </c>
      <c r="BK167" s="172">
        <f>ROUND(I167*H167,3)</f>
        <v>0</v>
      </c>
      <c r="BL167" s="18" t="s">
        <v>368</v>
      </c>
      <c r="BM167" s="170" t="s">
        <v>554</v>
      </c>
    </row>
    <row r="168" spans="1:65" s="2" customFormat="1" ht="49.15" customHeight="1">
      <c r="A168" s="33"/>
      <c r="B168" s="158"/>
      <c r="C168" s="197" t="s">
        <v>415</v>
      </c>
      <c r="D168" s="197" t="s">
        <v>393</v>
      </c>
      <c r="E168" s="198" t="s">
        <v>3338</v>
      </c>
      <c r="F168" s="199" t="s">
        <v>3339</v>
      </c>
      <c r="G168" s="200" t="s">
        <v>371</v>
      </c>
      <c r="H168" s="201">
        <v>1</v>
      </c>
      <c r="I168" s="202"/>
      <c r="J168" s="201">
        <f>ROUND(I168*H168,3)</f>
        <v>0</v>
      </c>
      <c r="K168" s="203"/>
      <c r="L168" s="204"/>
      <c r="M168" s="205" t="s">
        <v>1</v>
      </c>
      <c r="N168" s="206" t="s">
        <v>42</v>
      </c>
      <c r="O168" s="62"/>
      <c r="P168" s="168">
        <f>O168*H168</f>
        <v>0</v>
      </c>
      <c r="Q168" s="168">
        <v>0</v>
      </c>
      <c r="R168" s="168">
        <f>Q168*H168</f>
        <v>0</v>
      </c>
      <c r="S168" s="168">
        <v>0</v>
      </c>
      <c r="T168" s="169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448</v>
      </c>
      <c r="AT168" s="170" t="s">
        <v>393</v>
      </c>
      <c r="AU168" s="170" t="s">
        <v>89</v>
      </c>
      <c r="AY168" s="18" t="s">
        <v>276</v>
      </c>
      <c r="BE168" s="171">
        <f>IF(N168="základná",J168,0)</f>
        <v>0</v>
      </c>
      <c r="BF168" s="171">
        <f>IF(N168="znížená",J168,0)</f>
        <v>0</v>
      </c>
      <c r="BG168" s="171">
        <f>IF(N168="zákl. prenesená",J168,0)</f>
        <v>0</v>
      </c>
      <c r="BH168" s="171">
        <f>IF(N168="zníž. prenesená",J168,0)</f>
        <v>0</v>
      </c>
      <c r="BI168" s="171">
        <f>IF(N168="nulová",J168,0)</f>
        <v>0</v>
      </c>
      <c r="BJ168" s="18" t="s">
        <v>89</v>
      </c>
      <c r="BK168" s="172">
        <f>ROUND(I168*H168,3)</f>
        <v>0</v>
      </c>
      <c r="BL168" s="18" t="s">
        <v>368</v>
      </c>
      <c r="BM168" s="170" t="s">
        <v>564</v>
      </c>
    </row>
    <row r="169" spans="1:65" s="12" customFormat="1" ht="22.9" customHeight="1">
      <c r="B169" s="145"/>
      <c r="D169" s="146" t="s">
        <v>75</v>
      </c>
      <c r="E169" s="156" t="s">
        <v>3340</v>
      </c>
      <c r="F169" s="156" t="s">
        <v>3341</v>
      </c>
      <c r="I169" s="148"/>
      <c r="J169" s="157">
        <f>BK169</f>
        <v>0</v>
      </c>
      <c r="L169" s="145"/>
      <c r="M169" s="150"/>
      <c r="N169" s="151"/>
      <c r="O169" s="151"/>
      <c r="P169" s="152">
        <f>SUM(P170:P183)</f>
        <v>0</v>
      </c>
      <c r="Q169" s="151"/>
      <c r="R169" s="152">
        <f>SUM(R170:R183)</f>
        <v>0.46080000000000004</v>
      </c>
      <c r="S169" s="151"/>
      <c r="T169" s="153">
        <f>SUM(T170:T183)</f>
        <v>0</v>
      </c>
      <c r="AR169" s="146" t="s">
        <v>89</v>
      </c>
      <c r="AT169" s="154" t="s">
        <v>75</v>
      </c>
      <c r="AU169" s="154" t="s">
        <v>83</v>
      </c>
      <c r="AY169" s="146" t="s">
        <v>276</v>
      </c>
      <c r="BK169" s="155">
        <f>SUM(BK170:BK183)</f>
        <v>0</v>
      </c>
    </row>
    <row r="170" spans="1:65" s="2" customFormat="1" ht="24.2" customHeight="1">
      <c r="A170" s="33"/>
      <c r="B170" s="158"/>
      <c r="C170" s="159" t="s">
        <v>420</v>
      </c>
      <c r="D170" s="159" t="s">
        <v>278</v>
      </c>
      <c r="E170" s="160" t="s">
        <v>3342</v>
      </c>
      <c r="F170" s="161" t="s">
        <v>3343</v>
      </c>
      <c r="G170" s="162" t="s">
        <v>292</v>
      </c>
      <c r="H170" s="163">
        <v>220</v>
      </c>
      <c r="I170" s="164"/>
      <c r="J170" s="163">
        <f t="shared" ref="J170:J183" si="10">ROUND(I170*H170,3)</f>
        <v>0</v>
      </c>
      <c r="K170" s="165"/>
      <c r="L170" s="34"/>
      <c r="M170" s="166" t="s">
        <v>1</v>
      </c>
      <c r="N170" s="167" t="s">
        <v>42</v>
      </c>
      <c r="O170" s="62"/>
      <c r="P170" s="168">
        <f t="shared" ref="P170:P183" si="11">O170*H170</f>
        <v>0</v>
      </c>
      <c r="Q170" s="168">
        <v>2.0000000000000002E-5</v>
      </c>
      <c r="R170" s="168">
        <f t="shared" ref="R170:R183" si="12">Q170*H170</f>
        <v>4.4000000000000003E-3</v>
      </c>
      <c r="S170" s="168">
        <v>0</v>
      </c>
      <c r="T170" s="169">
        <f t="shared" ref="T170:T183" si="13"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368</v>
      </c>
      <c r="AT170" s="170" t="s">
        <v>278</v>
      </c>
      <c r="AU170" s="170" t="s">
        <v>89</v>
      </c>
      <c r="AY170" s="18" t="s">
        <v>276</v>
      </c>
      <c r="BE170" s="171">
        <f t="shared" ref="BE170:BE183" si="14">IF(N170="základná",J170,0)</f>
        <v>0</v>
      </c>
      <c r="BF170" s="171">
        <f t="shared" ref="BF170:BF183" si="15">IF(N170="znížená",J170,0)</f>
        <v>0</v>
      </c>
      <c r="BG170" s="171">
        <f t="shared" ref="BG170:BG183" si="16">IF(N170="zákl. prenesená",J170,0)</f>
        <v>0</v>
      </c>
      <c r="BH170" s="171">
        <f t="shared" ref="BH170:BH183" si="17">IF(N170="zníž. prenesená",J170,0)</f>
        <v>0</v>
      </c>
      <c r="BI170" s="171">
        <f t="shared" ref="BI170:BI183" si="18">IF(N170="nulová",J170,0)</f>
        <v>0</v>
      </c>
      <c r="BJ170" s="18" t="s">
        <v>89</v>
      </c>
      <c r="BK170" s="172">
        <f t="shared" ref="BK170:BK183" si="19">ROUND(I170*H170,3)</f>
        <v>0</v>
      </c>
      <c r="BL170" s="18" t="s">
        <v>368</v>
      </c>
      <c r="BM170" s="170" t="s">
        <v>572</v>
      </c>
    </row>
    <row r="171" spans="1:65" s="2" customFormat="1" ht="24.2" customHeight="1">
      <c r="A171" s="33"/>
      <c r="B171" s="158"/>
      <c r="C171" s="159" t="s">
        <v>425</v>
      </c>
      <c r="D171" s="159" t="s">
        <v>278</v>
      </c>
      <c r="E171" s="160" t="s">
        <v>3344</v>
      </c>
      <c r="F171" s="161" t="s">
        <v>3345</v>
      </c>
      <c r="G171" s="162" t="s">
        <v>292</v>
      </c>
      <c r="H171" s="163">
        <v>44</v>
      </c>
      <c r="I171" s="164"/>
      <c r="J171" s="163">
        <f t="shared" si="10"/>
        <v>0</v>
      </c>
      <c r="K171" s="165"/>
      <c r="L171" s="34"/>
      <c r="M171" s="166" t="s">
        <v>1</v>
      </c>
      <c r="N171" s="167" t="s">
        <v>42</v>
      </c>
      <c r="O171" s="62"/>
      <c r="P171" s="168">
        <f t="shared" si="11"/>
        <v>0</v>
      </c>
      <c r="Q171" s="168">
        <v>6.0000000000000002E-5</v>
      </c>
      <c r="R171" s="168">
        <f t="shared" si="12"/>
        <v>2.64E-3</v>
      </c>
      <c r="S171" s="168">
        <v>0</v>
      </c>
      <c r="T171" s="169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368</v>
      </c>
      <c r="AT171" s="170" t="s">
        <v>278</v>
      </c>
      <c r="AU171" s="170" t="s">
        <v>89</v>
      </c>
      <c r="AY171" s="18" t="s">
        <v>276</v>
      </c>
      <c r="BE171" s="171">
        <f t="shared" si="14"/>
        <v>0</v>
      </c>
      <c r="BF171" s="171">
        <f t="shared" si="15"/>
        <v>0</v>
      </c>
      <c r="BG171" s="171">
        <f t="shared" si="16"/>
        <v>0</v>
      </c>
      <c r="BH171" s="171">
        <f t="shared" si="17"/>
        <v>0</v>
      </c>
      <c r="BI171" s="171">
        <f t="shared" si="18"/>
        <v>0</v>
      </c>
      <c r="BJ171" s="18" t="s">
        <v>89</v>
      </c>
      <c r="BK171" s="172">
        <f t="shared" si="19"/>
        <v>0</v>
      </c>
      <c r="BL171" s="18" t="s">
        <v>368</v>
      </c>
      <c r="BM171" s="170" t="s">
        <v>584</v>
      </c>
    </row>
    <row r="172" spans="1:65" s="2" customFormat="1" ht="24.2" customHeight="1">
      <c r="A172" s="33"/>
      <c r="B172" s="158"/>
      <c r="C172" s="159" t="s">
        <v>430</v>
      </c>
      <c r="D172" s="159" t="s">
        <v>278</v>
      </c>
      <c r="E172" s="160" t="s">
        <v>3346</v>
      </c>
      <c r="F172" s="161" t="s">
        <v>3347</v>
      </c>
      <c r="G172" s="162" t="s">
        <v>292</v>
      </c>
      <c r="H172" s="163">
        <v>38</v>
      </c>
      <c r="I172" s="164"/>
      <c r="J172" s="163">
        <f t="shared" si="10"/>
        <v>0</v>
      </c>
      <c r="K172" s="165"/>
      <c r="L172" s="34"/>
      <c r="M172" s="166" t="s">
        <v>1</v>
      </c>
      <c r="N172" s="167" t="s">
        <v>42</v>
      </c>
      <c r="O172" s="62"/>
      <c r="P172" s="168">
        <f t="shared" si="11"/>
        <v>0</v>
      </c>
      <c r="Q172" s="168">
        <v>9.0000000000000006E-5</v>
      </c>
      <c r="R172" s="168">
        <f t="shared" si="12"/>
        <v>3.4200000000000003E-3</v>
      </c>
      <c r="S172" s="168">
        <v>0</v>
      </c>
      <c r="T172" s="169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368</v>
      </c>
      <c r="AT172" s="170" t="s">
        <v>278</v>
      </c>
      <c r="AU172" s="170" t="s">
        <v>89</v>
      </c>
      <c r="AY172" s="18" t="s">
        <v>276</v>
      </c>
      <c r="BE172" s="171">
        <f t="shared" si="14"/>
        <v>0</v>
      </c>
      <c r="BF172" s="171">
        <f t="shared" si="15"/>
        <v>0</v>
      </c>
      <c r="BG172" s="171">
        <f t="shared" si="16"/>
        <v>0</v>
      </c>
      <c r="BH172" s="171">
        <f t="shared" si="17"/>
        <v>0</v>
      </c>
      <c r="BI172" s="171">
        <f t="shared" si="18"/>
        <v>0</v>
      </c>
      <c r="BJ172" s="18" t="s">
        <v>89</v>
      </c>
      <c r="BK172" s="172">
        <f t="shared" si="19"/>
        <v>0</v>
      </c>
      <c r="BL172" s="18" t="s">
        <v>368</v>
      </c>
      <c r="BM172" s="170" t="s">
        <v>607</v>
      </c>
    </row>
    <row r="173" spans="1:65" s="2" customFormat="1" ht="21.75" customHeight="1">
      <c r="A173" s="33"/>
      <c r="B173" s="158"/>
      <c r="C173" s="159" t="s">
        <v>435</v>
      </c>
      <c r="D173" s="159" t="s">
        <v>278</v>
      </c>
      <c r="E173" s="160" t="s">
        <v>3348</v>
      </c>
      <c r="F173" s="161" t="s">
        <v>3349</v>
      </c>
      <c r="G173" s="162" t="s">
        <v>292</v>
      </c>
      <c r="H173" s="163">
        <v>94</v>
      </c>
      <c r="I173" s="164"/>
      <c r="J173" s="163">
        <f t="shared" si="10"/>
        <v>0</v>
      </c>
      <c r="K173" s="165"/>
      <c r="L173" s="34"/>
      <c r="M173" s="166" t="s">
        <v>1</v>
      </c>
      <c r="N173" s="167" t="s">
        <v>42</v>
      </c>
      <c r="O173" s="62"/>
      <c r="P173" s="168">
        <f t="shared" si="11"/>
        <v>0</v>
      </c>
      <c r="Q173" s="168">
        <v>1.1199999999999999E-3</v>
      </c>
      <c r="R173" s="168">
        <f t="shared" si="12"/>
        <v>0.10527999999999998</v>
      </c>
      <c r="S173" s="168">
        <v>0</v>
      </c>
      <c r="T173" s="169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368</v>
      </c>
      <c r="AT173" s="170" t="s">
        <v>278</v>
      </c>
      <c r="AU173" s="170" t="s">
        <v>89</v>
      </c>
      <c r="AY173" s="18" t="s">
        <v>276</v>
      </c>
      <c r="BE173" s="171">
        <f t="shared" si="14"/>
        <v>0</v>
      </c>
      <c r="BF173" s="171">
        <f t="shared" si="15"/>
        <v>0</v>
      </c>
      <c r="BG173" s="171">
        <f t="shared" si="16"/>
        <v>0</v>
      </c>
      <c r="BH173" s="171">
        <f t="shared" si="17"/>
        <v>0</v>
      </c>
      <c r="BI173" s="171">
        <f t="shared" si="18"/>
        <v>0</v>
      </c>
      <c r="BJ173" s="18" t="s">
        <v>89</v>
      </c>
      <c r="BK173" s="172">
        <f t="shared" si="19"/>
        <v>0</v>
      </c>
      <c r="BL173" s="18" t="s">
        <v>368</v>
      </c>
      <c r="BM173" s="170" t="s">
        <v>622</v>
      </c>
    </row>
    <row r="174" spans="1:65" s="2" customFormat="1" ht="21.75" customHeight="1">
      <c r="A174" s="33"/>
      <c r="B174" s="158"/>
      <c r="C174" s="159" t="s">
        <v>294</v>
      </c>
      <c r="D174" s="159" t="s">
        <v>278</v>
      </c>
      <c r="E174" s="160" t="s">
        <v>3350</v>
      </c>
      <c r="F174" s="161" t="s">
        <v>3351</v>
      </c>
      <c r="G174" s="162" t="s">
        <v>292</v>
      </c>
      <c r="H174" s="163">
        <v>64</v>
      </c>
      <c r="I174" s="164"/>
      <c r="J174" s="163">
        <f t="shared" si="10"/>
        <v>0</v>
      </c>
      <c r="K174" s="165"/>
      <c r="L174" s="34"/>
      <c r="M174" s="166" t="s">
        <v>1</v>
      </c>
      <c r="N174" s="167" t="s">
        <v>42</v>
      </c>
      <c r="O174" s="62"/>
      <c r="P174" s="168">
        <f t="shared" si="11"/>
        <v>0</v>
      </c>
      <c r="Q174" s="168">
        <v>1.3600000000000001E-3</v>
      </c>
      <c r="R174" s="168">
        <f t="shared" si="12"/>
        <v>8.7040000000000006E-2</v>
      </c>
      <c r="S174" s="168">
        <v>0</v>
      </c>
      <c r="T174" s="169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368</v>
      </c>
      <c r="AT174" s="170" t="s">
        <v>278</v>
      </c>
      <c r="AU174" s="170" t="s">
        <v>89</v>
      </c>
      <c r="AY174" s="18" t="s">
        <v>276</v>
      </c>
      <c r="BE174" s="171">
        <f t="shared" si="14"/>
        <v>0</v>
      </c>
      <c r="BF174" s="171">
        <f t="shared" si="15"/>
        <v>0</v>
      </c>
      <c r="BG174" s="171">
        <f t="shared" si="16"/>
        <v>0</v>
      </c>
      <c r="BH174" s="171">
        <f t="shared" si="17"/>
        <v>0</v>
      </c>
      <c r="BI174" s="171">
        <f t="shared" si="18"/>
        <v>0</v>
      </c>
      <c r="BJ174" s="18" t="s">
        <v>89</v>
      </c>
      <c r="BK174" s="172">
        <f t="shared" si="19"/>
        <v>0</v>
      </c>
      <c r="BL174" s="18" t="s">
        <v>368</v>
      </c>
      <c r="BM174" s="170" t="s">
        <v>633</v>
      </c>
    </row>
    <row r="175" spans="1:65" s="2" customFormat="1" ht="21.75" customHeight="1">
      <c r="A175" s="33"/>
      <c r="B175" s="158"/>
      <c r="C175" s="159" t="s">
        <v>442</v>
      </c>
      <c r="D175" s="159" t="s">
        <v>278</v>
      </c>
      <c r="E175" s="160" t="s">
        <v>3352</v>
      </c>
      <c r="F175" s="161" t="s">
        <v>3353</v>
      </c>
      <c r="G175" s="162" t="s">
        <v>292</v>
      </c>
      <c r="H175" s="163">
        <v>24</v>
      </c>
      <c r="I175" s="164"/>
      <c r="J175" s="163">
        <f t="shared" si="10"/>
        <v>0</v>
      </c>
      <c r="K175" s="165"/>
      <c r="L175" s="34"/>
      <c r="M175" s="166" t="s">
        <v>1</v>
      </c>
      <c r="N175" s="167" t="s">
        <v>42</v>
      </c>
      <c r="O175" s="62"/>
      <c r="P175" s="168">
        <f t="shared" si="11"/>
        <v>0</v>
      </c>
      <c r="Q175" s="168">
        <v>1.48E-3</v>
      </c>
      <c r="R175" s="168">
        <f t="shared" si="12"/>
        <v>3.5519999999999996E-2</v>
      </c>
      <c r="S175" s="168">
        <v>0</v>
      </c>
      <c r="T175" s="169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368</v>
      </c>
      <c r="AT175" s="170" t="s">
        <v>278</v>
      </c>
      <c r="AU175" s="170" t="s">
        <v>89</v>
      </c>
      <c r="AY175" s="18" t="s">
        <v>276</v>
      </c>
      <c r="BE175" s="171">
        <f t="shared" si="14"/>
        <v>0</v>
      </c>
      <c r="BF175" s="171">
        <f t="shared" si="15"/>
        <v>0</v>
      </c>
      <c r="BG175" s="171">
        <f t="shared" si="16"/>
        <v>0</v>
      </c>
      <c r="BH175" s="171">
        <f t="shared" si="17"/>
        <v>0</v>
      </c>
      <c r="BI175" s="171">
        <f t="shared" si="18"/>
        <v>0</v>
      </c>
      <c r="BJ175" s="18" t="s">
        <v>89</v>
      </c>
      <c r="BK175" s="172">
        <f t="shared" si="19"/>
        <v>0</v>
      </c>
      <c r="BL175" s="18" t="s">
        <v>368</v>
      </c>
      <c r="BM175" s="170" t="s">
        <v>644</v>
      </c>
    </row>
    <row r="176" spans="1:65" s="2" customFormat="1" ht="21.75" customHeight="1">
      <c r="A176" s="33"/>
      <c r="B176" s="158"/>
      <c r="C176" s="159" t="s">
        <v>448</v>
      </c>
      <c r="D176" s="159" t="s">
        <v>278</v>
      </c>
      <c r="E176" s="160" t="s">
        <v>3354</v>
      </c>
      <c r="F176" s="161" t="s">
        <v>3355</v>
      </c>
      <c r="G176" s="162" t="s">
        <v>292</v>
      </c>
      <c r="H176" s="163">
        <v>42</v>
      </c>
      <c r="I176" s="164"/>
      <c r="J176" s="163">
        <f t="shared" si="10"/>
        <v>0</v>
      </c>
      <c r="K176" s="165"/>
      <c r="L176" s="34"/>
      <c r="M176" s="166" t="s">
        <v>1</v>
      </c>
      <c r="N176" s="167" t="s">
        <v>42</v>
      </c>
      <c r="O176" s="62"/>
      <c r="P176" s="168">
        <f t="shared" si="11"/>
        <v>0</v>
      </c>
      <c r="Q176" s="168">
        <v>1.9300000000000001E-3</v>
      </c>
      <c r="R176" s="168">
        <f t="shared" si="12"/>
        <v>8.1060000000000007E-2</v>
      </c>
      <c r="S176" s="168">
        <v>0</v>
      </c>
      <c r="T176" s="169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368</v>
      </c>
      <c r="AT176" s="170" t="s">
        <v>278</v>
      </c>
      <c r="AU176" s="170" t="s">
        <v>89</v>
      </c>
      <c r="AY176" s="18" t="s">
        <v>276</v>
      </c>
      <c r="BE176" s="171">
        <f t="shared" si="14"/>
        <v>0</v>
      </c>
      <c r="BF176" s="171">
        <f t="shared" si="15"/>
        <v>0</v>
      </c>
      <c r="BG176" s="171">
        <f t="shared" si="16"/>
        <v>0</v>
      </c>
      <c r="BH176" s="171">
        <f t="shared" si="17"/>
        <v>0</v>
      </c>
      <c r="BI176" s="171">
        <f t="shared" si="18"/>
        <v>0</v>
      </c>
      <c r="BJ176" s="18" t="s">
        <v>89</v>
      </c>
      <c r="BK176" s="172">
        <f t="shared" si="19"/>
        <v>0</v>
      </c>
      <c r="BL176" s="18" t="s">
        <v>368</v>
      </c>
      <c r="BM176" s="170" t="s">
        <v>655</v>
      </c>
    </row>
    <row r="177" spans="1:65" s="2" customFormat="1" ht="21.75" customHeight="1">
      <c r="A177" s="33"/>
      <c r="B177" s="158"/>
      <c r="C177" s="159" t="s">
        <v>455</v>
      </c>
      <c r="D177" s="159" t="s">
        <v>278</v>
      </c>
      <c r="E177" s="160" t="s">
        <v>3356</v>
      </c>
      <c r="F177" s="161" t="s">
        <v>3357</v>
      </c>
      <c r="G177" s="162" t="s">
        <v>292</v>
      </c>
      <c r="H177" s="163">
        <v>32</v>
      </c>
      <c r="I177" s="164"/>
      <c r="J177" s="163">
        <f t="shared" si="10"/>
        <v>0</v>
      </c>
      <c r="K177" s="165"/>
      <c r="L177" s="34"/>
      <c r="M177" s="166" t="s">
        <v>1</v>
      </c>
      <c r="N177" s="167" t="s">
        <v>42</v>
      </c>
      <c r="O177" s="62"/>
      <c r="P177" s="168">
        <f t="shared" si="11"/>
        <v>0</v>
      </c>
      <c r="Q177" s="168">
        <v>1.65E-3</v>
      </c>
      <c r="R177" s="168">
        <f t="shared" si="12"/>
        <v>5.28E-2</v>
      </c>
      <c r="S177" s="168">
        <v>0</v>
      </c>
      <c r="T177" s="169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0" t="s">
        <v>368</v>
      </c>
      <c r="AT177" s="170" t="s">
        <v>278</v>
      </c>
      <c r="AU177" s="170" t="s">
        <v>89</v>
      </c>
      <c r="AY177" s="18" t="s">
        <v>276</v>
      </c>
      <c r="BE177" s="171">
        <f t="shared" si="14"/>
        <v>0</v>
      </c>
      <c r="BF177" s="171">
        <f t="shared" si="15"/>
        <v>0</v>
      </c>
      <c r="BG177" s="171">
        <f t="shared" si="16"/>
        <v>0</v>
      </c>
      <c r="BH177" s="171">
        <f t="shared" si="17"/>
        <v>0</v>
      </c>
      <c r="BI177" s="171">
        <f t="shared" si="18"/>
        <v>0</v>
      </c>
      <c r="BJ177" s="18" t="s">
        <v>89</v>
      </c>
      <c r="BK177" s="172">
        <f t="shared" si="19"/>
        <v>0</v>
      </c>
      <c r="BL177" s="18" t="s">
        <v>368</v>
      </c>
      <c r="BM177" s="170" t="s">
        <v>665</v>
      </c>
    </row>
    <row r="178" spans="1:65" s="2" customFormat="1" ht="21.75" customHeight="1">
      <c r="A178" s="33"/>
      <c r="B178" s="158"/>
      <c r="C178" s="159" t="s">
        <v>461</v>
      </c>
      <c r="D178" s="159" t="s">
        <v>278</v>
      </c>
      <c r="E178" s="160" t="s">
        <v>3358</v>
      </c>
      <c r="F178" s="161" t="s">
        <v>3359</v>
      </c>
      <c r="G178" s="162" t="s">
        <v>292</v>
      </c>
      <c r="H178" s="163">
        <v>32</v>
      </c>
      <c r="I178" s="164"/>
      <c r="J178" s="163">
        <f t="shared" si="10"/>
        <v>0</v>
      </c>
      <c r="K178" s="165"/>
      <c r="L178" s="34"/>
      <c r="M178" s="166" t="s">
        <v>1</v>
      </c>
      <c r="N178" s="167" t="s">
        <v>42</v>
      </c>
      <c r="O178" s="62"/>
      <c r="P178" s="168">
        <f t="shared" si="11"/>
        <v>0</v>
      </c>
      <c r="Q178" s="168">
        <v>2.0600000000000002E-3</v>
      </c>
      <c r="R178" s="168">
        <f t="shared" si="12"/>
        <v>6.5920000000000006E-2</v>
      </c>
      <c r="S178" s="168">
        <v>0</v>
      </c>
      <c r="T178" s="169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368</v>
      </c>
      <c r="AT178" s="170" t="s">
        <v>278</v>
      </c>
      <c r="AU178" s="170" t="s">
        <v>89</v>
      </c>
      <c r="AY178" s="18" t="s">
        <v>276</v>
      </c>
      <c r="BE178" s="171">
        <f t="shared" si="14"/>
        <v>0</v>
      </c>
      <c r="BF178" s="171">
        <f t="shared" si="15"/>
        <v>0</v>
      </c>
      <c r="BG178" s="171">
        <f t="shared" si="16"/>
        <v>0</v>
      </c>
      <c r="BH178" s="171">
        <f t="shared" si="17"/>
        <v>0</v>
      </c>
      <c r="BI178" s="171">
        <f t="shared" si="18"/>
        <v>0</v>
      </c>
      <c r="BJ178" s="18" t="s">
        <v>89</v>
      </c>
      <c r="BK178" s="172">
        <f t="shared" si="19"/>
        <v>0</v>
      </c>
      <c r="BL178" s="18" t="s">
        <v>368</v>
      </c>
      <c r="BM178" s="170" t="s">
        <v>675</v>
      </c>
    </row>
    <row r="179" spans="1:65" s="2" customFormat="1" ht="21.75" customHeight="1">
      <c r="A179" s="33"/>
      <c r="B179" s="158"/>
      <c r="C179" s="159" t="s">
        <v>467</v>
      </c>
      <c r="D179" s="159" t="s">
        <v>278</v>
      </c>
      <c r="E179" s="160" t="s">
        <v>3360</v>
      </c>
      <c r="F179" s="161" t="s">
        <v>3361</v>
      </c>
      <c r="G179" s="162" t="s">
        <v>292</v>
      </c>
      <c r="H179" s="163">
        <v>521</v>
      </c>
      <c r="I179" s="164"/>
      <c r="J179" s="163">
        <f t="shared" si="10"/>
        <v>0</v>
      </c>
      <c r="K179" s="165"/>
      <c r="L179" s="34"/>
      <c r="M179" s="166" t="s">
        <v>1</v>
      </c>
      <c r="N179" s="167" t="s">
        <v>42</v>
      </c>
      <c r="O179" s="62"/>
      <c r="P179" s="168">
        <f t="shared" si="11"/>
        <v>0</v>
      </c>
      <c r="Q179" s="168">
        <v>0</v>
      </c>
      <c r="R179" s="168">
        <f t="shared" si="12"/>
        <v>0</v>
      </c>
      <c r="S179" s="168">
        <v>0</v>
      </c>
      <c r="T179" s="169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368</v>
      </c>
      <c r="AT179" s="170" t="s">
        <v>278</v>
      </c>
      <c r="AU179" s="170" t="s">
        <v>89</v>
      </c>
      <c r="AY179" s="18" t="s">
        <v>276</v>
      </c>
      <c r="BE179" s="171">
        <f t="shared" si="14"/>
        <v>0</v>
      </c>
      <c r="BF179" s="171">
        <f t="shared" si="15"/>
        <v>0</v>
      </c>
      <c r="BG179" s="171">
        <f t="shared" si="16"/>
        <v>0</v>
      </c>
      <c r="BH179" s="171">
        <f t="shared" si="17"/>
        <v>0</v>
      </c>
      <c r="BI179" s="171">
        <f t="shared" si="18"/>
        <v>0</v>
      </c>
      <c r="BJ179" s="18" t="s">
        <v>89</v>
      </c>
      <c r="BK179" s="172">
        <f t="shared" si="19"/>
        <v>0</v>
      </c>
      <c r="BL179" s="18" t="s">
        <v>368</v>
      </c>
      <c r="BM179" s="170" t="s">
        <v>689</v>
      </c>
    </row>
    <row r="180" spans="1:65" s="2" customFormat="1" ht="24.2" customHeight="1">
      <c r="A180" s="33"/>
      <c r="B180" s="158"/>
      <c r="C180" s="159" t="s">
        <v>471</v>
      </c>
      <c r="D180" s="159" t="s">
        <v>278</v>
      </c>
      <c r="E180" s="160" t="s">
        <v>3362</v>
      </c>
      <c r="F180" s="161" t="s">
        <v>3363</v>
      </c>
      <c r="G180" s="162" t="s">
        <v>371</v>
      </c>
      <c r="H180" s="163">
        <v>32</v>
      </c>
      <c r="I180" s="164"/>
      <c r="J180" s="163">
        <f t="shared" si="10"/>
        <v>0</v>
      </c>
      <c r="K180" s="165"/>
      <c r="L180" s="34"/>
      <c r="M180" s="166" t="s">
        <v>1</v>
      </c>
      <c r="N180" s="167" t="s">
        <v>42</v>
      </c>
      <c r="O180" s="62"/>
      <c r="P180" s="168">
        <f t="shared" si="11"/>
        <v>0</v>
      </c>
      <c r="Q180" s="168">
        <v>3.2000000000000003E-4</v>
      </c>
      <c r="R180" s="168">
        <f t="shared" si="12"/>
        <v>1.0240000000000001E-2</v>
      </c>
      <c r="S180" s="168">
        <v>0</v>
      </c>
      <c r="T180" s="169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368</v>
      </c>
      <c r="AT180" s="170" t="s">
        <v>278</v>
      </c>
      <c r="AU180" s="170" t="s">
        <v>89</v>
      </c>
      <c r="AY180" s="18" t="s">
        <v>276</v>
      </c>
      <c r="BE180" s="171">
        <f t="shared" si="14"/>
        <v>0</v>
      </c>
      <c r="BF180" s="171">
        <f t="shared" si="15"/>
        <v>0</v>
      </c>
      <c r="BG180" s="171">
        <f t="shared" si="16"/>
        <v>0</v>
      </c>
      <c r="BH180" s="171">
        <f t="shared" si="17"/>
        <v>0</v>
      </c>
      <c r="BI180" s="171">
        <f t="shared" si="18"/>
        <v>0</v>
      </c>
      <c r="BJ180" s="18" t="s">
        <v>89</v>
      </c>
      <c r="BK180" s="172">
        <f t="shared" si="19"/>
        <v>0</v>
      </c>
      <c r="BL180" s="18" t="s">
        <v>368</v>
      </c>
      <c r="BM180" s="170" t="s">
        <v>697</v>
      </c>
    </row>
    <row r="181" spans="1:65" s="2" customFormat="1" ht="24.2" customHeight="1">
      <c r="A181" s="33"/>
      <c r="B181" s="158"/>
      <c r="C181" s="159" t="s">
        <v>477</v>
      </c>
      <c r="D181" s="159" t="s">
        <v>278</v>
      </c>
      <c r="E181" s="160" t="s">
        <v>3364</v>
      </c>
      <c r="F181" s="161" t="s">
        <v>3365</v>
      </c>
      <c r="G181" s="162" t="s">
        <v>371</v>
      </c>
      <c r="H181" s="163">
        <v>32</v>
      </c>
      <c r="I181" s="164"/>
      <c r="J181" s="163">
        <f t="shared" si="10"/>
        <v>0</v>
      </c>
      <c r="K181" s="165"/>
      <c r="L181" s="34"/>
      <c r="M181" s="166" t="s">
        <v>1</v>
      </c>
      <c r="N181" s="167" t="s">
        <v>42</v>
      </c>
      <c r="O181" s="62"/>
      <c r="P181" s="168">
        <f t="shared" si="11"/>
        <v>0</v>
      </c>
      <c r="Q181" s="168">
        <v>3.8999999999999999E-4</v>
      </c>
      <c r="R181" s="168">
        <f t="shared" si="12"/>
        <v>1.248E-2</v>
      </c>
      <c r="S181" s="168">
        <v>0</v>
      </c>
      <c r="T181" s="169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368</v>
      </c>
      <c r="AT181" s="170" t="s">
        <v>278</v>
      </c>
      <c r="AU181" s="170" t="s">
        <v>89</v>
      </c>
      <c r="AY181" s="18" t="s">
        <v>276</v>
      </c>
      <c r="BE181" s="171">
        <f t="shared" si="14"/>
        <v>0</v>
      </c>
      <c r="BF181" s="171">
        <f t="shared" si="15"/>
        <v>0</v>
      </c>
      <c r="BG181" s="171">
        <f t="shared" si="16"/>
        <v>0</v>
      </c>
      <c r="BH181" s="171">
        <f t="shared" si="17"/>
        <v>0</v>
      </c>
      <c r="BI181" s="171">
        <f t="shared" si="18"/>
        <v>0</v>
      </c>
      <c r="BJ181" s="18" t="s">
        <v>89</v>
      </c>
      <c r="BK181" s="172">
        <f t="shared" si="19"/>
        <v>0</v>
      </c>
      <c r="BL181" s="18" t="s">
        <v>368</v>
      </c>
      <c r="BM181" s="170" t="s">
        <v>707</v>
      </c>
    </row>
    <row r="182" spans="1:65" s="2" customFormat="1" ht="33" customHeight="1">
      <c r="A182" s="33"/>
      <c r="B182" s="158"/>
      <c r="C182" s="159" t="s">
        <v>482</v>
      </c>
      <c r="D182" s="159" t="s">
        <v>278</v>
      </c>
      <c r="E182" s="160" t="s">
        <v>3366</v>
      </c>
      <c r="F182" s="161" t="s">
        <v>3367</v>
      </c>
      <c r="G182" s="162" t="s">
        <v>355</v>
      </c>
      <c r="H182" s="163">
        <v>1.264</v>
      </c>
      <c r="I182" s="164"/>
      <c r="J182" s="163">
        <f t="shared" si="10"/>
        <v>0</v>
      </c>
      <c r="K182" s="165"/>
      <c r="L182" s="34"/>
      <c r="M182" s="166" t="s">
        <v>1</v>
      </c>
      <c r="N182" s="167" t="s">
        <v>42</v>
      </c>
      <c r="O182" s="62"/>
      <c r="P182" s="168">
        <f t="shared" si="11"/>
        <v>0</v>
      </c>
      <c r="Q182" s="168">
        <v>0</v>
      </c>
      <c r="R182" s="168">
        <f t="shared" si="12"/>
        <v>0</v>
      </c>
      <c r="S182" s="168">
        <v>0</v>
      </c>
      <c r="T182" s="169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368</v>
      </c>
      <c r="AT182" s="170" t="s">
        <v>278</v>
      </c>
      <c r="AU182" s="170" t="s">
        <v>89</v>
      </c>
      <c r="AY182" s="18" t="s">
        <v>276</v>
      </c>
      <c r="BE182" s="171">
        <f t="shared" si="14"/>
        <v>0</v>
      </c>
      <c r="BF182" s="171">
        <f t="shared" si="15"/>
        <v>0</v>
      </c>
      <c r="BG182" s="171">
        <f t="shared" si="16"/>
        <v>0</v>
      </c>
      <c r="BH182" s="171">
        <f t="shared" si="17"/>
        <v>0</v>
      </c>
      <c r="BI182" s="171">
        <f t="shared" si="18"/>
        <v>0</v>
      </c>
      <c r="BJ182" s="18" t="s">
        <v>89</v>
      </c>
      <c r="BK182" s="172">
        <f t="shared" si="19"/>
        <v>0</v>
      </c>
      <c r="BL182" s="18" t="s">
        <v>368</v>
      </c>
      <c r="BM182" s="170" t="s">
        <v>715</v>
      </c>
    </row>
    <row r="183" spans="1:65" s="2" customFormat="1" ht="24.2" customHeight="1">
      <c r="A183" s="33"/>
      <c r="B183" s="158"/>
      <c r="C183" s="159" t="s">
        <v>488</v>
      </c>
      <c r="D183" s="159" t="s">
        <v>278</v>
      </c>
      <c r="E183" s="160" t="s">
        <v>3368</v>
      </c>
      <c r="F183" s="161" t="s">
        <v>3369</v>
      </c>
      <c r="G183" s="162" t="s">
        <v>1051</v>
      </c>
      <c r="H183" s="164"/>
      <c r="I183" s="164"/>
      <c r="J183" s="163">
        <f t="shared" si="10"/>
        <v>0</v>
      </c>
      <c r="K183" s="165"/>
      <c r="L183" s="34"/>
      <c r="M183" s="166" t="s">
        <v>1</v>
      </c>
      <c r="N183" s="167" t="s">
        <v>42</v>
      </c>
      <c r="O183" s="62"/>
      <c r="P183" s="168">
        <f t="shared" si="11"/>
        <v>0</v>
      </c>
      <c r="Q183" s="168">
        <v>0</v>
      </c>
      <c r="R183" s="168">
        <f t="shared" si="12"/>
        <v>0</v>
      </c>
      <c r="S183" s="168">
        <v>0</v>
      </c>
      <c r="T183" s="169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0" t="s">
        <v>368</v>
      </c>
      <c r="AT183" s="170" t="s">
        <v>278</v>
      </c>
      <c r="AU183" s="170" t="s">
        <v>89</v>
      </c>
      <c r="AY183" s="18" t="s">
        <v>276</v>
      </c>
      <c r="BE183" s="171">
        <f t="shared" si="14"/>
        <v>0</v>
      </c>
      <c r="BF183" s="171">
        <f t="shared" si="15"/>
        <v>0</v>
      </c>
      <c r="BG183" s="171">
        <f t="shared" si="16"/>
        <v>0</v>
      </c>
      <c r="BH183" s="171">
        <f t="shared" si="17"/>
        <v>0</v>
      </c>
      <c r="BI183" s="171">
        <f t="shared" si="18"/>
        <v>0</v>
      </c>
      <c r="BJ183" s="18" t="s">
        <v>89</v>
      </c>
      <c r="BK183" s="172">
        <f t="shared" si="19"/>
        <v>0</v>
      </c>
      <c r="BL183" s="18" t="s">
        <v>368</v>
      </c>
      <c r="BM183" s="170" t="s">
        <v>727</v>
      </c>
    </row>
    <row r="184" spans="1:65" s="12" customFormat="1" ht="22.9" customHeight="1">
      <c r="B184" s="145"/>
      <c r="D184" s="146" t="s">
        <v>75</v>
      </c>
      <c r="E184" s="156" t="s">
        <v>3370</v>
      </c>
      <c r="F184" s="156" t="s">
        <v>3371</v>
      </c>
      <c r="I184" s="148"/>
      <c r="J184" s="157">
        <f>BK184</f>
        <v>0</v>
      </c>
      <c r="L184" s="145"/>
      <c r="M184" s="150"/>
      <c r="N184" s="151"/>
      <c r="O184" s="151"/>
      <c r="P184" s="152">
        <f>SUM(P185:P216)</f>
        <v>0</v>
      </c>
      <c r="Q184" s="151"/>
      <c r="R184" s="152">
        <f>SUM(R185:R216)</f>
        <v>7.0070000000000007E-2</v>
      </c>
      <c r="S184" s="151"/>
      <c r="T184" s="153">
        <f>SUM(T185:T216)</f>
        <v>0</v>
      </c>
      <c r="AR184" s="146" t="s">
        <v>89</v>
      </c>
      <c r="AT184" s="154" t="s">
        <v>75</v>
      </c>
      <c r="AU184" s="154" t="s">
        <v>83</v>
      </c>
      <c r="AY184" s="146" t="s">
        <v>276</v>
      </c>
      <c r="BK184" s="155">
        <f>SUM(BK185:BK216)</f>
        <v>0</v>
      </c>
    </row>
    <row r="185" spans="1:65" s="2" customFormat="1" ht="16.5" customHeight="1">
      <c r="A185" s="33"/>
      <c r="B185" s="158"/>
      <c r="C185" s="159" t="s">
        <v>494</v>
      </c>
      <c r="D185" s="159" t="s">
        <v>278</v>
      </c>
      <c r="E185" s="160" t="s">
        <v>3372</v>
      </c>
      <c r="F185" s="161" t="s">
        <v>3373</v>
      </c>
      <c r="G185" s="162" t="s">
        <v>371</v>
      </c>
      <c r="H185" s="163">
        <v>4</v>
      </c>
      <c r="I185" s="164"/>
      <c r="J185" s="163">
        <f t="shared" ref="J185:J216" si="20">ROUND(I185*H185,3)</f>
        <v>0</v>
      </c>
      <c r="K185" s="165"/>
      <c r="L185" s="34"/>
      <c r="M185" s="166" t="s">
        <v>1</v>
      </c>
      <c r="N185" s="167" t="s">
        <v>42</v>
      </c>
      <c r="O185" s="62"/>
      <c r="P185" s="168">
        <f t="shared" ref="P185:P216" si="21">O185*H185</f>
        <v>0</v>
      </c>
      <c r="Q185" s="168">
        <v>3.0000000000000001E-5</v>
      </c>
      <c r="R185" s="168">
        <f t="shared" ref="R185:R216" si="22">Q185*H185</f>
        <v>1.2E-4</v>
      </c>
      <c r="S185" s="168">
        <v>0</v>
      </c>
      <c r="T185" s="169">
        <f t="shared" ref="T185:T216" si="23"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368</v>
      </c>
      <c r="AT185" s="170" t="s">
        <v>278</v>
      </c>
      <c r="AU185" s="170" t="s">
        <v>89</v>
      </c>
      <c r="AY185" s="18" t="s">
        <v>276</v>
      </c>
      <c r="BE185" s="171">
        <f t="shared" ref="BE185:BE216" si="24">IF(N185="základná",J185,0)</f>
        <v>0</v>
      </c>
      <c r="BF185" s="171">
        <f t="shared" ref="BF185:BF216" si="25">IF(N185="znížená",J185,0)</f>
        <v>0</v>
      </c>
      <c r="BG185" s="171">
        <f t="shared" ref="BG185:BG216" si="26">IF(N185="zákl. prenesená",J185,0)</f>
        <v>0</v>
      </c>
      <c r="BH185" s="171">
        <f t="shared" ref="BH185:BH216" si="27">IF(N185="zníž. prenesená",J185,0)</f>
        <v>0</v>
      </c>
      <c r="BI185" s="171">
        <f t="shared" ref="BI185:BI216" si="28">IF(N185="nulová",J185,0)</f>
        <v>0</v>
      </c>
      <c r="BJ185" s="18" t="s">
        <v>89</v>
      </c>
      <c r="BK185" s="172">
        <f t="shared" ref="BK185:BK216" si="29">ROUND(I185*H185,3)</f>
        <v>0</v>
      </c>
      <c r="BL185" s="18" t="s">
        <v>368</v>
      </c>
      <c r="BM185" s="170" t="s">
        <v>739</v>
      </c>
    </row>
    <row r="186" spans="1:65" s="2" customFormat="1" ht="16.5" customHeight="1">
      <c r="A186" s="33"/>
      <c r="B186" s="158"/>
      <c r="C186" s="197" t="s">
        <v>498</v>
      </c>
      <c r="D186" s="197" t="s">
        <v>393</v>
      </c>
      <c r="E186" s="198" t="s">
        <v>3374</v>
      </c>
      <c r="F186" s="199" t="s">
        <v>3375</v>
      </c>
      <c r="G186" s="200" t="s">
        <v>371</v>
      </c>
      <c r="H186" s="201">
        <v>2</v>
      </c>
      <c r="I186" s="202"/>
      <c r="J186" s="201">
        <f t="shared" si="20"/>
        <v>0</v>
      </c>
      <c r="K186" s="203"/>
      <c r="L186" s="204"/>
      <c r="M186" s="205" t="s">
        <v>1</v>
      </c>
      <c r="N186" s="206" t="s">
        <v>42</v>
      </c>
      <c r="O186" s="62"/>
      <c r="P186" s="168">
        <f t="shared" si="21"/>
        <v>0</v>
      </c>
      <c r="Q186" s="168">
        <v>5.0000000000000002E-5</v>
      </c>
      <c r="R186" s="168">
        <f t="shared" si="22"/>
        <v>1E-4</v>
      </c>
      <c r="S186" s="168">
        <v>0</v>
      </c>
      <c r="T186" s="169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0" t="s">
        <v>448</v>
      </c>
      <c r="AT186" s="170" t="s">
        <v>393</v>
      </c>
      <c r="AU186" s="170" t="s">
        <v>89</v>
      </c>
      <c r="AY186" s="18" t="s">
        <v>276</v>
      </c>
      <c r="BE186" s="171">
        <f t="shared" si="24"/>
        <v>0</v>
      </c>
      <c r="BF186" s="171">
        <f t="shared" si="25"/>
        <v>0</v>
      </c>
      <c r="BG186" s="171">
        <f t="shared" si="26"/>
        <v>0</v>
      </c>
      <c r="BH186" s="171">
        <f t="shared" si="27"/>
        <v>0</v>
      </c>
      <c r="BI186" s="171">
        <f t="shared" si="28"/>
        <v>0</v>
      </c>
      <c r="BJ186" s="18" t="s">
        <v>89</v>
      </c>
      <c r="BK186" s="172">
        <f t="shared" si="29"/>
        <v>0</v>
      </c>
      <c r="BL186" s="18" t="s">
        <v>368</v>
      </c>
      <c r="BM186" s="170" t="s">
        <v>748</v>
      </c>
    </row>
    <row r="187" spans="1:65" s="2" customFormat="1" ht="21.75" customHeight="1">
      <c r="A187" s="33"/>
      <c r="B187" s="158"/>
      <c r="C187" s="197" t="s">
        <v>502</v>
      </c>
      <c r="D187" s="197" t="s">
        <v>393</v>
      </c>
      <c r="E187" s="198" t="s">
        <v>3376</v>
      </c>
      <c r="F187" s="199" t="s">
        <v>3377</v>
      </c>
      <c r="G187" s="200" t="s">
        <v>371</v>
      </c>
      <c r="H187" s="201">
        <v>2</v>
      </c>
      <c r="I187" s="202"/>
      <c r="J187" s="201">
        <f t="shared" si="20"/>
        <v>0</v>
      </c>
      <c r="K187" s="203"/>
      <c r="L187" s="204"/>
      <c r="M187" s="205" t="s">
        <v>1</v>
      </c>
      <c r="N187" s="206" t="s">
        <v>42</v>
      </c>
      <c r="O187" s="62"/>
      <c r="P187" s="168">
        <f t="shared" si="21"/>
        <v>0</v>
      </c>
      <c r="Q187" s="168">
        <v>3.8999999999999999E-4</v>
      </c>
      <c r="R187" s="168">
        <f t="shared" si="22"/>
        <v>7.7999999999999999E-4</v>
      </c>
      <c r="S187" s="168">
        <v>0</v>
      </c>
      <c r="T187" s="169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448</v>
      </c>
      <c r="AT187" s="170" t="s">
        <v>393</v>
      </c>
      <c r="AU187" s="170" t="s">
        <v>89</v>
      </c>
      <c r="AY187" s="18" t="s">
        <v>276</v>
      </c>
      <c r="BE187" s="171">
        <f t="shared" si="24"/>
        <v>0</v>
      </c>
      <c r="BF187" s="171">
        <f t="shared" si="25"/>
        <v>0</v>
      </c>
      <c r="BG187" s="171">
        <f t="shared" si="26"/>
        <v>0</v>
      </c>
      <c r="BH187" s="171">
        <f t="shared" si="27"/>
        <v>0</v>
      </c>
      <c r="BI187" s="171">
        <f t="shared" si="28"/>
        <v>0</v>
      </c>
      <c r="BJ187" s="18" t="s">
        <v>89</v>
      </c>
      <c r="BK187" s="172">
        <f t="shared" si="29"/>
        <v>0</v>
      </c>
      <c r="BL187" s="18" t="s">
        <v>368</v>
      </c>
      <c r="BM187" s="170" t="s">
        <v>758</v>
      </c>
    </row>
    <row r="188" spans="1:65" s="2" customFormat="1" ht="16.5" customHeight="1">
      <c r="A188" s="33"/>
      <c r="B188" s="158"/>
      <c r="C188" s="159" t="s">
        <v>506</v>
      </c>
      <c r="D188" s="159" t="s">
        <v>278</v>
      </c>
      <c r="E188" s="160" t="s">
        <v>3378</v>
      </c>
      <c r="F188" s="161" t="s">
        <v>3379</v>
      </c>
      <c r="G188" s="162" t="s">
        <v>371</v>
      </c>
      <c r="H188" s="163">
        <v>64</v>
      </c>
      <c r="I188" s="164"/>
      <c r="J188" s="163">
        <f t="shared" si="20"/>
        <v>0</v>
      </c>
      <c r="K188" s="165"/>
      <c r="L188" s="34"/>
      <c r="M188" s="166" t="s">
        <v>1</v>
      </c>
      <c r="N188" s="167" t="s">
        <v>42</v>
      </c>
      <c r="O188" s="62"/>
      <c r="P188" s="168">
        <f t="shared" si="21"/>
        <v>0</v>
      </c>
      <c r="Q188" s="168">
        <v>2.0000000000000002E-5</v>
      </c>
      <c r="R188" s="168">
        <f t="shared" si="22"/>
        <v>1.2800000000000001E-3</v>
      </c>
      <c r="S188" s="168">
        <v>0</v>
      </c>
      <c r="T188" s="169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0" t="s">
        <v>368</v>
      </c>
      <c r="AT188" s="170" t="s">
        <v>278</v>
      </c>
      <c r="AU188" s="170" t="s">
        <v>89</v>
      </c>
      <c r="AY188" s="18" t="s">
        <v>276</v>
      </c>
      <c r="BE188" s="171">
        <f t="shared" si="24"/>
        <v>0</v>
      </c>
      <c r="BF188" s="171">
        <f t="shared" si="25"/>
        <v>0</v>
      </c>
      <c r="BG188" s="171">
        <f t="shared" si="26"/>
        <v>0</v>
      </c>
      <c r="BH188" s="171">
        <f t="shared" si="27"/>
        <v>0</v>
      </c>
      <c r="BI188" s="171">
        <f t="shared" si="28"/>
        <v>0</v>
      </c>
      <c r="BJ188" s="18" t="s">
        <v>89</v>
      </c>
      <c r="BK188" s="172">
        <f t="shared" si="29"/>
        <v>0</v>
      </c>
      <c r="BL188" s="18" t="s">
        <v>368</v>
      </c>
      <c r="BM188" s="170" t="s">
        <v>766</v>
      </c>
    </row>
    <row r="189" spans="1:65" s="2" customFormat="1" ht="49.15" customHeight="1">
      <c r="A189" s="33"/>
      <c r="B189" s="158"/>
      <c r="C189" s="197" t="s">
        <v>511</v>
      </c>
      <c r="D189" s="197" t="s">
        <v>393</v>
      </c>
      <c r="E189" s="198" t="s">
        <v>3380</v>
      </c>
      <c r="F189" s="199" t="s">
        <v>3381</v>
      </c>
      <c r="G189" s="200" t="s">
        <v>371</v>
      </c>
      <c r="H189" s="201">
        <v>34</v>
      </c>
      <c r="I189" s="202"/>
      <c r="J189" s="201">
        <f t="shared" si="20"/>
        <v>0</v>
      </c>
      <c r="K189" s="203"/>
      <c r="L189" s="204"/>
      <c r="M189" s="205" t="s">
        <v>1</v>
      </c>
      <c r="N189" s="206" t="s">
        <v>42</v>
      </c>
      <c r="O189" s="62"/>
      <c r="P189" s="168">
        <f t="shared" si="21"/>
        <v>0</v>
      </c>
      <c r="Q189" s="168">
        <v>2.5000000000000001E-4</v>
      </c>
      <c r="R189" s="168">
        <f t="shared" si="22"/>
        <v>8.5000000000000006E-3</v>
      </c>
      <c r="S189" s="168">
        <v>0</v>
      </c>
      <c r="T189" s="169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0" t="s">
        <v>448</v>
      </c>
      <c r="AT189" s="170" t="s">
        <v>393</v>
      </c>
      <c r="AU189" s="170" t="s">
        <v>89</v>
      </c>
      <c r="AY189" s="18" t="s">
        <v>276</v>
      </c>
      <c r="BE189" s="171">
        <f t="shared" si="24"/>
        <v>0</v>
      </c>
      <c r="BF189" s="171">
        <f t="shared" si="25"/>
        <v>0</v>
      </c>
      <c r="BG189" s="171">
        <f t="shared" si="26"/>
        <v>0</v>
      </c>
      <c r="BH189" s="171">
        <f t="shared" si="27"/>
        <v>0</v>
      </c>
      <c r="BI189" s="171">
        <f t="shared" si="28"/>
        <v>0</v>
      </c>
      <c r="BJ189" s="18" t="s">
        <v>89</v>
      </c>
      <c r="BK189" s="172">
        <f t="shared" si="29"/>
        <v>0</v>
      </c>
      <c r="BL189" s="18" t="s">
        <v>368</v>
      </c>
      <c r="BM189" s="170" t="s">
        <v>774</v>
      </c>
    </row>
    <row r="190" spans="1:65" s="2" customFormat="1" ht="66.75" customHeight="1">
      <c r="A190" s="33"/>
      <c r="B190" s="158"/>
      <c r="C190" s="197" t="s">
        <v>516</v>
      </c>
      <c r="D190" s="197" t="s">
        <v>393</v>
      </c>
      <c r="E190" s="198" t="s">
        <v>3382</v>
      </c>
      <c r="F190" s="199" t="s">
        <v>3383</v>
      </c>
      <c r="G190" s="200" t="s">
        <v>371</v>
      </c>
      <c r="H190" s="201">
        <v>34</v>
      </c>
      <c r="I190" s="202"/>
      <c r="J190" s="201">
        <f t="shared" si="20"/>
        <v>0</v>
      </c>
      <c r="K190" s="203"/>
      <c r="L190" s="204"/>
      <c r="M190" s="205" t="s">
        <v>1</v>
      </c>
      <c r="N190" s="206" t="s">
        <v>42</v>
      </c>
      <c r="O190" s="62"/>
      <c r="P190" s="168">
        <f t="shared" si="21"/>
        <v>0</v>
      </c>
      <c r="Q190" s="168">
        <v>2.3000000000000001E-4</v>
      </c>
      <c r="R190" s="168">
        <f t="shared" si="22"/>
        <v>7.8200000000000006E-3</v>
      </c>
      <c r="S190" s="168">
        <v>0</v>
      </c>
      <c r="T190" s="169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448</v>
      </c>
      <c r="AT190" s="170" t="s">
        <v>393</v>
      </c>
      <c r="AU190" s="170" t="s">
        <v>89</v>
      </c>
      <c r="AY190" s="18" t="s">
        <v>276</v>
      </c>
      <c r="BE190" s="171">
        <f t="shared" si="24"/>
        <v>0</v>
      </c>
      <c r="BF190" s="171">
        <f t="shared" si="25"/>
        <v>0</v>
      </c>
      <c r="BG190" s="171">
        <f t="shared" si="26"/>
        <v>0</v>
      </c>
      <c r="BH190" s="171">
        <f t="shared" si="27"/>
        <v>0</v>
      </c>
      <c r="BI190" s="171">
        <f t="shared" si="28"/>
        <v>0</v>
      </c>
      <c r="BJ190" s="18" t="s">
        <v>89</v>
      </c>
      <c r="BK190" s="172">
        <f t="shared" si="29"/>
        <v>0</v>
      </c>
      <c r="BL190" s="18" t="s">
        <v>368</v>
      </c>
      <c r="BM190" s="170" t="s">
        <v>782</v>
      </c>
    </row>
    <row r="191" spans="1:65" s="2" customFormat="1" ht="55.5" customHeight="1">
      <c r="A191" s="33"/>
      <c r="B191" s="158"/>
      <c r="C191" s="197" t="s">
        <v>520</v>
      </c>
      <c r="D191" s="197" t="s">
        <v>393</v>
      </c>
      <c r="E191" s="198" t="s">
        <v>3384</v>
      </c>
      <c r="F191" s="199" t="s">
        <v>3385</v>
      </c>
      <c r="G191" s="200" t="s">
        <v>371</v>
      </c>
      <c r="H191" s="201">
        <v>30</v>
      </c>
      <c r="I191" s="202"/>
      <c r="J191" s="201">
        <f t="shared" si="20"/>
        <v>0</v>
      </c>
      <c r="K191" s="203"/>
      <c r="L191" s="204"/>
      <c r="M191" s="205" t="s">
        <v>1</v>
      </c>
      <c r="N191" s="206" t="s">
        <v>42</v>
      </c>
      <c r="O191" s="62"/>
      <c r="P191" s="168">
        <f t="shared" si="21"/>
        <v>0</v>
      </c>
      <c r="Q191" s="168">
        <v>4.2999999999999999E-4</v>
      </c>
      <c r="R191" s="168">
        <f t="shared" si="22"/>
        <v>1.29E-2</v>
      </c>
      <c r="S191" s="168">
        <v>0</v>
      </c>
      <c r="T191" s="169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0" t="s">
        <v>448</v>
      </c>
      <c r="AT191" s="170" t="s">
        <v>393</v>
      </c>
      <c r="AU191" s="170" t="s">
        <v>89</v>
      </c>
      <c r="AY191" s="18" t="s">
        <v>276</v>
      </c>
      <c r="BE191" s="171">
        <f t="shared" si="24"/>
        <v>0</v>
      </c>
      <c r="BF191" s="171">
        <f t="shared" si="25"/>
        <v>0</v>
      </c>
      <c r="BG191" s="171">
        <f t="shared" si="26"/>
        <v>0</v>
      </c>
      <c r="BH191" s="171">
        <f t="shared" si="27"/>
        <v>0</v>
      </c>
      <c r="BI191" s="171">
        <f t="shared" si="28"/>
        <v>0</v>
      </c>
      <c r="BJ191" s="18" t="s">
        <v>89</v>
      </c>
      <c r="BK191" s="172">
        <f t="shared" si="29"/>
        <v>0</v>
      </c>
      <c r="BL191" s="18" t="s">
        <v>368</v>
      </c>
      <c r="BM191" s="170" t="s">
        <v>794</v>
      </c>
    </row>
    <row r="192" spans="1:65" s="2" customFormat="1" ht="33" customHeight="1">
      <c r="A192" s="33"/>
      <c r="B192" s="158"/>
      <c r="C192" s="197" t="s">
        <v>525</v>
      </c>
      <c r="D192" s="197" t="s">
        <v>393</v>
      </c>
      <c r="E192" s="198" t="s">
        <v>3386</v>
      </c>
      <c r="F192" s="199" t="s">
        <v>3387</v>
      </c>
      <c r="G192" s="200" t="s">
        <v>371</v>
      </c>
      <c r="H192" s="201">
        <v>128</v>
      </c>
      <c r="I192" s="202"/>
      <c r="J192" s="201">
        <f t="shared" si="20"/>
        <v>0</v>
      </c>
      <c r="K192" s="203"/>
      <c r="L192" s="204"/>
      <c r="M192" s="205" t="s">
        <v>1</v>
      </c>
      <c r="N192" s="206" t="s">
        <v>42</v>
      </c>
      <c r="O192" s="62"/>
      <c r="P192" s="168">
        <f t="shared" si="21"/>
        <v>0</v>
      </c>
      <c r="Q192" s="168">
        <v>5.0000000000000002E-5</v>
      </c>
      <c r="R192" s="168">
        <f t="shared" si="22"/>
        <v>6.4000000000000003E-3</v>
      </c>
      <c r="S192" s="168">
        <v>0</v>
      </c>
      <c r="T192" s="169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0" t="s">
        <v>448</v>
      </c>
      <c r="AT192" s="170" t="s">
        <v>393</v>
      </c>
      <c r="AU192" s="170" t="s">
        <v>89</v>
      </c>
      <c r="AY192" s="18" t="s">
        <v>276</v>
      </c>
      <c r="BE192" s="171">
        <f t="shared" si="24"/>
        <v>0</v>
      </c>
      <c r="BF192" s="171">
        <f t="shared" si="25"/>
        <v>0</v>
      </c>
      <c r="BG192" s="171">
        <f t="shared" si="26"/>
        <v>0</v>
      </c>
      <c r="BH192" s="171">
        <f t="shared" si="27"/>
        <v>0</v>
      </c>
      <c r="BI192" s="171">
        <f t="shared" si="28"/>
        <v>0</v>
      </c>
      <c r="BJ192" s="18" t="s">
        <v>89</v>
      </c>
      <c r="BK192" s="172">
        <f t="shared" si="29"/>
        <v>0</v>
      </c>
      <c r="BL192" s="18" t="s">
        <v>368</v>
      </c>
      <c r="BM192" s="170" t="s">
        <v>812</v>
      </c>
    </row>
    <row r="193" spans="1:65" s="2" customFormat="1" ht="16.5" customHeight="1">
      <c r="A193" s="33"/>
      <c r="B193" s="158"/>
      <c r="C193" s="159" t="s">
        <v>554</v>
      </c>
      <c r="D193" s="159" t="s">
        <v>278</v>
      </c>
      <c r="E193" s="160" t="s">
        <v>3388</v>
      </c>
      <c r="F193" s="161" t="s">
        <v>3389</v>
      </c>
      <c r="G193" s="162" t="s">
        <v>371</v>
      </c>
      <c r="H193" s="163">
        <v>4</v>
      </c>
      <c r="I193" s="164"/>
      <c r="J193" s="163">
        <f t="shared" si="20"/>
        <v>0</v>
      </c>
      <c r="K193" s="165"/>
      <c r="L193" s="34"/>
      <c r="M193" s="166" t="s">
        <v>1</v>
      </c>
      <c r="N193" s="167" t="s">
        <v>42</v>
      </c>
      <c r="O193" s="62"/>
      <c r="P193" s="168">
        <f t="shared" si="21"/>
        <v>0</v>
      </c>
      <c r="Q193" s="168">
        <v>2.0000000000000002E-5</v>
      </c>
      <c r="R193" s="168">
        <f t="shared" si="22"/>
        <v>8.0000000000000007E-5</v>
      </c>
      <c r="S193" s="168">
        <v>0</v>
      </c>
      <c r="T193" s="169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0" t="s">
        <v>368</v>
      </c>
      <c r="AT193" s="170" t="s">
        <v>278</v>
      </c>
      <c r="AU193" s="170" t="s">
        <v>89</v>
      </c>
      <c r="AY193" s="18" t="s">
        <v>276</v>
      </c>
      <c r="BE193" s="171">
        <f t="shared" si="24"/>
        <v>0</v>
      </c>
      <c r="BF193" s="171">
        <f t="shared" si="25"/>
        <v>0</v>
      </c>
      <c r="BG193" s="171">
        <f t="shared" si="26"/>
        <v>0</v>
      </c>
      <c r="BH193" s="171">
        <f t="shared" si="27"/>
        <v>0</v>
      </c>
      <c r="BI193" s="171">
        <f t="shared" si="28"/>
        <v>0</v>
      </c>
      <c r="BJ193" s="18" t="s">
        <v>89</v>
      </c>
      <c r="BK193" s="172">
        <f t="shared" si="29"/>
        <v>0</v>
      </c>
      <c r="BL193" s="18" t="s">
        <v>368</v>
      </c>
      <c r="BM193" s="170" t="s">
        <v>823</v>
      </c>
    </row>
    <row r="194" spans="1:65" s="2" customFormat="1" ht="24.2" customHeight="1">
      <c r="A194" s="33"/>
      <c r="B194" s="158"/>
      <c r="C194" s="197" t="s">
        <v>559</v>
      </c>
      <c r="D194" s="197" t="s">
        <v>393</v>
      </c>
      <c r="E194" s="198" t="s">
        <v>3390</v>
      </c>
      <c r="F194" s="199" t="s">
        <v>3391</v>
      </c>
      <c r="G194" s="200" t="s">
        <v>371</v>
      </c>
      <c r="H194" s="201">
        <v>4</v>
      </c>
      <c r="I194" s="202"/>
      <c r="J194" s="201">
        <f t="shared" si="20"/>
        <v>0</v>
      </c>
      <c r="K194" s="203"/>
      <c r="L194" s="204"/>
      <c r="M194" s="205" t="s">
        <v>1</v>
      </c>
      <c r="N194" s="206" t="s">
        <v>42</v>
      </c>
      <c r="O194" s="62"/>
      <c r="P194" s="168">
        <f t="shared" si="21"/>
        <v>0</v>
      </c>
      <c r="Q194" s="168">
        <v>3.6000000000000002E-4</v>
      </c>
      <c r="R194" s="168">
        <f t="shared" si="22"/>
        <v>1.4400000000000001E-3</v>
      </c>
      <c r="S194" s="168">
        <v>0</v>
      </c>
      <c r="T194" s="169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0" t="s">
        <v>448</v>
      </c>
      <c r="AT194" s="170" t="s">
        <v>393</v>
      </c>
      <c r="AU194" s="170" t="s">
        <v>89</v>
      </c>
      <c r="AY194" s="18" t="s">
        <v>276</v>
      </c>
      <c r="BE194" s="171">
        <f t="shared" si="24"/>
        <v>0</v>
      </c>
      <c r="BF194" s="171">
        <f t="shared" si="25"/>
        <v>0</v>
      </c>
      <c r="BG194" s="171">
        <f t="shared" si="26"/>
        <v>0</v>
      </c>
      <c r="BH194" s="171">
        <f t="shared" si="27"/>
        <v>0</v>
      </c>
      <c r="BI194" s="171">
        <f t="shared" si="28"/>
        <v>0</v>
      </c>
      <c r="BJ194" s="18" t="s">
        <v>89</v>
      </c>
      <c r="BK194" s="172">
        <f t="shared" si="29"/>
        <v>0</v>
      </c>
      <c r="BL194" s="18" t="s">
        <v>368</v>
      </c>
      <c r="BM194" s="170" t="s">
        <v>835</v>
      </c>
    </row>
    <row r="195" spans="1:65" s="2" customFormat="1" ht="24.2" customHeight="1">
      <c r="A195" s="33"/>
      <c r="B195" s="158"/>
      <c r="C195" s="197" t="s">
        <v>564</v>
      </c>
      <c r="D195" s="197" t="s">
        <v>393</v>
      </c>
      <c r="E195" s="198" t="s">
        <v>3392</v>
      </c>
      <c r="F195" s="199" t="s">
        <v>3393</v>
      </c>
      <c r="G195" s="200" t="s">
        <v>371</v>
      </c>
      <c r="H195" s="201">
        <v>1</v>
      </c>
      <c r="I195" s="202"/>
      <c r="J195" s="201">
        <f t="shared" si="20"/>
        <v>0</v>
      </c>
      <c r="K195" s="203"/>
      <c r="L195" s="204"/>
      <c r="M195" s="205" t="s">
        <v>1</v>
      </c>
      <c r="N195" s="206" t="s">
        <v>42</v>
      </c>
      <c r="O195" s="62"/>
      <c r="P195" s="168">
        <f t="shared" si="21"/>
        <v>0</v>
      </c>
      <c r="Q195" s="168">
        <v>1.7000000000000001E-4</v>
      </c>
      <c r="R195" s="168">
        <f t="shared" si="22"/>
        <v>1.7000000000000001E-4</v>
      </c>
      <c r="S195" s="168">
        <v>0</v>
      </c>
      <c r="T195" s="169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448</v>
      </c>
      <c r="AT195" s="170" t="s">
        <v>393</v>
      </c>
      <c r="AU195" s="170" t="s">
        <v>89</v>
      </c>
      <c r="AY195" s="18" t="s">
        <v>276</v>
      </c>
      <c r="BE195" s="171">
        <f t="shared" si="24"/>
        <v>0</v>
      </c>
      <c r="BF195" s="171">
        <f t="shared" si="25"/>
        <v>0</v>
      </c>
      <c r="BG195" s="171">
        <f t="shared" si="26"/>
        <v>0</v>
      </c>
      <c r="BH195" s="171">
        <f t="shared" si="27"/>
        <v>0</v>
      </c>
      <c r="BI195" s="171">
        <f t="shared" si="28"/>
        <v>0</v>
      </c>
      <c r="BJ195" s="18" t="s">
        <v>89</v>
      </c>
      <c r="BK195" s="172">
        <f t="shared" si="29"/>
        <v>0</v>
      </c>
      <c r="BL195" s="18" t="s">
        <v>368</v>
      </c>
      <c r="BM195" s="170" t="s">
        <v>852</v>
      </c>
    </row>
    <row r="196" spans="1:65" s="2" customFormat="1" ht="16.5" customHeight="1">
      <c r="A196" s="33"/>
      <c r="B196" s="158"/>
      <c r="C196" s="159" t="s">
        <v>568</v>
      </c>
      <c r="D196" s="159" t="s">
        <v>278</v>
      </c>
      <c r="E196" s="160" t="s">
        <v>3394</v>
      </c>
      <c r="F196" s="161" t="s">
        <v>3395</v>
      </c>
      <c r="G196" s="162" t="s">
        <v>371</v>
      </c>
      <c r="H196" s="163">
        <v>9</v>
      </c>
      <c r="I196" s="164"/>
      <c r="J196" s="163">
        <f t="shared" si="20"/>
        <v>0</v>
      </c>
      <c r="K196" s="165"/>
      <c r="L196" s="34"/>
      <c r="M196" s="166" t="s">
        <v>1</v>
      </c>
      <c r="N196" s="167" t="s">
        <v>42</v>
      </c>
      <c r="O196" s="62"/>
      <c r="P196" s="168">
        <f t="shared" si="21"/>
        <v>0</v>
      </c>
      <c r="Q196" s="168">
        <v>2.0000000000000002E-5</v>
      </c>
      <c r="R196" s="168">
        <f t="shared" si="22"/>
        <v>1.8000000000000001E-4</v>
      </c>
      <c r="S196" s="168">
        <v>0</v>
      </c>
      <c r="T196" s="169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0" t="s">
        <v>368</v>
      </c>
      <c r="AT196" s="170" t="s">
        <v>278</v>
      </c>
      <c r="AU196" s="170" t="s">
        <v>89</v>
      </c>
      <c r="AY196" s="18" t="s">
        <v>276</v>
      </c>
      <c r="BE196" s="171">
        <f t="shared" si="24"/>
        <v>0</v>
      </c>
      <c r="BF196" s="171">
        <f t="shared" si="25"/>
        <v>0</v>
      </c>
      <c r="BG196" s="171">
        <f t="shared" si="26"/>
        <v>0</v>
      </c>
      <c r="BH196" s="171">
        <f t="shared" si="27"/>
        <v>0</v>
      </c>
      <c r="BI196" s="171">
        <f t="shared" si="28"/>
        <v>0</v>
      </c>
      <c r="BJ196" s="18" t="s">
        <v>89</v>
      </c>
      <c r="BK196" s="172">
        <f t="shared" si="29"/>
        <v>0</v>
      </c>
      <c r="BL196" s="18" t="s">
        <v>368</v>
      </c>
      <c r="BM196" s="170" t="s">
        <v>867</v>
      </c>
    </row>
    <row r="197" spans="1:65" s="2" customFormat="1" ht="24.2" customHeight="1">
      <c r="A197" s="33"/>
      <c r="B197" s="158"/>
      <c r="C197" s="197" t="s">
        <v>572</v>
      </c>
      <c r="D197" s="197" t="s">
        <v>393</v>
      </c>
      <c r="E197" s="198" t="s">
        <v>3396</v>
      </c>
      <c r="F197" s="199" t="s">
        <v>3397</v>
      </c>
      <c r="G197" s="200" t="s">
        <v>371</v>
      </c>
      <c r="H197" s="201">
        <v>7</v>
      </c>
      <c r="I197" s="202"/>
      <c r="J197" s="201">
        <f t="shared" si="20"/>
        <v>0</v>
      </c>
      <c r="K197" s="203"/>
      <c r="L197" s="204"/>
      <c r="M197" s="205" t="s">
        <v>1</v>
      </c>
      <c r="N197" s="206" t="s">
        <v>42</v>
      </c>
      <c r="O197" s="62"/>
      <c r="P197" s="168">
        <f t="shared" si="21"/>
        <v>0</v>
      </c>
      <c r="Q197" s="168">
        <v>6.7000000000000002E-4</v>
      </c>
      <c r="R197" s="168">
        <f t="shared" si="22"/>
        <v>4.6899999999999997E-3</v>
      </c>
      <c r="S197" s="168">
        <v>0</v>
      </c>
      <c r="T197" s="169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0" t="s">
        <v>448</v>
      </c>
      <c r="AT197" s="170" t="s">
        <v>393</v>
      </c>
      <c r="AU197" s="170" t="s">
        <v>89</v>
      </c>
      <c r="AY197" s="18" t="s">
        <v>276</v>
      </c>
      <c r="BE197" s="171">
        <f t="shared" si="24"/>
        <v>0</v>
      </c>
      <c r="BF197" s="171">
        <f t="shared" si="25"/>
        <v>0</v>
      </c>
      <c r="BG197" s="171">
        <f t="shared" si="26"/>
        <v>0</v>
      </c>
      <c r="BH197" s="171">
        <f t="shared" si="27"/>
        <v>0</v>
      </c>
      <c r="BI197" s="171">
        <f t="shared" si="28"/>
        <v>0</v>
      </c>
      <c r="BJ197" s="18" t="s">
        <v>89</v>
      </c>
      <c r="BK197" s="172">
        <f t="shared" si="29"/>
        <v>0</v>
      </c>
      <c r="BL197" s="18" t="s">
        <v>368</v>
      </c>
      <c r="BM197" s="170" t="s">
        <v>890</v>
      </c>
    </row>
    <row r="198" spans="1:65" s="2" customFormat="1" ht="16.5" customHeight="1">
      <c r="A198" s="33"/>
      <c r="B198" s="158"/>
      <c r="C198" s="197" t="s">
        <v>577</v>
      </c>
      <c r="D198" s="197" t="s">
        <v>393</v>
      </c>
      <c r="E198" s="198" t="s">
        <v>3398</v>
      </c>
      <c r="F198" s="199" t="s">
        <v>3399</v>
      </c>
      <c r="G198" s="200" t="s">
        <v>371</v>
      </c>
      <c r="H198" s="201">
        <v>1</v>
      </c>
      <c r="I198" s="202"/>
      <c r="J198" s="201">
        <f t="shared" si="20"/>
        <v>0</v>
      </c>
      <c r="K198" s="203"/>
      <c r="L198" s="204"/>
      <c r="M198" s="205" t="s">
        <v>1</v>
      </c>
      <c r="N198" s="206" t="s">
        <v>42</v>
      </c>
      <c r="O198" s="62"/>
      <c r="P198" s="168">
        <f t="shared" si="21"/>
        <v>0</v>
      </c>
      <c r="Q198" s="168">
        <v>5.4000000000000001E-4</v>
      </c>
      <c r="R198" s="168">
        <f t="shared" si="22"/>
        <v>5.4000000000000001E-4</v>
      </c>
      <c r="S198" s="168">
        <v>0</v>
      </c>
      <c r="T198" s="169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0" t="s">
        <v>448</v>
      </c>
      <c r="AT198" s="170" t="s">
        <v>393</v>
      </c>
      <c r="AU198" s="170" t="s">
        <v>89</v>
      </c>
      <c r="AY198" s="18" t="s">
        <v>276</v>
      </c>
      <c r="BE198" s="171">
        <f t="shared" si="24"/>
        <v>0</v>
      </c>
      <c r="BF198" s="171">
        <f t="shared" si="25"/>
        <v>0</v>
      </c>
      <c r="BG198" s="171">
        <f t="shared" si="26"/>
        <v>0</v>
      </c>
      <c r="BH198" s="171">
        <f t="shared" si="27"/>
        <v>0</v>
      </c>
      <c r="BI198" s="171">
        <f t="shared" si="28"/>
        <v>0</v>
      </c>
      <c r="BJ198" s="18" t="s">
        <v>89</v>
      </c>
      <c r="BK198" s="172">
        <f t="shared" si="29"/>
        <v>0</v>
      </c>
      <c r="BL198" s="18" t="s">
        <v>368</v>
      </c>
      <c r="BM198" s="170" t="s">
        <v>918</v>
      </c>
    </row>
    <row r="199" spans="1:65" s="2" customFormat="1" ht="24.2" customHeight="1">
      <c r="A199" s="33"/>
      <c r="B199" s="158"/>
      <c r="C199" s="197" t="s">
        <v>584</v>
      </c>
      <c r="D199" s="197" t="s">
        <v>393</v>
      </c>
      <c r="E199" s="198" t="s">
        <v>3400</v>
      </c>
      <c r="F199" s="199" t="s">
        <v>3401</v>
      </c>
      <c r="G199" s="200" t="s">
        <v>371</v>
      </c>
      <c r="H199" s="201">
        <v>1</v>
      </c>
      <c r="I199" s="202"/>
      <c r="J199" s="201">
        <f t="shared" si="20"/>
        <v>0</v>
      </c>
      <c r="K199" s="203"/>
      <c r="L199" s="204"/>
      <c r="M199" s="205" t="s">
        <v>1</v>
      </c>
      <c r="N199" s="206" t="s">
        <v>42</v>
      </c>
      <c r="O199" s="62"/>
      <c r="P199" s="168">
        <f t="shared" si="21"/>
        <v>0</v>
      </c>
      <c r="Q199" s="168">
        <v>2.7999999999999998E-4</v>
      </c>
      <c r="R199" s="168">
        <f t="shared" si="22"/>
        <v>2.7999999999999998E-4</v>
      </c>
      <c r="S199" s="168">
        <v>0</v>
      </c>
      <c r="T199" s="169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448</v>
      </c>
      <c r="AT199" s="170" t="s">
        <v>393</v>
      </c>
      <c r="AU199" s="170" t="s">
        <v>89</v>
      </c>
      <c r="AY199" s="18" t="s">
        <v>276</v>
      </c>
      <c r="BE199" s="171">
        <f t="shared" si="24"/>
        <v>0</v>
      </c>
      <c r="BF199" s="171">
        <f t="shared" si="25"/>
        <v>0</v>
      </c>
      <c r="BG199" s="171">
        <f t="shared" si="26"/>
        <v>0</v>
      </c>
      <c r="BH199" s="171">
        <f t="shared" si="27"/>
        <v>0</v>
      </c>
      <c r="BI199" s="171">
        <f t="shared" si="28"/>
        <v>0</v>
      </c>
      <c r="BJ199" s="18" t="s">
        <v>89</v>
      </c>
      <c r="BK199" s="172">
        <f t="shared" si="29"/>
        <v>0</v>
      </c>
      <c r="BL199" s="18" t="s">
        <v>368</v>
      </c>
      <c r="BM199" s="170" t="s">
        <v>930</v>
      </c>
    </row>
    <row r="200" spans="1:65" s="2" customFormat="1" ht="16.5" customHeight="1">
      <c r="A200" s="33"/>
      <c r="B200" s="158"/>
      <c r="C200" s="159" t="s">
        <v>598</v>
      </c>
      <c r="D200" s="159" t="s">
        <v>278</v>
      </c>
      <c r="E200" s="160" t="s">
        <v>3402</v>
      </c>
      <c r="F200" s="161" t="s">
        <v>3403</v>
      </c>
      <c r="G200" s="162" t="s">
        <v>371</v>
      </c>
      <c r="H200" s="163">
        <v>4</v>
      </c>
      <c r="I200" s="164"/>
      <c r="J200" s="163">
        <f t="shared" si="20"/>
        <v>0</v>
      </c>
      <c r="K200" s="165"/>
      <c r="L200" s="34"/>
      <c r="M200" s="166" t="s">
        <v>1</v>
      </c>
      <c r="N200" s="167" t="s">
        <v>42</v>
      </c>
      <c r="O200" s="62"/>
      <c r="P200" s="168">
        <f t="shared" si="21"/>
        <v>0</v>
      </c>
      <c r="Q200" s="168">
        <v>3.0000000000000001E-5</v>
      </c>
      <c r="R200" s="168">
        <f t="shared" si="22"/>
        <v>1.2E-4</v>
      </c>
      <c r="S200" s="168">
        <v>0</v>
      </c>
      <c r="T200" s="169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368</v>
      </c>
      <c r="AT200" s="170" t="s">
        <v>278</v>
      </c>
      <c r="AU200" s="170" t="s">
        <v>89</v>
      </c>
      <c r="AY200" s="18" t="s">
        <v>276</v>
      </c>
      <c r="BE200" s="171">
        <f t="shared" si="24"/>
        <v>0</v>
      </c>
      <c r="BF200" s="171">
        <f t="shared" si="25"/>
        <v>0</v>
      </c>
      <c r="BG200" s="171">
        <f t="shared" si="26"/>
        <v>0</v>
      </c>
      <c r="BH200" s="171">
        <f t="shared" si="27"/>
        <v>0</v>
      </c>
      <c r="BI200" s="171">
        <f t="shared" si="28"/>
        <v>0</v>
      </c>
      <c r="BJ200" s="18" t="s">
        <v>89</v>
      </c>
      <c r="BK200" s="172">
        <f t="shared" si="29"/>
        <v>0</v>
      </c>
      <c r="BL200" s="18" t="s">
        <v>368</v>
      </c>
      <c r="BM200" s="170" t="s">
        <v>943</v>
      </c>
    </row>
    <row r="201" spans="1:65" s="2" customFormat="1" ht="24.2" customHeight="1">
      <c r="A201" s="33"/>
      <c r="B201" s="158"/>
      <c r="C201" s="197" t="s">
        <v>607</v>
      </c>
      <c r="D201" s="197" t="s">
        <v>393</v>
      </c>
      <c r="E201" s="198" t="s">
        <v>3404</v>
      </c>
      <c r="F201" s="199" t="s">
        <v>3405</v>
      </c>
      <c r="G201" s="200" t="s">
        <v>371</v>
      </c>
      <c r="H201" s="201">
        <v>4</v>
      </c>
      <c r="I201" s="202"/>
      <c r="J201" s="201">
        <f t="shared" si="20"/>
        <v>0</v>
      </c>
      <c r="K201" s="203"/>
      <c r="L201" s="204"/>
      <c r="M201" s="205" t="s">
        <v>1</v>
      </c>
      <c r="N201" s="206" t="s">
        <v>42</v>
      </c>
      <c r="O201" s="62"/>
      <c r="P201" s="168">
        <f t="shared" si="21"/>
        <v>0</v>
      </c>
      <c r="Q201" s="168">
        <v>9.5E-4</v>
      </c>
      <c r="R201" s="168">
        <f t="shared" si="22"/>
        <v>3.8E-3</v>
      </c>
      <c r="S201" s="168">
        <v>0</v>
      </c>
      <c r="T201" s="169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0" t="s">
        <v>448</v>
      </c>
      <c r="AT201" s="170" t="s">
        <v>393</v>
      </c>
      <c r="AU201" s="170" t="s">
        <v>89</v>
      </c>
      <c r="AY201" s="18" t="s">
        <v>276</v>
      </c>
      <c r="BE201" s="171">
        <f t="shared" si="24"/>
        <v>0</v>
      </c>
      <c r="BF201" s="171">
        <f t="shared" si="25"/>
        <v>0</v>
      </c>
      <c r="BG201" s="171">
        <f t="shared" si="26"/>
        <v>0</v>
      </c>
      <c r="BH201" s="171">
        <f t="shared" si="27"/>
        <v>0</v>
      </c>
      <c r="BI201" s="171">
        <f t="shared" si="28"/>
        <v>0</v>
      </c>
      <c r="BJ201" s="18" t="s">
        <v>89</v>
      </c>
      <c r="BK201" s="172">
        <f t="shared" si="29"/>
        <v>0</v>
      </c>
      <c r="BL201" s="18" t="s">
        <v>368</v>
      </c>
      <c r="BM201" s="170" t="s">
        <v>953</v>
      </c>
    </row>
    <row r="202" spans="1:65" s="2" customFormat="1" ht="16.5" customHeight="1">
      <c r="A202" s="33"/>
      <c r="B202" s="158"/>
      <c r="C202" s="159" t="s">
        <v>615</v>
      </c>
      <c r="D202" s="159" t="s">
        <v>278</v>
      </c>
      <c r="E202" s="160" t="s">
        <v>3406</v>
      </c>
      <c r="F202" s="161" t="s">
        <v>3407</v>
      </c>
      <c r="G202" s="162" t="s">
        <v>371</v>
      </c>
      <c r="H202" s="163">
        <v>1</v>
      </c>
      <c r="I202" s="164"/>
      <c r="J202" s="163">
        <f t="shared" si="20"/>
        <v>0</v>
      </c>
      <c r="K202" s="165"/>
      <c r="L202" s="34"/>
      <c r="M202" s="166" t="s">
        <v>1</v>
      </c>
      <c r="N202" s="167" t="s">
        <v>42</v>
      </c>
      <c r="O202" s="62"/>
      <c r="P202" s="168">
        <f t="shared" si="21"/>
        <v>0</v>
      </c>
      <c r="Q202" s="168">
        <v>3.0000000000000001E-5</v>
      </c>
      <c r="R202" s="168">
        <f t="shared" si="22"/>
        <v>3.0000000000000001E-5</v>
      </c>
      <c r="S202" s="168">
        <v>0</v>
      </c>
      <c r="T202" s="169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0" t="s">
        <v>368</v>
      </c>
      <c r="AT202" s="170" t="s">
        <v>278</v>
      </c>
      <c r="AU202" s="170" t="s">
        <v>89</v>
      </c>
      <c r="AY202" s="18" t="s">
        <v>276</v>
      </c>
      <c r="BE202" s="171">
        <f t="shared" si="24"/>
        <v>0</v>
      </c>
      <c r="BF202" s="171">
        <f t="shared" si="25"/>
        <v>0</v>
      </c>
      <c r="BG202" s="171">
        <f t="shared" si="26"/>
        <v>0</v>
      </c>
      <c r="BH202" s="171">
        <f t="shared" si="27"/>
        <v>0</v>
      </c>
      <c r="BI202" s="171">
        <f t="shared" si="28"/>
        <v>0</v>
      </c>
      <c r="BJ202" s="18" t="s">
        <v>89</v>
      </c>
      <c r="BK202" s="172">
        <f t="shared" si="29"/>
        <v>0</v>
      </c>
      <c r="BL202" s="18" t="s">
        <v>368</v>
      </c>
      <c r="BM202" s="170" t="s">
        <v>969</v>
      </c>
    </row>
    <row r="203" spans="1:65" s="2" customFormat="1" ht="16.5" customHeight="1">
      <c r="A203" s="33"/>
      <c r="B203" s="158"/>
      <c r="C203" s="197" t="s">
        <v>622</v>
      </c>
      <c r="D203" s="197" t="s">
        <v>393</v>
      </c>
      <c r="E203" s="198" t="s">
        <v>3408</v>
      </c>
      <c r="F203" s="199" t="s">
        <v>3409</v>
      </c>
      <c r="G203" s="200" t="s">
        <v>371</v>
      </c>
      <c r="H203" s="201">
        <v>1</v>
      </c>
      <c r="I203" s="202"/>
      <c r="J203" s="201">
        <f t="shared" si="20"/>
        <v>0</v>
      </c>
      <c r="K203" s="203"/>
      <c r="L203" s="204"/>
      <c r="M203" s="205" t="s">
        <v>1</v>
      </c>
      <c r="N203" s="206" t="s">
        <v>42</v>
      </c>
      <c r="O203" s="62"/>
      <c r="P203" s="168">
        <f t="shared" si="21"/>
        <v>0</v>
      </c>
      <c r="Q203" s="168">
        <v>0</v>
      </c>
      <c r="R203" s="168">
        <f t="shared" si="22"/>
        <v>0</v>
      </c>
      <c r="S203" s="168">
        <v>0</v>
      </c>
      <c r="T203" s="169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0" t="s">
        <v>448</v>
      </c>
      <c r="AT203" s="170" t="s">
        <v>393</v>
      </c>
      <c r="AU203" s="170" t="s">
        <v>89</v>
      </c>
      <c r="AY203" s="18" t="s">
        <v>276</v>
      </c>
      <c r="BE203" s="171">
        <f t="shared" si="24"/>
        <v>0</v>
      </c>
      <c r="BF203" s="171">
        <f t="shared" si="25"/>
        <v>0</v>
      </c>
      <c r="BG203" s="171">
        <f t="shared" si="26"/>
        <v>0</v>
      </c>
      <c r="BH203" s="171">
        <f t="shared" si="27"/>
        <v>0</v>
      </c>
      <c r="BI203" s="171">
        <f t="shared" si="28"/>
        <v>0</v>
      </c>
      <c r="BJ203" s="18" t="s">
        <v>89</v>
      </c>
      <c r="BK203" s="172">
        <f t="shared" si="29"/>
        <v>0</v>
      </c>
      <c r="BL203" s="18" t="s">
        <v>368</v>
      </c>
      <c r="BM203" s="170" t="s">
        <v>990</v>
      </c>
    </row>
    <row r="204" spans="1:65" s="2" customFormat="1" ht="24.2" customHeight="1">
      <c r="A204" s="33"/>
      <c r="B204" s="158"/>
      <c r="C204" s="159" t="s">
        <v>629</v>
      </c>
      <c r="D204" s="159" t="s">
        <v>278</v>
      </c>
      <c r="E204" s="160" t="s">
        <v>3410</v>
      </c>
      <c r="F204" s="161" t="s">
        <v>3411</v>
      </c>
      <c r="G204" s="162" t="s">
        <v>371</v>
      </c>
      <c r="H204" s="163">
        <v>32</v>
      </c>
      <c r="I204" s="164"/>
      <c r="J204" s="163">
        <f t="shared" si="20"/>
        <v>0</v>
      </c>
      <c r="K204" s="165"/>
      <c r="L204" s="34"/>
      <c r="M204" s="166" t="s">
        <v>1</v>
      </c>
      <c r="N204" s="167" t="s">
        <v>42</v>
      </c>
      <c r="O204" s="62"/>
      <c r="P204" s="168">
        <f t="shared" si="21"/>
        <v>0</v>
      </c>
      <c r="Q204" s="168">
        <v>1.6000000000000001E-4</v>
      </c>
      <c r="R204" s="168">
        <f t="shared" si="22"/>
        <v>5.1200000000000004E-3</v>
      </c>
      <c r="S204" s="168">
        <v>0</v>
      </c>
      <c r="T204" s="169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368</v>
      </c>
      <c r="AT204" s="170" t="s">
        <v>278</v>
      </c>
      <c r="AU204" s="170" t="s">
        <v>89</v>
      </c>
      <c r="AY204" s="18" t="s">
        <v>276</v>
      </c>
      <c r="BE204" s="171">
        <f t="shared" si="24"/>
        <v>0</v>
      </c>
      <c r="BF204" s="171">
        <f t="shared" si="25"/>
        <v>0</v>
      </c>
      <c r="BG204" s="171">
        <f t="shared" si="26"/>
        <v>0</v>
      </c>
      <c r="BH204" s="171">
        <f t="shared" si="27"/>
        <v>0</v>
      </c>
      <c r="BI204" s="171">
        <f t="shared" si="28"/>
        <v>0</v>
      </c>
      <c r="BJ204" s="18" t="s">
        <v>89</v>
      </c>
      <c r="BK204" s="172">
        <f t="shared" si="29"/>
        <v>0</v>
      </c>
      <c r="BL204" s="18" t="s">
        <v>368</v>
      </c>
      <c r="BM204" s="170" t="s">
        <v>998</v>
      </c>
    </row>
    <row r="205" spans="1:65" s="2" customFormat="1" ht="24.2" customHeight="1">
      <c r="A205" s="33"/>
      <c r="B205" s="158"/>
      <c r="C205" s="159" t="s">
        <v>633</v>
      </c>
      <c r="D205" s="159" t="s">
        <v>278</v>
      </c>
      <c r="E205" s="160" t="s">
        <v>3412</v>
      </c>
      <c r="F205" s="161" t="s">
        <v>3413</v>
      </c>
      <c r="G205" s="162" t="s">
        <v>371</v>
      </c>
      <c r="H205" s="163">
        <v>1</v>
      </c>
      <c r="I205" s="164"/>
      <c r="J205" s="163">
        <f t="shared" si="20"/>
        <v>0</v>
      </c>
      <c r="K205" s="165"/>
      <c r="L205" s="34"/>
      <c r="M205" s="166" t="s">
        <v>1</v>
      </c>
      <c r="N205" s="167" t="s">
        <v>42</v>
      </c>
      <c r="O205" s="62"/>
      <c r="P205" s="168">
        <f t="shared" si="21"/>
        <v>0</v>
      </c>
      <c r="Q205" s="168">
        <v>1.0000000000000001E-5</v>
      </c>
      <c r="R205" s="168">
        <f t="shared" si="22"/>
        <v>1.0000000000000001E-5</v>
      </c>
      <c r="S205" s="168">
        <v>0</v>
      </c>
      <c r="T205" s="169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0" t="s">
        <v>368</v>
      </c>
      <c r="AT205" s="170" t="s">
        <v>278</v>
      </c>
      <c r="AU205" s="170" t="s">
        <v>89</v>
      </c>
      <c r="AY205" s="18" t="s">
        <v>276</v>
      </c>
      <c r="BE205" s="171">
        <f t="shared" si="24"/>
        <v>0</v>
      </c>
      <c r="BF205" s="171">
        <f t="shared" si="25"/>
        <v>0</v>
      </c>
      <c r="BG205" s="171">
        <f t="shared" si="26"/>
        <v>0</v>
      </c>
      <c r="BH205" s="171">
        <f t="shared" si="27"/>
        <v>0</v>
      </c>
      <c r="BI205" s="171">
        <f t="shared" si="28"/>
        <v>0</v>
      </c>
      <c r="BJ205" s="18" t="s">
        <v>89</v>
      </c>
      <c r="BK205" s="172">
        <f t="shared" si="29"/>
        <v>0</v>
      </c>
      <c r="BL205" s="18" t="s">
        <v>368</v>
      </c>
      <c r="BM205" s="170" t="s">
        <v>1007</v>
      </c>
    </row>
    <row r="206" spans="1:65" s="2" customFormat="1" ht="49.15" customHeight="1">
      <c r="A206" s="33"/>
      <c r="B206" s="158"/>
      <c r="C206" s="197" t="s">
        <v>639</v>
      </c>
      <c r="D206" s="197" t="s">
        <v>393</v>
      </c>
      <c r="E206" s="198" t="s">
        <v>3414</v>
      </c>
      <c r="F206" s="199" t="s">
        <v>3415</v>
      </c>
      <c r="G206" s="200" t="s">
        <v>371</v>
      </c>
      <c r="H206" s="201">
        <v>1</v>
      </c>
      <c r="I206" s="202"/>
      <c r="J206" s="201">
        <f t="shared" si="20"/>
        <v>0</v>
      </c>
      <c r="K206" s="203"/>
      <c r="L206" s="204"/>
      <c r="M206" s="205" t="s">
        <v>1</v>
      </c>
      <c r="N206" s="206" t="s">
        <v>42</v>
      </c>
      <c r="O206" s="62"/>
      <c r="P206" s="168">
        <f t="shared" si="21"/>
        <v>0</v>
      </c>
      <c r="Q206" s="168">
        <v>1.5499999999999999E-3</v>
      </c>
      <c r="R206" s="168">
        <f t="shared" si="22"/>
        <v>1.5499999999999999E-3</v>
      </c>
      <c r="S206" s="168">
        <v>0</v>
      </c>
      <c r="T206" s="169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0" t="s">
        <v>448</v>
      </c>
      <c r="AT206" s="170" t="s">
        <v>393</v>
      </c>
      <c r="AU206" s="170" t="s">
        <v>89</v>
      </c>
      <c r="AY206" s="18" t="s">
        <v>276</v>
      </c>
      <c r="BE206" s="171">
        <f t="shared" si="24"/>
        <v>0</v>
      </c>
      <c r="BF206" s="171">
        <f t="shared" si="25"/>
        <v>0</v>
      </c>
      <c r="BG206" s="171">
        <f t="shared" si="26"/>
        <v>0</v>
      </c>
      <c r="BH206" s="171">
        <f t="shared" si="27"/>
        <v>0</v>
      </c>
      <c r="BI206" s="171">
        <f t="shared" si="28"/>
        <v>0</v>
      </c>
      <c r="BJ206" s="18" t="s">
        <v>89</v>
      </c>
      <c r="BK206" s="172">
        <f t="shared" si="29"/>
        <v>0</v>
      </c>
      <c r="BL206" s="18" t="s">
        <v>368</v>
      </c>
      <c r="BM206" s="170" t="s">
        <v>1017</v>
      </c>
    </row>
    <row r="207" spans="1:65" s="2" customFormat="1" ht="24.2" customHeight="1">
      <c r="A207" s="33"/>
      <c r="B207" s="158"/>
      <c r="C207" s="159" t="s">
        <v>644</v>
      </c>
      <c r="D207" s="159" t="s">
        <v>278</v>
      </c>
      <c r="E207" s="160" t="s">
        <v>3416</v>
      </c>
      <c r="F207" s="161" t="s">
        <v>3417</v>
      </c>
      <c r="G207" s="162" t="s">
        <v>371</v>
      </c>
      <c r="H207" s="163">
        <v>1</v>
      </c>
      <c r="I207" s="164"/>
      <c r="J207" s="163">
        <f t="shared" si="20"/>
        <v>0</v>
      </c>
      <c r="K207" s="165"/>
      <c r="L207" s="34"/>
      <c r="M207" s="166" t="s">
        <v>1</v>
      </c>
      <c r="N207" s="167" t="s">
        <v>42</v>
      </c>
      <c r="O207" s="62"/>
      <c r="P207" s="168">
        <f t="shared" si="21"/>
        <v>0</v>
      </c>
      <c r="Q207" s="168">
        <v>1.0000000000000001E-5</v>
      </c>
      <c r="R207" s="168">
        <f t="shared" si="22"/>
        <v>1.0000000000000001E-5</v>
      </c>
      <c r="S207" s="168">
        <v>0</v>
      </c>
      <c r="T207" s="169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0" t="s">
        <v>368</v>
      </c>
      <c r="AT207" s="170" t="s">
        <v>278</v>
      </c>
      <c r="AU207" s="170" t="s">
        <v>89</v>
      </c>
      <c r="AY207" s="18" t="s">
        <v>276</v>
      </c>
      <c r="BE207" s="171">
        <f t="shared" si="24"/>
        <v>0</v>
      </c>
      <c r="BF207" s="171">
        <f t="shared" si="25"/>
        <v>0</v>
      </c>
      <c r="BG207" s="171">
        <f t="shared" si="26"/>
        <v>0</v>
      </c>
      <c r="BH207" s="171">
        <f t="shared" si="27"/>
        <v>0</v>
      </c>
      <c r="BI207" s="171">
        <f t="shared" si="28"/>
        <v>0</v>
      </c>
      <c r="BJ207" s="18" t="s">
        <v>89</v>
      </c>
      <c r="BK207" s="172">
        <f t="shared" si="29"/>
        <v>0</v>
      </c>
      <c r="BL207" s="18" t="s">
        <v>368</v>
      </c>
      <c r="BM207" s="170" t="s">
        <v>1030</v>
      </c>
    </row>
    <row r="208" spans="1:65" s="2" customFormat="1" ht="49.15" customHeight="1">
      <c r="A208" s="33"/>
      <c r="B208" s="158"/>
      <c r="C208" s="197" t="s">
        <v>649</v>
      </c>
      <c r="D208" s="197" t="s">
        <v>393</v>
      </c>
      <c r="E208" s="198" t="s">
        <v>3418</v>
      </c>
      <c r="F208" s="199" t="s">
        <v>3419</v>
      </c>
      <c r="G208" s="200" t="s">
        <v>371</v>
      </c>
      <c r="H208" s="201">
        <v>1</v>
      </c>
      <c r="I208" s="202"/>
      <c r="J208" s="201">
        <f t="shared" si="20"/>
        <v>0</v>
      </c>
      <c r="K208" s="203"/>
      <c r="L208" s="204"/>
      <c r="M208" s="205" t="s">
        <v>1</v>
      </c>
      <c r="N208" s="206" t="s">
        <v>42</v>
      </c>
      <c r="O208" s="62"/>
      <c r="P208" s="168">
        <f t="shared" si="21"/>
        <v>0</v>
      </c>
      <c r="Q208" s="168">
        <v>1.8799999999999999E-3</v>
      </c>
      <c r="R208" s="168">
        <f t="shared" si="22"/>
        <v>1.8799999999999999E-3</v>
      </c>
      <c r="S208" s="168">
        <v>0</v>
      </c>
      <c r="T208" s="169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0" t="s">
        <v>448</v>
      </c>
      <c r="AT208" s="170" t="s">
        <v>393</v>
      </c>
      <c r="AU208" s="170" t="s">
        <v>89</v>
      </c>
      <c r="AY208" s="18" t="s">
        <v>276</v>
      </c>
      <c r="BE208" s="171">
        <f t="shared" si="24"/>
        <v>0</v>
      </c>
      <c r="BF208" s="171">
        <f t="shared" si="25"/>
        <v>0</v>
      </c>
      <c r="BG208" s="171">
        <f t="shared" si="26"/>
        <v>0</v>
      </c>
      <c r="BH208" s="171">
        <f t="shared" si="27"/>
        <v>0</v>
      </c>
      <c r="BI208" s="171">
        <f t="shared" si="28"/>
        <v>0</v>
      </c>
      <c r="BJ208" s="18" t="s">
        <v>89</v>
      </c>
      <c r="BK208" s="172">
        <f t="shared" si="29"/>
        <v>0</v>
      </c>
      <c r="BL208" s="18" t="s">
        <v>368</v>
      </c>
      <c r="BM208" s="170" t="s">
        <v>1048</v>
      </c>
    </row>
    <row r="209" spans="1:65" s="2" customFormat="1" ht="21.75" customHeight="1">
      <c r="A209" s="33"/>
      <c r="B209" s="158"/>
      <c r="C209" s="159" t="s">
        <v>655</v>
      </c>
      <c r="D209" s="159" t="s">
        <v>278</v>
      </c>
      <c r="E209" s="160" t="s">
        <v>3420</v>
      </c>
      <c r="F209" s="161" t="s">
        <v>3421</v>
      </c>
      <c r="G209" s="162" t="s">
        <v>2553</v>
      </c>
      <c r="H209" s="163">
        <v>32</v>
      </c>
      <c r="I209" s="164"/>
      <c r="J209" s="163">
        <f t="shared" si="20"/>
        <v>0</v>
      </c>
      <c r="K209" s="165"/>
      <c r="L209" s="34"/>
      <c r="M209" s="166" t="s">
        <v>1</v>
      </c>
      <c r="N209" s="167" t="s">
        <v>42</v>
      </c>
      <c r="O209" s="62"/>
      <c r="P209" s="168">
        <f t="shared" si="21"/>
        <v>0</v>
      </c>
      <c r="Q209" s="168">
        <v>0</v>
      </c>
      <c r="R209" s="168">
        <f t="shared" si="22"/>
        <v>0</v>
      </c>
      <c r="S209" s="168">
        <v>0</v>
      </c>
      <c r="T209" s="169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0" t="s">
        <v>368</v>
      </c>
      <c r="AT209" s="170" t="s">
        <v>278</v>
      </c>
      <c r="AU209" s="170" t="s">
        <v>89</v>
      </c>
      <c r="AY209" s="18" t="s">
        <v>276</v>
      </c>
      <c r="BE209" s="171">
        <f t="shared" si="24"/>
        <v>0</v>
      </c>
      <c r="BF209" s="171">
        <f t="shared" si="25"/>
        <v>0</v>
      </c>
      <c r="BG209" s="171">
        <f t="shared" si="26"/>
        <v>0</v>
      </c>
      <c r="BH209" s="171">
        <f t="shared" si="27"/>
        <v>0</v>
      </c>
      <c r="BI209" s="171">
        <f t="shared" si="28"/>
        <v>0</v>
      </c>
      <c r="BJ209" s="18" t="s">
        <v>89</v>
      </c>
      <c r="BK209" s="172">
        <f t="shared" si="29"/>
        <v>0</v>
      </c>
      <c r="BL209" s="18" t="s">
        <v>368</v>
      </c>
      <c r="BM209" s="170" t="s">
        <v>1060</v>
      </c>
    </row>
    <row r="210" spans="1:65" s="2" customFormat="1" ht="37.9" customHeight="1">
      <c r="A210" s="33"/>
      <c r="B210" s="158"/>
      <c r="C210" s="197" t="s">
        <v>660</v>
      </c>
      <c r="D210" s="197" t="s">
        <v>393</v>
      </c>
      <c r="E210" s="198" t="s">
        <v>3422</v>
      </c>
      <c r="F210" s="199" t="s">
        <v>3423</v>
      </c>
      <c r="G210" s="200" t="s">
        <v>371</v>
      </c>
      <c r="H210" s="201">
        <v>15</v>
      </c>
      <c r="I210" s="202"/>
      <c r="J210" s="201">
        <f t="shared" si="20"/>
        <v>0</v>
      </c>
      <c r="K210" s="203"/>
      <c r="L210" s="204"/>
      <c r="M210" s="205" t="s">
        <v>1</v>
      </c>
      <c r="N210" s="206" t="s">
        <v>42</v>
      </c>
      <c r="O210" s="62"/>
      <c r="P210" s="168">
        <f t="shared" si="21"/>
        <v>0</v>
      </c>
      <c r="Q210" s="168">
        <v>2.3000000000000001E-4</v>
      </c>
      <c r="R210" s="168">
        <f t="shared" si="22"/>
        <v>3.4499999999999999E-3</v>
      </c>
      <c r="S210" s="168">
        <v>0</v>
      </c>
      <c r="T210" s="169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448</v>
      </c>
      <c r="AT210" s="170" t="s">
        <v>393</v>
      </c>
      <c r="AU210" s="170" t="s">
        <v>89</v>
      </c>
      <c r="AY210" s="18" t="s">
        <v>276</v>
      </c>
      <c r="BE210" s="171">
        <f t="shared" si="24"/>
        <v>0</v>
      </c>
      <c r="BF210" s="171">
        <f t="shared" si="25"/>
        <v>0</v>
      </c>
      <c r="BG210" s="171">
        <f t="shared" si="26"/>
        <v>0</v>
      </c>
      <c r="BH210" s="171">
        <f t="shared" si="27"/>
        <v>0</v>
      </c>
      <c r="BI210" s="171">
        <f t="shared" si="28"/>
        <v>0</v>
      </c>
      <c r="BJ210" s="18" t="s">
        <v>89</v>
      </c>
      <c r="BK210" s="172">
        <f t="shared" si="29"/>
        <v>0</v>
      </c>
      <c r="BL210" s="18" t="s">
        <v>368</v>
      </c>
      <c r="BM210" s="170" t="s">
        <v>1071</v>
      </c>
    </row>
    <row r="211" spans="1:65" s="2" customFormat="1" ht="37.9" customHeight="1">
      <c r="A211" s="33"/>
      <c r="B211" s="158"/>
      <c r="C211" s="197" t="s">
        <v>665</v>
      </c>
      <c r="D211" s="197" t="s">
        <v>393</v>
      </c>
      <c r="E211" s="198" t="s">
        <v>3424</v>
      </c>
      <c r="F211" s="199" t="s">
        <v>3425</v>
      </c>
      <c r="G211" s="200" t="s">
        <v>371</v>
      </c>
      <c r="H211" s="201">
        <v>17</v>
      </c>
      <c r="I211" s="202"/>
      <c r="J211" s="201">
        <f t="shared" si="20"/>
        <v>0</v>
      </c>
      <c r="K211" s="203"/>
      <c r="L211" s="204"/>
      <c r="M211" s="205" t="s">
        <v>1</v>
      </c>
      <c r="N211" s="206" t="s">
        <v>42</v>
      </c>
      <c r="O211" s="62"/>
      <c r="P211" s="168">
        <f t="shared" si="21"/>
        <v>0</v>
      </c>
      <c r="Q211" s="168">
        <v>1.9000000000000001E-4</v>
      </c>
      <c r="R211" s="168">
        <f t="shared" si="22"/>
        <v>3.2300000000000002E-3</v>
      </c>
      <c r="S211" s="168">
        <v>0</v>
      </c>
      <c r="T211" s="169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0" t="s">
        <v>448</v>
      </c>
      <c r="AT211" s="170" t="s">
        <v>393</v>
      </c>
      <c r="AU211" s="170" t="s">
        <v>89</v>
      </c>
      <c r="AY211" s="18" t="s">
        <v>276</v>
      </c>
      <c r="BE211" s="171">
        <f t="shared" si="24"/>
        <v>0</v>
      </c>
      <c r="BF211" s="171">
        <f t="shared" si="25"/>
        <v>0</v>
      </c>
      <c r="BG211" s="171">
        <f t="shared" si="26"/>
        <v>0</v>
      </c>
      <c r="BH211" s="171">
        <f t="shared" si="27"/>
        <v>0</v>
      </c>
      <c r="BI211" s="171">
        <f t="shared" si="28"/>
        <v>0</v>
      </c>
      <c r="BJ211" s="18" t="s">
        <v>89</v>
      </c>
      <c r="BK211" s="172">
        <f t="shared" si="29"/>
        <v>0</v>
      </c>
      <c r="BL211" s="18" t="s">
        <v>368</v>
      </c>
      <c r="BM211" s="170" t="s">
        <v>1085</v>
      </c>
    </row>
    <row r="212" spans="1:65" s="2" customFormat="1" ht="16.5" customHeight="1">
      <c r="A212" s="33"/>
      <c r="B212" s="158"/>
      <c r="C212" s="159" t="s">
        <v>670</v>
      </c>
      <c r="D212" s="159" t="s">
        <v>278</v>
      </c>
      <c r="E212" s="160" t="s">
        <v>3426</v>
      </c>
      <c r="F212" s="161" t="s">
        <v>3427</v>
      </c>
      <c r="G212" s="162" t="s">
        <v>371</v>
      </c>
      <c r="H212" s="163">
        <v>1</v>
      </c>
      <c r="I212" s="164"/>
      <c r="J212" s="163">
        <f t="shared" si="20"/>
        <v>0</v>
      </c>
      <c r="K212" s="165"/>
      <c r="L212" s="34"/>
      <c r="M212" s="166" t="s">
        <v>1</v>
      </c>
      <c r="N212" s="167" t="s">
        <v>42</v>
      </c>
      <c r="O212" s="62"/>
      <c r="P212" s="168">
        <f t="shared" si="21"/>
        <v>0</v>
      </c>
      <c r="Q212" s="168">
        <v>2.0000000000000002E-5</v>
      </c>
      <c r="R212" s="168">
        <f t="shared" si="22"/>
        <v>2.0000000000000002E-5</v>
      </c>
      <c r="S212" s="168">
        <v>0</v>
      </c>
      <c r="T212" s="169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0" t="s">
        <v>368</v>
      </c>
      <c r="AT212" s="170" t="s">
        <v>278</v>
      </c>
      <c r="AU212" s="170" t="s">
        <v>89</v>
      </c>
      <c r="AY212" s="18" t="s">
        <v>276</v>
      </c>
      <c r="BE212" s="171">
        <f t="shared" si="24"/>
        <v>0</v>
      </c>
      <c r="BF212" s="171">
        <f t="shared" si="25"/>
        <v>0</v>
      </c>
      <c r="BG212" s="171">
        <f t="shared" si="26"/>
        <v>0</v>
      </c>
      <c r="BH212" s="171">
        <f t="shared" si="27"/>
        <v>0</v>
      </c>
      <c r="BI212" s="171">
        <f t="shared" si="28"/>
        <v>0</v>
      </c>
      <c r="BJ212" s="18" t="s">
        <v>89</v>
      </c>
      <c r="BK212" s="172">
        <f t="shared" si="29"/>
        <v>0</v>
      </c>
      <c r="BL212" s="18" t="s">
        <v>368</v>
      </c>
      <c r="BM212" s="170" t="s">
        <v>1095</v>
      </c>
    </row>
    <row r="213" spans="1:65" s="2" customFormat="1" ht="24.2" customHeight="1">
      <c r="A213" s="33"/>
      <c r="B213" s="158"/>
      <c r="C213" s="197" t="s">
        <v>675</v>
      </c>
      <c r="D213" s="197" t="s">
        <v>393</v>
      </c>
      <c r="E213" s="198" t="s">
        <v>3428</v>
      </c>
      <c r="F213" s="199" t="s">
        <v>3429</v>
      </c>
      <c r="G213" s="200" t="s">
        <v>371</v>
      </c>
      <c r="H213" s="201">
        <v>1</v>
      </c>
      <c r="I213" s="202"/>
      <c r="J213" s="201">
        <f t="shared" si="20"/>
        <v>0</v>
      </c>
      <c r="K213" s="203"/>
      <c r="L213" s="204"/>
      <c r="M213" s="205" t="s">
        <v>1</v>
      </c>
      <c r="N213" s="206" t="s">
        <v>42</v>
      </c>
      <c r="O213" s="62"/>
      <c r="P213" s="168">
        <f t="shared" si="21"/>
        <v>0</v>
      </c>
      <c r="Q213" s="168">
        <v>2.5000000000000001E-3</v>
      </c>
      <c r="R213" s="168">
        <f t="shared" si="22"/>
        <v>2.5000000000000001E-3</v>
      </c>
      <c r="S213" s="168">
        <v>0</v>
      </c>
      <c r="T213" s="169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0" t="s">
        <v>448</v>
      </c>
      <c r="AT213" s="170" t="s">
        <v>393</v>
      </c>
      <c r="AU213" s="170" t="s">
        <v>89</v>
      </c>
      <c r="AY213" s="18" t="s">
        <v>276</v>
      </c>
      <c r="BE213" s="171">
        <f t="shared" si="24"/>
        <v>0</v>
      </c>
      <c r="BF213" s="171">
        <f t="shared" si="25"/>
        <v>0</v>
      </c>
      <c r="BG213" s="171">
        <f t="shared" si="26"/>
        <v>0</v>
      </c>
      <c r="BH213" s="171">
        <f t="shared" si="27"/>
        <v>0</v>
      </c>
      <c r="BI213" s="171">
        <f t="shared" si="28"/>
        <v>0</v>
      </c>
      <c r="BJ213" s="18" t="s">
        <v>89</v>
      </c>
      <c r="BK213" s="172">
        <f t="shared" si="29"/>
        <v>0</v>
      </c>
      <c r="BL213" s="18" t="s">
        <v>368</v>
      </c>
      <c r="BM213" s="170" t="s">
        <v>1101</v>
      </c>
    </row>
    <row r="214" spans="1:65" s="2" customFormat="1" ht="16.5" customHeight="1">
      <c r="A214" s="33"/>
      <c r="B214" s="158"/>
      <c r="C214" s="159" t="s">
        <v>684</v>
      </c>
      <c r="D214" s="159" t="s">
        <v>278</v>
      </c>
      <c r="E214" s="160" t="s">
        <v>3430</v>
      </c>
      <c r="F214" s="161" t="s">
        <v>3431</v>
      </c>
      <c r="G214" s="162" t="s">
        <v>371</v>
      </c>
      <c r="H214" s="163">
        <v>2</v>
      </c>
      <c r="I214" s="164"/>
      <c r="J214" s="163">
        <f t="shared" si="20"/>
        <v>0</v>
      </c>
      <c r="K214" s="165"/>
      <c r="L214" s="34"/>
      <c r="M214" s="166" t="s">
        <v>1</v>
      </c>
      <c r="N214" s="167" t="s">
        <v>42</v>
      </c>
      <c r="O214" s="62"/>
      <c r="P214" s="168">
        <f t="shared" si="21"/>
        <v>0</v>
      </c>
      <c r="Q214" s="168">
        <v>2.4000000000000001E-4</v>
      </c>
      <c r="R214" s="168">
        <f t="shared" si="22"/>
        <v>4.8000000000000001E-4</v>
      </c>
      <c r="S214" s="168">
        <v>0</v>
      </c>
      <c r="T214" s="169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0" t="s">
        <v>368</v>
      </c>
      <c r="AT214" s="170" t="s">
        <v>278</v>
      </c>
      <c r="AU214" s="170" t="s">
        <v>89</v>
      </c>
      <c r="AY214" s="18" t="s">
        <v>276</v>
      </c>
      <c r="BE214" s="171">
        <f t="shared" si="24"/>
        <v>0</v>
      </c>
      <c r="BF214" s="171">
        <f t="shared" si="25"/>
        <v>0</v>
      </c>
      <c r="BG214" s="171">
        <f t="shared" si="26"/>
        <v>0</v>
      </c>
      <c r="BH214" s="171">
        <f t="shared" si="27"/>
        <v>0</v>
      </c>
      <c r="BI214" s="171">
        <f t="shared" si="28"/>
        <v>0</v>
      </c>
      <c r="BJ214" s="18" t="s">
        <v>89</v>
      </c>
      <c r="BK214" s="172">
        <f t="shared" si="29"/>
        <v>0</v>
      </c>
      <c r="BL214" s="18" t="s">
        <v>368</v>
      </c>
      <c r="BM214" s="170" t="s">
        <v>1107</v>
      </c>
    </row>
    <row r="215" spans="1:65" s="2" customFormat="1" ht="24.2" customHeight="1">
      <c r="A215" s="33"/>
      <c r="B215" s="158"/>
      <c r="C215" s="159" t="s">
        <v>689</v>
      </c>
      <c r="D215" s="159" t="s">
        <v>278</v>
      </c>
      <c r="E215" s="160" t="s">
        <v>3432</v>
      </c>
      <c r="F215" s="161" t="s">
        <v>3433</v>
      </c>
      <c r="G215" s="162" t="s">
        <v>371</v>
      </c>
      <c r="H215" s="163">
        <v>1</v>
      </c>
      <c r="I215" s="164"/>
      <c r="J215" s="163">
        <f t="shared" si="20"/>
        <v>0</v>
      </c>
      <c r="K215" s="165"/>
      <c r="L215" s="34"/>
      <c r="M215" s="166" t="s">
        <v>1</v>
      </c>
      <c r="N215" s="167" t="s">
        <v>42</v>
      </c>
      <c r="O215" s="62"/>
      <c r="P215" s="168">
        <f t="shared" si="21"/>
        <v>0</v>
      </c>
      <c r="Q215" s="168">
        <v>2.5899999999999999E-3</v>
      </c>
      <c r="R215" s="168">
        <f t="shared" si="22"/>
        <v>2.5899999999999999E-3</v>
      </c>
      <c r="S215" s="168">
        <v>0</v>
      </c>
      <c r="T215" s="169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0" t="s">
        <v>368</v>
      </c>
      <c r="AT215" s="170" t="s">
        <v>278</v>
      </c>
      <c r="AU215" s="170" t="s">
        <v>89</v>
      </c>
      <c r="AY215" s="18" t="s">
        <v>276</v>
      </c>
      <c r="BE215" s="171">
        <f t="shared" si="24"/>
        <v>0</v>
      </c>
      <c r="BF215" s="171">
        <f t="shared" si="25"/>
        <v>0</v>
      </c>
      <c r="BG215" s="171">
        <f t="shared" si="26"/>
        <v>0</v>
      </c>
      <c r="BH215" s="171">
        <f t="shared" si="27"/>
        <v>0</v>
      </c>
      <c r="BI215" s="171">
        <f t="shared" si="28"/>
        <v>0</v>
      </c>
      <c r="BJ215" s="18" t="s">
        <v>89</v>
      </c>
      <c r="BK215" s="172">
        <f t="shared" si="29"/>
        <v>0</v>
      </c>
      <c r="BL215" s="18" t="s">
        <v>368</v>
      </c>
      <c r="BM215" s="170" t="s">
        <v>1115</v>
      </c>
    </row>
    <row r="216" spans="1:65" s="2" customFormat="1" ht="21.75" customHeight="1">
      <c r="A216" s="33"/>
      <c r="B216" s="158"/>
      <c r="C216" s="159" t="s">
        <v>693</v>
      </c>
      <c r="D216" s="159" t="s">
        <v>278</v>
      </c>
      <c r="E216" s="160" t="s">
        <v>3434</v>
      </c>
      <c r="F216" s="161" t="s">
        <v>3435</v>
      </c>
      <c r="G216" s="162" t="s">
        <v>1051</v>
      </c>
      <c r="H216" s="164"/>
      <c r="I216" s="164"/>
      <c r="J216" s="163">
        <f t="shared" si="20"/>
        <v>0</v>
      </c>
      <c r="K216" s="165"/>
      <c r="L216" s="34"/>
      <c r="M216" s="166" t="s">
        <v>1</v>
      </c>
      <c r="N216" s="167" t="s">
        <v>42</v>
      </c>
      <c r="O216" s="62"/>
      <c r="P216" s="168">
        <f t="shared" si="21"/>
        <v>0</v>
      </c>
      <c r="Q216" s="168">
        <v>0</v>
      </c>
      <c r="R216" s="168">
        <f t="shared" si="22"/>
        <v>0</v>
      </c>
      <c r="S216" s="168">
        <v>0</v>
      </c>
      <c r="T216" s="169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0" t="s">
        <v>368</v>
      </c>
      <c r="AT216" s="170" t="s">
        <v>278</v>
      </c>
      <c r="AU216" s="170" t="s">
        <v>89</v>
      </c>
      <c r="AY216" s="18" t="s">
        <v>276</v>
      </c>
      <c r="BE216" s="171">
        <f t="shared" si="24"/>
        <v>0</v>
      </c>
      <c r="BF216" s="171">
        <f t="shared" si="25"/>
        <v>0</v>
      </c>
      <c r="BG216" s="171">
        <f t="shared" si="26"/>
        <v>0</v>
      </c>
      <c r="BH216" s="171">
        <f t="shared" si="27"/>
        <v>0</v>
      </c>
      <c r="BI216" s="171">
        <f t="shared" si="28"/>
        <v>0</v>
      </c>
      <c r="BJ216" s="18" t="s">
        <v>89</v>
      </c>
      <c r="BK216" s="172">
        <f t="shared" si="29"/>
        <v>0</v>
      </c>
      <c r="BL216" s="18" t="s">
        <v>368</v>
      </c>
      <c r="BM216" s="170" t="s">
        <v>1121</v>
      </c>
    </row>
    <row r="217" spans="1:65" s="12" customFormat="1" ht="22.9" customHeight="1">
      <c r="B217" s="145"/>
      <c r="D217" s="146" t="s">
        <v>75</v>
      </c>
      <c r="E217" s="156" t="s">
        <v>3436</v>
      </c>
      <c r="F217" s="156" t="s">
        <v>3437</v>
      </c>
      <c r="I217" s="148"/>
      <c r="J217" s="157">
        <f>BK217</f>
        <v>0</v>
      </c>
      <c r="L217" s="145"/>
      <c r="M217" s="150"/>
      <c r="N217" s="151"/>
      <c r="O217" s="151"/>
      <c r="P217" s="152">
        <f>SUM(P218:P253)</f>
        <v>0</v>
      </c>
      <c r="Q217" s="151"/>
      <c r="R217" s="152">
        <f>SUM(R218:R253)</f>
        <v>1.8921299999999999</v>
      </c>
      <c r="S217" s="151"/>
      <c r="T217" s="153">
        <f>SUM(T218:T253)</f>
        <v>0</v>
      </c>
      <c r="AR217" s="146" t="s">
        <v>89</v>
      </c>
      <c r="AT217" s="154" t="s">
        <v>75</v>
      </c>
      <c r="AU217" s="154" t="s">
        <v>83</v>
      </c>
      <c r="AY217" s="146" t="s">
        <v>276</v>
      </c>
      <c r="BK217" s="155">
        <f>SUM(BK218:BK253)</f>
        <v>0</v>
      </c>
    </row>
    <row r="218" spans="1:65" s="2" customFormat="1" ht="24.2" customHeight="1">
      <c r="A218" s="33"/>
      <c r="B218" s="158"/>
      <c r="C218" s="159" t="s">
        <v>697</v>
      </c>
      <c r="D218" s="159" t="s">
        <v>278</v>
      </c>
      <c r="E218" s="160" t="s">
        <v>3438</v>
      </c>
      <c r="F218" s="161" t="s">
        <v>3439</v>
      </c>
      <c r="G218" s="162" t="s">
        <v>371</v>
      </c>
      <c r="H218" s="163">
        <v>32</v>
      </c>
      <c r="I218" s="164"/>
      <c r="J218" s="163">
        <f t="shared" ref="J218:J253" si="30">ROUND(I218*H218,3)</f>
        <v>0</v>
      </c>
      <c r="K218" s="165"/>
      <c r="L218" s="34"/>
      <c r="M218" s="166" t="s">
        <v>1</v>
      </c>
      <c r="N218" s="167" t="s">
        <v>42</v>
      </c>
      <c r="O218" s="62"/>
      <c r="P218" s="168">
        <f t="shared" ref="P218:P253" si="31">O218*H218</f>
        <v>0</v>
      </c>
      <c r="Q218" s="168">
        <v>0</v>
      </c>
      <c r="R218" s="168">
        <f t="shared" ref="R218:R253" si="32">Q218*H218</f>
        <v>0</v>
      </c>
      <c r="S218" s="168">
        <v>0</v>
      </c>
      <c r="T218" s="169">
        <f t="shared" ref="T218:T253" si="33"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0" t="s">
        <v>368</v>
      </c>
      <c r="AT218" s="170" t="s">
        <v>278</v>
      </c>
      <c r="AU218" s="170" t="s">
        <v>89</v>
      </c>
      <c r="AY218" s="18" t="s">
        <v>276</v>
      </c>
      <c r="BE218" s="171">
        <f t="shared" ref="BE218:BE253" si="34">IF(N218="základná",J218,0)</f>
        <v>0</v>
      </c>
      <c r="BF218" s="171">
        <f t="shared" ref="BF218:BF253" si="35">IF(N218="znížená",J218,0)</f>
        <v>0</v>
      </c>
      <c r="BG218" s="171">
        <f t="shared" ref="BG218:BG253" si="36">IF(N218="zákl. prenesená",J218,0)</f>
        <v>0</v>
      </c>
      <c r="BH218" s="171">
        <f t="shared" ref="BH218:BH253" si="37">IF(N218="zníž. prenesená",J218,0)</f>
        <v>0</v>
      </c>
      <c r="BI218" s="171">
        <f t="shared" ref="BI218:BI253" si="38">IF(N218="nulová",J218,0)</f>
        <v>0</v>
      </c>
      <c r="BJ218" s="18" t="s">
        <v>89</v>
      </c>
      <c r="BK218" s="172">
        <f t="shared" ref="BK218:BK253" si="39">ROUND(I218*H218,3)</f>
        <v>0</v>
      </c>
      <c r="BL218" s="18" t="s">
        <v>368</v>
      </c>
      <c r="BM218" s="170" t="s">
        <v>1128</v>
      </c>
    </row>
    <row r="219" spans="1:65" s="2" customFormat="1" ht="24.2" customHeight="1">
      <c r="A219" s="33"/>
      <c r="B219" s="158"/>
      <c r="C219" s="159" t="s">
        <v>702</v>
      </c>
      <c r="D219" s="159" t="s">
        <v>278</v>
      </c>
      <c r="E219" s="160" t="s">
        <v>3440</v>
      </c>
      <c r="F219" s="161" t="s">
        <v>3441</v>
      </c>
      <c r="G219" s="162" t="s">
        <v>371</v>
      </c>
      <c r="H219" s="163">
        <v>32</v>
      </c>
      <c r="I219" s="164"/>
      <c r="J219" s="163">
        <f t="shared" si="30"/>
        <v>0</v>
      </c>
      <c r="K219" s="165"/>
      <c r="L219" s="34"/>
      <c r="M219" s="166" t="s">
        <v>1</v>
      </c>
      <c r="N219" s="167" t="s">
        <v>42</v>
      </c>
      <c r="O219" s="62"/>
      <c r="P219" s="168">
        <f t="shared" si="31"/>
        <v>0</v>
      </c>
      <c r="Q219" s="168">
        <v>0</v>
      </c>
      <c r="R219" s="168">
        <f t="shared" si="32"/>
        <v>0</v>
      </c>
      <c r="S219" s="168">
        <v>0</v>
      </c>
      <c r="T219" s="169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368</v>
      </c>
      <c r="AT219" s="170" t="s">
        <v>278</v>
      </c>
      <c r="AU219" s="170" t="s">
        <v>89</v>
      </c>
      <c r="AY219" s="18" t="s">
        <v>276</v>
      </c>
      <c r="BE219" s="171">
        <f t="shared" si="34"/>
        <v>0</v>
      </c>
      <c r="BF219" s="171">
        <f t="shared" si="35"/>
        <v>0</v>
      </c>
      <c r="BG219" s="171">
        <f t="shared" si="36"/>
        <v>0</v>
      </c>
      <c r="BH219" s="171">
        <f t="shared" si="37"/>
        <v>0</v>
      </c>
      <c r="BI219" s="171">
        <f t="shared" si="38"/>
        <v>0</v>
      </c>
      <c r="BJ219" s="18" t="s">
        <v>89</v>
      </c>
      <c r="BK219" s="172">
        <f t="shared" si="39"/>
        <v>0</v>
      </c>
      <c r="BL219" s="18" t="s">
        <v>368</v>
      </c>
      <c r="BM219" s="170" t="s">
        <v>1139</v>
      </c>
    </row>
    <row r="220" spans="1:65" s="2" customFormat="1" ht="24.2" customHeight="1">
      <c r="A220" s="33"/>
      <c r="B220" s="158"/>
      <c r="C220" s="159" t="s">
        <v>707</v>
      </c>
      <c r="D220" s="159" t="s">
        <v>278</v>
      </c>
      <c r="E220" s="160" t="s">
        <v>3442</v>
      </c>
      <c r="F220" s="161" t="s">
        <v>3443</v>
      </c>
      <c r="G220" s="162" t="s">
        <v>281</v>
      </c>
      <c r="H220" s="163">
        <v>160</v>
      </c>
      <c r="I220" s="164"/>
      <c r="J220" s="163">
        <f t="shared" si="30"/>
        <v>0</v>
      </c>
      <c r="K220" s="165"/>
      <c r="L220" s="34"/>
      <c r="M220" s="166" t="s">
        <v>1</v>
      </c>
      <c r="N220" s="167" t="s">
        <v>42</v>
      </c>
      <c r="O220" s="62"/>
      <c r="P220" s="168">
        <f t="shared" si="31"/>
        <v>0</v>
      </c>
      <c r="Q220" s="168">
        <v>0</v>
      </c>
      <c r="R220" s="168">
        <f t="shared" si="32"/>
        <v>0</v>
      </c>
      <c r="S220" s="168">
        <v>0</v>
      </c>
      <c r="T220" s="169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368</v>
      </c>
      <c r="AT220" s="170" t="s">
        <v>278</v>
      </c>
      <c r="AU220" s="170" t="s">
        <v>89</v>
      </c>
      <c r="AY220" s="18" t="s">
        <v>276</v>
      </c>
      <c r="BE220" s="171">
        <f t="shared" si="34"/>
        <v>0</v>
      </c>
      <c r="BF220" s="171">
        <f t="shared" si="35"/>
        <v>0</v>
      </c>
      <c r="BG220" s="171">
        <f t="shared" si="36"/>
        <v>0</v>
      </c>
      <c r="BH220" s="171">
        <f t="shared" si="37"/>
        <v>0</v>
      </c>
      <c r="BI220" s="171">
        <f t="shared" si="38"/>
        <v>0</v>
      </c>
      <c r="BJ220" s="18" t="s">
        <v>89</v>
      </c>
      <c r="BK220" s="172">
        <f t="shared" si="39"/>
        <v>0</v>
      </c>
      <c r="BL220" s="18" t="s">
        <v>368</v>
      </c>
      <c r="BM220" s="170" t="s">
        <v>1153</v>
      </c>
    </row>
    <row r="221" spans="1:65" s="2" customFormat="1" ht="24.2" customHeight="1">
      <c r="A221" s="33"/>
      <c r="B221" s="158"/>
      <c r="C221" s="159" t="s">
        <v>711</v>
      </c>
      <c r="D221" s="159" t="s">
        <v>278</v>
      </c>
      <c r="E221" s="160" t="s">
        <v>3444</v>
      </c>
      <c r="F221" s="161" t="s">
        <v>3445</v>
      </c>
      <c r="G221" s="162" t="s">
        <v>371</v>
      </c>
      <c r="H221" s="163">
        <v>1</v>
      </c>
      <c r="I221" s="164"/>
      <c r="J221" s="163">
        <f t="shared" si="30"/>
        <v>0</v>
      </c>
      <c r="K221" s="165"/>
      <c r="L221" s="34"/>
      <c r="M221" s="166" t="s">
        <v>1</v>
      </c>
      <c r="N221" s="167" t="s">
        <v>42</v>
      </c>
      <c r="O221" s="62"/>
      <c r="P221" s="168">
        <f t="shared" si="31"/>
        <v>0</v>
      </c>
      <c r="Q221" s="168">
        <v>2.0000000000000002E-5</v>
      </c>
      <c r="R221" s="168">
        <f t="shared" si="32"/>
        <v>2.0000000000000002E-5</v>
      </c>
      <c r="S221" s="168">
        <v>0</v>
      </c>
      <c r="T221" s="169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368</v>
      </c>
      <c r="AT221" s="170" t="s">
        <v>278</v>
      </c>
      <c r="AU221" s="170" t="s">
        <v>89</v>
      </c>
      <c r="AY221" s="18" t="s">
        <v>276</v>
      </c>
      <c r="BE221" s="171">
        <f t="shared" si="34"/>
        <v>0</v>
      </c>
      <c r="BF221" s="171">
        <f t="shared" si="35"/>
        <v>0</v>
      </c>
      <c r="BG221" s="171">
        <f t="shared" si="36"/>
        <v>0</v>
      </c>
      <c r="BH221" s="171">
        <f t="shared" si="37"/>
        <v>0</v>
      </c>
      <c r="BI221" s="171">
        <f t="shared" si="38"/>
        <v>0</v>
      </c>
      <c r="BJ221" s="18" t="s">
        <v>89</v>
      </c>
      <c r="BK221" s="172">
        <f t="shared" si="39"/>
        <v>0</v>
      </c>
      <c r="BL221" s="18" t="s">
        <v>368</v>
      </c>
      <c r="BM221" s="170" t="s">
        <v>1163</v>
      </c>
    </row>
    <row r="222" spans="1:65" s="2" customFormat="1" ht="33" customHeight="1">
      <c r="A222" s="33"/>
      <c r="B222" s="158"/>
      <c r="C222" s="197" t="s">
        <v>715</v>
      </c>
      <c r="D222" s="197" t="s">
        <v>393</v>
      </c>
      <c r="E222" s="198" t="s">
        <v>3446</v>
      </c>
      <c r="F222" s="199" t="s">
        <v>3447</v>
      </c>
      <c r="G222" s="200" t="s">
        <v>371</v>
      </c>
      <c r="H222" s="201">
        <v>1</v>
      </c>
      <c r="I222" s="202"/>
      <c r="J222" s="201">
        <f t="shared" si="30"/>
        <v>0</v>
      </c>
      <c r="K222" s="203"/>
      <c r="L222" s="204"/>
      <c r="M222" s="205" t="s">
        <v>1</v>
      </c>
      <c r="N222" s="206" t="s">
        <v>42</v>
      </c>
      <c r="O222" s="62"/>
      <c r="P222" s="168">
        <f t="shared" si="31"/>
        <v>0</v>
      </c>
      <c r="Q222" s="168">
        <v>3.2039999999999999E-2</v>
      </c>
      <c r="R222" s="168">
        <f t="shared" si="32"/>
        <v>3.2039999999999999E-2</v>
      </c>
      <c r="S222" s="168">
        <v>0</v>
      </c>
      <c r="T222" s="169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0" t="s">
        <v>448</v>
      </c>
      <c r="AT222" s="170" t="s">
        <v>393</v>
      </c>
      <c r="AU222" s="170" t="s">
        <v>89</v>
      </c>
      <c r="AY222" s="18" t="s">
        <v>276</v>
      </c>
      <c r="BE222" s="171">
        <f t="shared" si="34"/>
        <v>0</v>
      </c>
      <c r="BF222" s="171">
        <f t="shared" si="35"/>
        <v>0</v>
      </c>
      <c r="BG222" s="171">
        <f t="shared" si="36"/>
        <v>0</v>
      </c>
      <c r="BH222" s="171">
        <f t="shared" si="37"/>
        <v>0</v>
      </c>
      <c r="BI222" s="171">
        <f t="shared" si="38"/>
        <v>0</v>
      </c>
      <c r="BJ222" s="18" t="s">
        <v>89</v>
      </c>
      <c r="BK222" s="172">
        <f t="shared" si="39"/>
        <v>0</v>
      </c>
      <c r="BL222" s="18" t="s">
        <v>368</v>
      </c>
      <c r="BM222" s="170" t="s">
        <v>1175</v>
      </c>
    </row>
    <row r="223" spans="1:65" s="2" customFormat="1" ht="24.2" customHeight="1">
      <c r="A223" s="33"/>
      <c r="B223" s="158"/>
      <c r="C223" s="159" t="s">
        <v>720</v>
      </c>
      <c r="D223" s="159" t="s">
        <v>278</v>
      </c>
      <c r="E223" s="160" t="s">
        <v>3448</v>
      </c>
      <c r="F223" s="161" t="s">
        <v>3449</v>
      </c>
      <c r="G223" s="162" t="s">
        <v>371</v>
      </c>
      <c r="H223" s="163">
        <v>14</v>
      </c>
      <c r="I223" s="164"/>
      <c r="J223" s="163">
        <f t="shared" si="30"/>
        <v>0</v>
      </c>
      <c r="K223" s="165"/>
      <c r="L223" s="34"/>
      <c r="M223" s="166" t="s">
        <v>1</v>
      </c>
      <c r="N223" s="167" t="s">
        <v>42</v>
      </c>
      <c r="O223" s="62"/>
      <c r="P223" s="168">
        <f t="shared" si="31"/>
        <v>0</v>
      </c>
      <c r="Q223" s="168">
        <v>2.0000000000000002E-5</v>
      </c>
      <c r="R223" s="168">
        <f t="shared" si="32"/>
        <v>2.8000000000000003E-4</v>
      </c>
      <c r="S223" s="168">
        <v>0</v>
      </c>
      <c r="T223" s="169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368</v>
      </c>
      <c r="AT223" s="170" t="s">
        <v>278</v>
      </c>
      <c r="AU223" s="170" t="s">
        <v>89</v>
      </c>
      <c r="AY223" s="18" t="s">
        <v>276</v>
      </c>
      <c r="BE223" s="171">
        <f t="shared" si="34"/>
        <v>0</v>
      </c>
      <c r="BF223" s="171">
        <f t="shared" si="35"/>
        <v>0</v>
      </c>
      <c r="BG223" s="171">
        <f t="shared" si="36"/>
        <v>0</v>
      </c>
      <c r="BH223" s="171">
        <f t="shared" si="37"/>
        <v>0</v>
      </c>
      <c r="BI223" s="171">
        <f t="shared" si="38"/>
        <v>0</v>
      </c>
      <c r="BJ223" s="18" t="s">
        <v>89</v>
      </c>
      <c r="BK223" s="172">
        <f t="shared" si="39"/>
        <v>0</v>
      </c>
      <c r="BL223" s="18" t="s">
        <v>368</v>
      </c>
      <c r="BM223" s="170" t="s">
        <v>1185</v>
      </c>
    </row>
    <row r="224" spans="1:65" s="2" customFormat="1" ht="24.2" customHeight="1">
      <c r="A224" s="33"/>
      <c r="B224" s="158"/>
      <c r="C224" s="197" t="s">
        <v>727</v>
      </c>
      <c r="D224" s="197" t="s">
        <v>393</v>
      </c>
      <c r="E224" s="198" t="s">
        <v>3450</v>
      </c>
      <c r="F224" s="199" t="s">
        <v>3451</v>
      </c>
      <c r="G224" s="200" t="s">
        <v>371</v>
      </c>
      <c r="H224" s="201">
        <v>1</v>
      </c>
      <c r="I224" s="202"/>
      <c r="J224" s="201">
        <f t="shared" si="30"/>
        <v>0</v>
      </c>
      <c r="K224" s="203"/>
      <c r="L224" s="204"/>
      <c r="M224" s="205" t="s">
        <v>1</v>
      </c>
      <c r="N224" s="206" t="s">
        <v>42</v>
      </c>
      <c r="O224" s="62"/>
      <c r="P224" s="168">
        <f t="shared" si="31"/>
        <v>0</v>
      </c>
      <c r="Q224" s="168">
        <v>3.5520000000000003E-2</v>
      </c>
      <c r="R224" s="168">
        <f t="shared" si="32"/>
        <v>3.5520000000000003E-2</v>
      </c>
      <c r="S224" s="168">
        <v>0</v>
      </c>
      <c r="T224" s="169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0" t="s">
        <v>448</v>
      </c>
      <c r="AT224" s="170" t="s">
        <v>393</v>
      </c>
      <c r="AU224" s="170" t="s">
        <v>89</v>
      </c>
      <c r="AY224" s="18" t="s">
        <v>276</v>
      </c>
      <c r="BE224" s="171">
        <f t="shared" si="34"/>
        <v>0</v>
      </c>
      <c r="BF224" s="171">
        <f t="shared" si="35"/>
        <v>0</v>
      </c>
      <c r="BG224" s="171">
        <f t="shared" si="36"/>
        <v>0</v>
      </c>
      <c r="BH224" s="171">
        <f t="shared" si="37"/>
        <v>0</v>
      </c>
      <c r="BI224" s="171">
        <f t="shared" si="38"/>
        <v>0</v>
      </c>
      <c r="BJ224" s="18" t="s">
        <v>89</v>
      </c>
      <c r="BK224" s="172">
        <f t="shared" si="39"/>
        <v>0</v>
      </c>
      <c r="BL224" s="18" t="s">
        <v>368</v>
      </c>
      <c r="BM224" s="170" t="s">
        <v>1195</v>
      </c>
    </row>
    <row r="225" spans="1:65" s="2" customFormat="1" ht="33" customHeight="1">
      <c r="A225" s="33"/>
      <c r="B225" s="158"/>
      <c r="C225" s="197" t="s">
        <v>733</v>
      </c>
      <c r="D225" s="197" t="s">
        <v>393</v>
      </c>
      <c r="E225" s="198" t="s">
        <v>3452</v>
      </c>
      <c r="F225" s="199" t="s">
        <v>3453</v>
      </c>
      <c r="G225" s="200" t="s">
        <v>371</v>
      </c>
      <c r="H225" s="201">
        <v>6</v>
      </c>
      <c r="I225" s="202"/>
      <c r="J225" s="201">
        <f t="shared" si="30"/>
        <v>0</v>
      </c>
      <c r="K225" s="203"/>
      <c r="L225" s="204"/>
      <c r="M225" s="205" t="s">
        <v>1</v>
      </c>
      <c r="N225" s="206" t="s">
        <v>42</v>
      </c>
      <c r="O225" s="62"/>
      <c r="P225" s="168">
        <f t="shared" si="31"/>
        <v>0</v>
      </c>
      <c r="Q225" s="168">
        <v>5.8200000000000002E-2</v>
      </c>
      <c r="R225" s="168">
        <f t="shared" si="32"/>
        <v>0.34920000000000001</v>
      </c>
      <c r="S225" s="168">
        <v>0</v>
      </c>
      <c r="T225" s="169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0" t="s">
        <v>448</v>
      </c>
      <c r="AT225" s="170" t="s">
        <v>393</v>
      </c>
      <c r="AU225" s="170" t="s">
        <v>89</v>
      </c>
      <c r="AY225" s="18" t="s">
        <v>276</v>
      </c>
      <c r="BE225" s="171">
        <f t="shared" si="34"/>
        <v>0</v>
      </c>
      <c r="BF225" s="171">
        <f t="shared" si="35"/>
        <v>0</v>
      </c>
      <c r="BG225" s="171">
        <f t="shared" si="36"/>
        <v>0</v>
      </c>
      <c r="BH225" s="171">
        <f t="shared" si="37"/>
        <v>0</v>
      </c>
      <c r="BI225" s="171">
        <f t="shared" si="38"/>
        <v>0</v>
      </c>
      <c r="BJ225" s="18" t="s">
        <v>89</v>
      </c>
      <c r="BK225" s="172">
        <f t="shared" si="39"/>
        <v>0</v>
      </c>
      <c r="BL225" s="18" t="s">
        <v>368</v>
      </c>
      <c r="BM225" s="170" t="s">
        <v>1206</v>
      </c>
    </row>
    <row r="226" spans="1:65" s="2" customFormat="1" ht="33" customHeight="1">
      <c r="A226" s="33"/>
      <c r="B226" s="158"/>
      <c r="C226" s="197" t="s">
        <v>739</v>
      </c>
      <c r="D226" s="197" t="s">
        <v>393</v>
      </c>
      <c r="E226" s="198" t="s">
        <v>3452</v>
      </c>
      <c r="F226" s="199" t="s">
        <v>3453</v>
      </c>
      <c r="G226" s="200" t="s">
        <v>371</v>
      </c>
      <c r="H226" s="201">
        <v>2</v>
      </c>
      <c r="I226" s="202"/>
      <c r="J226" s="201">
        <f t="shared" si="30"/>
        <v>0</v>
      </c>
      <c r="K226" s="203"/>
      <c r="L226" s="204"/>
      <c r="M226" s="205" t="s">
        <v>1</v>
      </c>
      <c r="N226" s="206" t="s">
        <v>42</v>
      </c>
      <c r="O226" s="62"/>
      <c r="P226" s="168">
        <f t="shared" si="31"/>
        <v>0</v>
      </c>
      <c r="Q226" s="168">
        <v>5.8200000000000002E-2</v>
      </c>
      <c r="R226" s="168">
        <f t="shared" si="32"/>
        <v>0.1164</v>
      </c>
      <c r="S226" s="168">
        <v>0</v>
      </c>
      <c r="T226" s="169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70" t="s">
        <v>448</v>
      </c>
      <c r="AT226" s="170" t="s">
        <v>393</v>
      </c>
      <c r="AU226" s="170" t="s">
        <v>89</v>
      </c>
      <c r="AY226" s="18" t="s">
        <v>276</v>
      </c>
      <c r="BE226" s="171">
        <f t="shared" si="34"/>
        <v>0</v>
      </c>
      <c r="BF226" s="171">
        <f t="shared" si="35"/>
        <v>0</v>
      </c>
      <c r="BG226" s="171">
        <f t="shared" si="36"/>
        <v>0</v>
      </c>
      <c r="BH226" s="171">
        <f t="shared" si="37"/>
        <v>0</v>
      </c>
      <c r="BI226" s="171">
        <f t="shared" si="38"/>
        <v>0</v>
      </c>
      <c r="BJ226" s="18" t="s">
        <v>89</v>
      </c>
      <c r="BK226" s="172">
        <f t="shared" si="39"/>
        <v>0</v>
      </c>
      <c r="BL226" s="18" t="s">
        <v>368</v>
      </c>
      <c r="BM226" s="170" t="s">
        <v>1215</v>
      </c>
    </row>
    <row r="227" spans="1:65" s="2" customFormat="1" ht="33" customHeight="1">
      <c r="A227" s="33"/>
      <c r="B227" s="158"/>
      <c r="C227" s="197" t="s">
        <v>744</v>
      </c>
      <c r="D227" s="197" t="s">
        <v>393</v>
      </c>
      <c r="E227" s="198" t="s">
        <v>3452</v>
      </c>
      <c r="F227" s="199" t="s">
        <v>3453</v>
      </c>
      <c r="G227" s="200" t="s">
        <v>371</v>
      </c>
      <c r="H227" s="201">
        <v>1</v>
      </c>
      <c r="I227" s="202"/>
      <c r="J227" s="201">
        <f t="shared" si="30"/>
        <v>0</v>
      </c>
      <c r="K227" s="203"/>
      <c r="L227" s="204"/>
      <c r="M227" s="205" t="s">
        <v>1</v>
      </c>
      <c r="N227" s="206" t="s">
        <v>42</v>
      </c>
      <c r="O227" s="62"/>
      <c r="P227" s="168">
        <f t="shared" si="31"/>
        <v>0</v>
      </c>
      <c r="Q227" s="168">
        <v>5.8200000000000002E-2</v>
      </c>
      <c r="R227" s="168">
        <f t="shared" si="32"/>
        <v>5.8200000000000002E-2</v>
      </c>
      <c r="S227" s="168">
        <v>0</v>
      </c>
      <c r="T227" s="169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448</v>
      </c>
      <c r="AT227" s="170" t="s">
        <v>393</v>
      </c>
      <c r="AU227" s="170" t="s">
        <v>89</v>
      </c>
      <c r="AY227" s="18" t="s">
        <v>276</v>
      </c>
      <c r="BE227" s="171">
        <f t="shared" si="34"/>
        <v>0</v>
      </c>
      <c r="BF227" s="171">
        <f t="shared" si="35"/>
        <v>0</v>
      </c>
      <c r="BG227" s="171">
        <f t="shared" si="36"/>
        <v>0</v>
      </c>
      <c r="BH227" s="171">
        <f t="shared" si="37"/>
        <v>0</v>
      </c>
      <c r="BI227" s="171">
        <f t="shared" si="38"/>
        <v>0</v>
      </c>
      <c r="BJ227" s="18" t="s">
        <v>89</v>
      </c>
      <c r="BK227" s="172">
        <f t="shared" si="39"/>
        <v>0</v>
      </c>
      <c r="BL227" s="18" t="s">
        <v>368</v>
      </c>
      <c r="BM227" s="170" t="s">
        <v>1224</v>
      </c>
    </row>
    <row r="228" spans="1:65" s="2" customFormat="1" ht="37.9" customHeight="1">
      <c r="A228" s="33"/>
      <c r="B228" s="158"/>
      <c r="C228" s="197" t="s">
        <v>748</v>
      </c>
      <c r="D228" s="197" t="s">
        <v>393</v>
      </c>
      <c r="E228" s="198" t="s">
        <v>3454</v>
      </c>
      <c r="F228" s="199" t="s">
        <v>3455</v>
      </c>
      <c r="G228" s="200" t="s">
        <v>371</v>
      </c>
      <c r="H228" s="201">
        <v>4</v>
      </c>
      <c r="I228" s="202"/>
      <c r="J228" s="201">
        <f t="shared" si="30"/>
        <v>0</v>
      </c>
      <c r="K228" s="203"/>
      <c r="L228" s="204"/>
      <c r="M228" s="205" t="s">
        <v>1</v>
      </c>
      <c r="N228" s="206" t="s">
        <v>42</v>
      </c>
      <c r="O228" s="62"/>
      <c r="P228" s="168">
        <f t="shared" si="31"/>
        <v>0</v>
      </c>
      <c r="Q228" s="168">
        <v>4.9250000000000002E-2</v>
      </c>
      <c r="R228" s="168">
        <f t="shared" si="32"/>
        <v>0.19700000000000001</v>
      </c>
      <c r="S228" s="168">
        <v>0</v>
      </c>
      <c r="T228" s="169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0" t="s">
        <v>448</v>
      </c>
      <c r="AT228" s="170" t="s">
        <v>393</v>
      </c>
      <c r="AU228" s="170" t="s">
        <v>89</v>
      </c>
      <c r="AY228" s="18" t="s">
        <v>276</v>
      </c>
      <c r="BE228" s="171">
        <f t="shared" si="34"/>
        <v>0</v>
      </c>
      <c r="BF228" s="171">
        <f t="shared" si="35"/>
        <v>0</v>
      </c>
      <c r="BG228" s="171">
        <f t="shared" si="36"/>
        <v>0</v>
      </c>
      <c r="BH228" s="171">
        <f t="shared" si="37"/>
        <v>0</v>
      </c>
      <c r="BI228" s="171">
        <f t="shared" si="38"/>
        <v>0</v>
      </c>
      <c r="BJ228" s="18" t="s">
        <v>89</v>
      </c>
      <c r="BK228" s="172">
        <f t="shared" si="39"/>
        <v>0</v>
      </c>
      <c r="BL228" s="18" t="s">
        <v>368</v>
      </c>
      <c r="BM228" s="170" t="s">
        <v>1238</v>
      </c>
    </row>
    <row r="229" spans="1:65" s="2" customFormat="1" ht="24.2" customHeight="1">
      <c r="A229" s="33"/>
      <c r="B229" s="158"/>
      <c r="C229" s="159" t="s">
        <v>753</v>
      </c>
      <c r="D229" s="159" t="s">
        <v>278</v>
      </c>
      <c r="E229" s="160" t="s">
        <v>3456</v>
      </c>
      <c r="F229" s="161" t="s">
        <v>3457</v>
      </c>
      <c r="G229" s="162" t="s">
        <v>371</v>
      </c>
      <c r="H229" s="163">
        <v>2</v>
      </c>
      <c r="I229" s="164"/>
      <c r="J229" s="163">
        <f t="shared" si="30"/>
        <v>0</v>
      </c>
      <c r="K229" s="165"/>
      <c r="L229" s="34"/>
      <c r="M229" s="166" t="s">
        <v>1</v>
      </c>
      <c r="N229" s="167" t="s">
        <v>42</v>
      </c>
      <c r="O229" s="62"/>
      <c r="P229" s="168">
        <f t="shared" si="31"/>
        <v>0</v>
      </c>
      <c r="Q229" s="168">
        <v>2.0000000000000002E-5</v>
      </c>
      <c r="R229" s="168">
        <f t="shared" si="32"/>
        <v>4.0000000000000003E-5</v>
      </c>
      <c r="S229" s="168">
        <v>0</v>
      </c>
      <c r="T229" s="169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0" t="s">
        <v>368</v>
      </c>
      <c r="AT229" s="170" t="s">
        <v>278</v>
      </c>
      <c r="AU229" s="170" t="s">
        <v>89</v>
      </c>
      <c r="AY229" s="18" t="s">
        <v>276</v>
      </c>
      <c r="BE229" s="171">
        <f t="shared" si="34"/>
        <v>0</v>
      </c>
      <c r="BF229" s="171">
        <f t="shared" si="35"/>
        <v>0</v>
      </c>
      <c r="BG229" s="171">
        <f t="shared" si="36"/>
        <v>0</v>
      </c>
      <c r="BH229" s="171">
        <f t="shared" si="37"/>
        <v>0</v>
      </c>
      <c r="BI229" s="171">
        <f t="shared" si="38"/>
        <v>0</v>
      </c>
      <c r="BJ229" s="18" t="s">
        <v>89</v>
      </c>
      <c r="BK229" s="172">
        <f t="shared" si="39"/>
        <v>0</v>
      </c>
      <c r="BL229" s="18" t="s">
        <v>368</v>
      </c>
      <c r="BM229" s="170" t="s">
        <v>1250</v>
      </c>
    </row>
    <row r="230" spans="1:65" s="2" customFormat="1" ht="37.9" customHeight="1">
      <c r="A230" s="33"/>
      <c r="B230" s="158"/>
      <c r="C230" s="197" t="s">
        <v>758</v>
      </c>
      <c r="D230" s="197" t="s">
        <v>393</v>
      </c>
      <c r="E230" s="198" t="s">
        <v>3458</v>
      </c>
      <c r="F230" s="199" t="s">
        <v>3459</v>
      </c>
      <c r="G230" s="200" t="s">
        <v>371</v>
      </c>
      <c r="H230" s="201">
        <v>1</v>
      </c>
      <c r="I230" s="202"/>
      <c r="J230" s="201">
        <f t="shared" si="30"/>
        <v>0</v>
      </c>
      <c r="K230" s="203"/>
      <c r="L230" s="204"/>
      <c r="M230" s="205" t="s">
        <v>1</v>
      </c>
      <c r="N230" s="206" t="s">
        <v>42</v>
      </c>
      <c r="O230" s="62"/>
      <c r="P230" s="168">
        <f t="shared" si="31"/>
        <v>0</v>
      </c>
      <c r="Q230" s="168">
        <v>1.8620000000000001E-2</v>
      </c>
      <c r="R230" s="168">
        <f t="shared" si="32"/>
        <v>1.8620000000000001E-2</v>
      </c>
      <c r="S230" s="168">
        <v>0</v>
      </c>
      <c r="T230" s="169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70" t="s">
        <v>448</v>
      </c>
      <c r="AT230" s="170" t="s">
        <v>393</v>
      </c>
      <c r="AU230" s="170" t="s">
        <v>89</v>
      </c>
      <c r="AY230" s="18" t="s">
        <v>276</v>
      </c>
      <c r="BE230" s="171">
        <f t="shared" si="34"/>
        <v>0</v>
      </c>
      <c r="BF230" s="171">
        <f t="shared" si="35"/>
        <v>0</v>
      </c>
      <c r="BG230" s="171">
        <f t="shared" si="36"/>
        <v>0</v>
      </c>
      <c r="BH230" s="171">
        <f t="shared" si="37"/>
        <v>0</v>
      </c>
      <c r="BI230" s="171">
        <f t="shared" si="38"/>
        <v>0</v>
      </c>
      <c r="BJ230" s="18" t="s">
        <v>89</v>
      </c>
      <c r="BK230" s="172">
        <f t="shared" si="39"/>
        <v>0</v>
      </c>
      <c r="BL230" s="18" t="s">
        <v>368</v>
      </c>
      <c r="BM230" s="170" t="s">
        <v>1265</v>
      </c>
    </row>
    <row r="231" spans="1:65" s="2" customFormat="1" ht="37.9" customHeight="1">
      <c r="A231" s="33"/>
      <c r="B231" s="158"/>
      <c r="C231" s="197" t="s">
        <v>762</v>
      </c>
      <c r="D231" s="197" t="s">
        <v>393</v>
      </c>
      <c r="E231" s="198" t="s">
        <v>3460</v>
      </c>
      <c r="F231" s="199" t="s">
        <v>3461</v>
      </c>
      <c r="G231" s="200" t="s">
        <v>371</v>
      </c>
      <c r="H231" s="201">
        <v>1</v>
      </c>
      <c r="I231" s="202"/>
      <c r="J231" s="201">
        <f t="shared" si="30"/>
        <v>0</v>
      </c>
      <c r="K231" s="203"/>
      <c r="L231" s="204"/>
      <c r="M231" s="205" t="s">
        <v>1</v>
      </c>
      <c r="N231" s="206" t="s">
        <v>42</v>
      </c>
      <c r="O231" s="62"/>
      <c r="P231" s="168">
        <f t="shared" si="31"/>
        <v>0</v>
      </c>
      <c r="Q231" s="168">
        <v>1.8919999999999999E-2</v>
      </c>
      <c r="R231" s="168">
        <f t="shared" si="32"/>
        <v>1.8919999999999999E-2</v>
      </c>
      <c r="S231" s="168">
        <v>0</v>
      </c>
      <c r="T231" s="169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0" t="s">
        <v>448</v>
      </c>
      <c r="AT231" s="170" t="s">
        <v>393</v>
      </c>
      <c r="AU231" s="170" t="s">
        <v>89</v>
      </c>
      <c r="AY231" s="18" t="s">
        <v>276</v>
      </c>
      <c r="BE231" s="171">
        <f t="shared" si="34"/>
        <v>0</v>
      </c>
      <c r="BF231" s="171">
        <f t="shared" si="35"/>
        <v>0</v>
      </c>
      <c r="BG231" s="171">
        <f t="shared" si="36"/>
        <v>0</v>
      </c>
      <c r="BH231" s="171">
        <f t="shared" si="37"/>
        <v>0</v>
      </c>
      <c r="BI231" s="171">
        <f t="shared" si="38"/>
        <v>0</v>
      </c>
      <c r="BJ231" s="18" t="s">
        <v>89</v>
      </c>
      <c r="BK231" s="172">
        <f t="shared" si="39"/>
        <v>0</v>
      </c>
      <c r="BL231" s="18" t="s">
        <v>368</v>
      </c>
      <c r="BM231" s="170" t="s">
        <v>1294</v>
      </c>
    </row>
    <row r="232" spans="1:65" s="2" customFormat="1" ht="33" customHeight="1">
      <c r="A232" s="33"/>
      <c r="B232" s="158"/>
      <c r="C232" s="159" t="s">
        <v>766</v>
      </c>
      <c r="D232" s="159" t="s">
        <v>278</v>
      </c>
      <c r="E232" s="160" t="s">
        <v>3462</v>
      </c>
      <c r="F232" s="161" t="s">
        <v>3463</v>
      </c>
      <c r="G232" s="162" t="s">
        <v>371</v>
      </c>
      <c r="H232" s="163">
        <v>1</v>
      </c>
      <c r="I232" s="164"/>
      <c r="J232" s="163">
        <f t="shared" si="30"/>
        <v>0</v>
      </c>
      <c r="K232" s="165"/>
      <c r="L232" s="34"/>
      <c r="M232" s="166" t="s">
        <v>1</v>
      </c>
      <c r="N232" s="167" t="s">
        <v>42</v>
      </c>
      <c r="O232" s="62"/>
      <c r="P232" s="168">
        <f t="shared" si="31"/>
        <v>0</v>
      </c>
      <c r="Q232" s="168">
        <v>2.0000000000000002E-5</v>
      </c>
      <c r="R232" s="168">
        <f t="shared" si="32"/>
        <v>2.0000000000000002E-5</v>
      </c>
      <c r="S232" s="168">
        <v>0</v>
      </c>
      <c r="T232" s="169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0" t="s">
        <v>368</v>
      </c>
      <c r="AT232" s="170" t="s">
        <v>278</v>
      </c>
      <c r="AU232" s="170" t="s">
        <v>89</v>
      </c>
      <c r="AY232" s="18" t="s">
        <v>276</v>
      </c>
      <c r="BE232" s="171">
        <f t="shared" si="34"/>
        <v>0</v>
      </c>
      <c r="BF232" s="171">
        <f t="shared" si="35"/>
        <v>0</v>
      </c>
      <c r="BG232" s="171">
        <f t="shared" si="36"/>
        <v>0</v>
      </c>
      <c r="BH232" s="171">
        <f t="shared" si="37"/>
        <v>0</v>
      </c>
      <c r="BI232" s="171">
        <f t="shared" si="38"/>
        <v>0</v>
      </c>
      <c r="BJ232" s="18" t="s">
        <v>89</v>
      </c>
      <c r="BK232" s="172">
        <f t="shared" si="39"/>
        <v>0</v>
      </c>
      <c r="BL232" s="18" t="s">
        <v>368</v>
      </c>
      <c r="BM232" s="170" t="s">
        <v>1308</v>
      </c>
    </row>
    <row r="233" spans="1:65" s="2" customFormat="1" ht="37.9" customHeight="1">
      <c r="A233" s="33"/>
      <c r="B233" s="158"/>
      <c r="C233" s="197" t="s">
        <v>770</v>
      </c>
      <c r="D233" s="197" t="s">
        <v>393</v>
      </c>
      <c r="E233" s="198" t="s">
        <v>3464</v>
      </c>
      <c r="F233" s="199" t="s">
        <v>3465</v>
      </c>
      <c r="G233" s="200" t="s">
        <v>371</v>
      </c>
      <c r="H233" s="201">
        <v>1</v>
      </c>
      <c r="I233" s="202"/>
      <c r="J233" s="201">
        <f t="shared" si="30"/>
        <v>0</v>
      </c>
      <c r="K233" s="203"/>
      <c r="L233" s="204"/>
      <c r="M233" s="205" t="s">
        <v>1</v>
      </c>
      <c r="N233" s="206" t="s">
        <v>42</v>
      </c>
      <c r="O233" s="62"/>
      <c r="P233" s="168">
        <f t="shared" si="31"/>
        <v>0</v>
      </c>
      <c r="Q233" s="168">
        <v>2.972E-2</v>
      </c>
      <c r="R233" s="168">
        <f t="shared" si="32"/>
        <v>2.972E-2</v>
      </c>
      <c r="S233" s="168">
        <v>0</v>
      </c>
      <c r="T233" s="169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0" t="s">
        <v>448</v>
      </c>
      <c r="AT233" s="170" t="s">
        <v>393</v>
      </c>
      <c r="AU233" s="170" t="s">
        <v>89</v>
      </c>
      <c r="AY233" s="18" t="s">
        <v>276</v>
      </c>
      <c r="BE233" s="171">
        <f t="shared" si="34"/>
        <v>0</v>
      </c>
      <c r="BF233" s="171">
        <f t="shared" si="35"/>
        <v>0</v>
      </c>
      <c r="BG233" s="171">
        <f t="shared" si="36"/>
        <v>0</v>
      </c>
      <c r="BH233" s="171">
        <f t="shared" si="37"/>
        <v>0</v>
      </c>
      <c r="BI233" s="171">
        <f t="shared" si="38"/>
        <v>0</v>
      </c>
      <c r="BJ233" s="18" t="s">
        <v>89</v>
      </c>
      <c r="BK233" s="172">
        <f t="shared" si="39"/>
        <v>0</v>
      </c>
      <c r="BL233" s="18" t="s">
        <v>368</v>
      </c>
      <c r="BM233" s="170" t="s">
        <v>1320</v>
      </c>
    </row>
    <row r="234" spans="1:65" s="2" customFormat="1" ht="33" customHeight="1">
      <c r="A234" s="33"/>
      <c r="B234" s="158"/>
      <c r="C234" s="159" t="s">
        <v>774</v>
      </c>
      <c r="D234" s="159" t="s">
        <v>278</v>
      </c>
      <c r="E234" s="160" t="s">
        <v>3466</v>
      </c>
      <c r="F234" s="161" t="s">
        <v>3467</v>
      </c>
      <c r="G234" s="162" t="s">
        <v>371</v>
      </c>
      <c r="H234" s="163">
        <v>3</v>
      </c>
      <c r="I234" s="164"/>
      <c r="J234" s="163">
        <f t="shared" si="30"/>
        <v>0</v>
      </c>
      <c r="K234" s="165"/>
      <c r="L234" s="34"/>
      <c r="M234" s="166" t="s">
        <v>1</v>
      </c>
      <c r="N234" s="167" t="s">
        <v>42</v>
      </c>
      <c r="O234" s="62"/>
      <c r="P234" s="168">
        <f t="shared" si="31"/>
        <v>0</v>
      </c>
      <c r="Q234" s="168">
        <v>2.0000000000000002E-5</v>
      </c>
      <c r="R234" s="168">
        <f t="shared" si="32"/>
        <v>6.0000000000000008E-5</v>
      </c>
      <c r="S234" s="168">
        <v>0</v>
      </c>
      <c r="T234" s="169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0" t="s">
        <v>368</v>
      </c>
      <c r="AT234" s="170" t="s">
        <v>278</v>
      </c>
      <c r="AU234" s="170" t="s">
        <v>89</v>
      </c>
      <c r="AY234" s="18" t="s">
        <v>276</v>
      </c>
      <c r="BE234" s="171">
        <f t="shared" si="34"/>
        <v>0</v>
      </c>
      <c r="BF234" s="171">
        <f t="shared" si="35"/>
        <v>0</v>
      </c>
      <c r="BG234" s="171">
        <f t="shared" si="36"/>
        <v>0</v>
      </c>
      <c r="BH234" s="171">
        <f t="shared" si="37"/>
        <v>0</v>
      </c>
      <c r="BI234" s="171">
        <f t="shared" si="38"/>
        <v>0</v>
      </c>
      <c r="BJ234" s="18" t="s">
        <v>89</v>
      </c>
      <c r="BK234" s="172">
        <f t="shared" si="39"/>
        <v>0</v>
      </c>
      <c r="BL234" s="18" t="s">
        <v>368</v>
      </c>
      <c r="BM234" s="170" t="s">
        <v>1331</v>
      </c>
    </row>
    <row r="235" spans="1:65" s="2" customFormat="1" ht="33" customHeight="1">
      <c r="A235" s="33"/>
      <c r="B235" s="158"/>
      <c r="C235" s="197" t="s">
        <v>778</v>
      </c>
      <c r="D235" s="197" t="s">
        <v>393</v>
      </c>
      <c r="E235" s="198" t="s">
        <v>3452</v>
      </c>
      <c r="F235" s="199" t="s">
        <v>3453</v>
      </c>
      <c r="G235" s="200" t="s">
        <v>371</v>
      </c>
      <c r="H235" s="201">
        <v>3</v>
      </c>
      <c r="I235" s="202"/>
      <c r="J235" s="201">
        <f t="shared" si="30"/>
        <v>0</v>
      </c>
      <c r="K235" s="203"/>
      <c r="L235" s="204"/>
      <c r="M235" s="205" t="s">
        <v>1</v>
      </c>
      <c r="N235" s="206" t="s">
        <v>42</v>
      </c>
      <c r="O235" s="62"/>
      <c r="P235" s="168">
        <f t="shared" si="31"/>
        <v>0</v>
      </c>
      <c r="Q235" s="168">
        <v>5.8200000000000002E-2</v>
      </c>
      <c r="R235" s="168">
        <f t="shared" si="32"/>
        <v>0.17460000000000001</v>
      </c>
      <c r="S235" s="168">
        <v>0</v>
      </c>
      <c r="T235" s="169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0" t="s">
        <v>448</v>
      </c>
      <c r="AT235" s="170" t="s">
        <v>393</v>
      </c>
      <c r="AU235" s="170" t="s">
        <v>89</v>
      </c>
      <c r="AY235" s="18" t="s">
        <v>276</v>
      </c>
      <c r="BE235" s="171">
        <f t="shared" si="34"/>
        <v>0</v>
      </c>
      <c r="BF235" s="171">
        <f t="shared" si="35"/>
        <v>0</v>
      </c>
      <c r="BG235" s="171">
        <f t="shared" si="36"/>
        <v>0</v>
      </c>
      <c r="BH235" s="171">
        <f t="shared" si="37"/>
        <v>0</v>
      </c>
      <c r="BI235" s="171">
        <f t="shared" si="38"/>
        <v>0</v>
      </c>
      <c r="BJ235" s="18" t="s">
        <v>89</v>
      </c>
      <c r="BK235" s="172">
        <f t="shared" si="39"/>
        <v>0</v>
      </c>
      <c r="BL235" s="18" t="s">
        <v>368</v>
      </c>
      <c r="BM235" s="170" t="s">
        <v>1341</v>
      </c>
    </row>
    <row r="236" spans="1:65" s="2" customFormat="1" ht="33" customHeight="1">
      <c r="A236" s="33"/>
      <c r="B236" s="158"/>
      <c r="C236" s="159" t="s">
        <v>782</v>
      </c>
      <c r="D236" s="159" t="s">
        <v>278</v>
      </c>
      <c r="E236" s="160" t="s">
        <v>3466</v>
      </c>
      <c r="F236" s="161" t="s">
        <v>3467</v>
      </c>
      <c r="G236" s="162" t="s">
        <v>371</v>
      </c>
      <c r="H236" s="163">
        <v>3</v>
      </c>
      <c r="I236" s="164"/>
      <c r="J236" s="163">
        <f t="shared" si="30"/>
        <v>0</v>
      </c>
      <c r="K236" s="165"/>
      <c r="L236" s="34"/>
      <c r="M236" s="166" t="s">
        <v>1</v>
      </c>
      <c r="N236" s="167" t="s">
        <v>42</v>
      </c>
      <c r="O236" s="62"/>
      <c r="P236" s="168">
        <f t="shared" si="31"/>
        <v>0</v>
      </c>
      <c r="Q236" s="168">
        <v>2.0000000000000002E-5</v>
      </c>
      <c r="R236" s="168">
        <f t="shared" si="32"/>
        <v>6.0000000000000008E-5</v>
      </c>
      <c r="S236" s="168">
        <v>0</v>
      </c>
      <c r="T236" s="169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70" t="s">
        <v>368</v>
      </c>
      <c r="AT236" s="170" t="s">
        <v>278</v>
      </c>
      <c r="AU236" s="170" t="s">
        <v>89</v>
      </c>
      <c r="AY236" s="18" t="s">
        <v>276</v>
      </c>
      <c r="BE236" s="171">
        <f t="shared" si="34"/>
        <v>0</v>
      </c>
      <c r="BF236" s="171">
        <f t="shared" si="35"/>
        <v>0</v>
      </c>
      <c r="BG236" s="171">
        <f t="shared" si="36"/>
        <v>0</v>
      </c>
      <c r="BH236" s="171">
        <f t="shared" si="37"/>
        <v>0</v>
      </c>
      <c r="BI236" s="171">
        <f t="shared" si="38"/>
        <v>0</v>
      </c>
      <c r="BJ236" s="18" t="s">
        <v>89</v>
      </c>
      <c r="BK236" s="172">
        <f t="shared" si="39"/>
        <v>0</v>
      </c>
      <c r="BL236" s="18" t="s">
        <v>368</v>
      </c>
      <c r="BM236" s="170" t="s">
        <v>1349</v>
      </c>
    </row>
    <row r="237" spans="1:65" s="2" customFormat="1" ht="37.9" customHeight="1">
      <c r="A237" s="33"/>
      <c r="B237" s="158"/>
      <c r="C237" s="197" t="s">
        <v>786</v>
      </c>
      <c r="D237" s="197" t="s">
        <v>393</v>
      </c>
      <c r="E237" s="198" t="s">
        <v>3468</v>
      </c>
      <c r="F237" s="199" t="s">
        <v>3469</v>
      </c>
      <c r="G237" s="200" t="s">
        <v>371</v>
      </c>
      <c r="H237" s="201">
        <v>3</v>
      </c>
      <c r="I237" s="202"/>
      <c r="J237" s="201">
        <f t="shared" si="30"/>
        <v>0</v>
      </c>
      <c r="K237" s="203"/>
      <c r="L237" s="204"/>
      <c r="M237" s="205" t="s">
        <v>1</v>
      </c>
      <c r="N237" s="206" t="s">
        <v>42</v>
      </c>
      <c r="O237" s="62"/>
      <c r="P237" s="168">
        <f t="shared" si="31"/>
        <v>0</v>
      </c>
      <c r="Q237" s="168">
        <v>6.3070000000000001E-2</v>
      </c>
      <c r="R237" s="168">
        <f t="shared" si="32"/>
        <v>0.18920999999999999</v>
      </c>
      <c r="S237" s="168">
        <v>0</v>
      </c>
      <c r="T237" s="169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448</v>
      </c>
      <c r="AT237" s="170" t="s">
        <v>393</v>
      </c>
      <c r="AU237" s="170" t="s">
        <v>89</v>
      </c>
      <c r="AY237" s="18" t="s">
        <v>276</v>
      </c>
      <c r="BE237" s="171">
        <f t="shared" si="34"/>
        <v>0</v>
      </c>
      <c r="BF237" s="171">
        <f t="shared" si="35"/>
        <v>0</v>
      </c>
      <c r="BG237" s="171">
        <f t="shared" si="36"/>
        <v>0</v>
      </c>
      <c r="BH237" s="171">
        <f t="shared" si="37"/>
        <v>0</v>
      </c>
      <c r="BI237" s="171">
        <f t="shared" si="38"/>
        <v>0</v>
      </c>
      <c r="BJ237" s="18" t="s">
        <v>89</v>
      </c>
      <c r="BK237" s="172">
        <f t="shared" si="39"/>
        <v>0</v>
      </c>
      <c r="BL237" s="18" t="s">
        <v>368</v>
      </c>
      <c r="BM237" s="170" t="s">
        <v>1359</v>
      </c>
    </row>
    <row r="238" spans="1:65" s="2" customFormat="1" ht="24.2" customHeight="1">
      <c r="A238" s="33"/>
      <c r="B238" s="158"/>
      <c r="C238" s="159" t="s">
        <v>794</v>
      </c>
      <c r="D238" s="159" t="s">
        <v>278</v>
      </c>
      <c r="E238" s="160" t="s">
        <v>3470</v>
      </c>
      <c r="F238" s="161" t="s">
        <v>3471</v>
      </c>
      <c r="G238" s="162" t="s">
        <v>371</v>
      </c>
      <c r="H238" s="163">
        <v>2</v>
      </c>
      <c r="I238" s="164"/>
      <c r="J238" s="163">
        <f t="shared" si="30"/>
        <v>0</v>
      </c>
      <c r="K238" s="165"/>
      <c r="L238" s="34"/>
      <c r="M238" s="166" t="s">
        <v>1</v>
      </c>
      <c r="N238" s="167" t="s">
        <v>42</v>
      </c>
      <c r="O238" s="62"/>
      <c r="P238" s="168">
        <f t="shared" si="31"/>
        <v>0</v>
      </c>
      <c r="Q238" s="168">
        <v>2.0000000000000002E-5</v>
      </c>
      <c r="R238" s="168">
        <f t="shared" si="32"/>
        <v>4.0000000000000003E-5</v>
      </c>
      <c r="S238" s="168">
        <v>0</v>
      </c>
      <c r="T238" s="169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0" t="s">
        <v>368</v>
      </c>
      <c r="AT238" s="170" t="s">
        <v>278</v>
      </c>
      <c r="AU238" s="170" t="s">
        <v>89</v>
      </c>
      <c r="AY238" s="18" t="s">
        <v>276</v>
      </c>
      <c r="BE238" s="171">
        <f t="shared" si="34"/>
        <v>0</v>
      </c>
      <c r="BF238" s="171">
        <f t="shared" si="35"/>
        <v>0</v>
      </c>
      <c r="BG238" s="171">
        <f t="shared" si="36"/>
        <v>0</v>
      </c>
      <c r="BH238" s="171">
        <f t="shared" si="37"/>
        <v>0</v>
      </c>
      <c r="BI238" s="171">
        <f t="shared" si="38"/>
        <v>0</v>
      </c>
      <c r="BJ238" s="18" t="s">
        <v>89</v>
      </c>
      <c r="BK238" s="172">
        <f t="shared" si="39"/>
        <v>0</v>
      </c>
      <c r="BL238" s="18" t="s">
        <v>368</v>
      </c>
      <c r="BM238" s="170" t="s">
        <v>1374</v>
      </c>
    </row>
    <row r="239" spans="1:65" s="2" customFormat="1" ht="37.9" customHeight="1">
      <c r="A239" s="33"/>
      <c r="B239" s="158"/>
      <c r="C239" s="197" t="s">
        <v>802</v>
      </c>
      <c r="D239" s="197" t="s">
        <v>393</v>
      </c>
      <c r="E239" s="198" t="s">
        <v>3472</v>
      </c>
      <c r="F239" s="199" t="s">
        <v>3473</v>
      </c>
      <c r="G239" s="200" t="s">
        <v>371</v>
      </c>
      <c r="H239" s="201">
        <v>2</v>
      </c>
      <c r="I239" s="202"/>
      <c r="J239" s="201">
        <f t="shared" si="30"/>
        <v>0</v>
      </c>
      <c r="K239" s="203"/>
      <c r="L239" s="204"/>
      <c r="M239" s="205" t="s">
        <v>1</v>
      </c>
      <c r="N239" s="206" t="s">
        <v>42</v>
      </c>
      <c r="O239" s="62"/>
      <c r="P239" s="168">
        <f t="shared" si="31"/>
        <v>0</v>
      </c>
      <c r="Q239" s="168">
        <v>2.8070000000000001E-2</v>
      </c>
      <c r="R239" s="168">
        <f t="shared" si="32"/>
        <v>5.6140000000000002E-2</v>
      </c>
      <c r="S239" s="168">
        <v>0</v>
      </c>
      <c r="T239" s="169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0" t="s">
        <v>448</v>
      </c>
      <c r="AT239" s="170" t="s">
        <v>393</v>
      </c>
      <c r="AU239" s="170" t="s">
        <v>89</v>
      </c>
      <c r="AY239" s="18" t="s">
        <v>276</v>
      </c>
      <c r="BE239" s="171">
        <f t="shared" si="34"/>
        <v>0</v>
      </c>
      <c r="BF239" s="171">
        <f t="shared" si="35"/>
        <v>0</v>
      </c>
      <c r="BG239" s="171">
        <f t="shared" si="36"/>
        <v>0</v>
      </c>
      <c r="BH239" s="171">
        <f t="shared" si="37"/>
        <v>0</v>
      </c>
      <c r="BI239" s="171">
        <f t="shared" si="38"/>
        <v>0</v>
      </c>
      <c r="BJ239" s="18" t="s">
        <v>89</v>
      </c>
      <c r="BK239" s="172">
        <f t="shared" si="39"/>
        <v>0</v>
      </c>
      <c r="BL239" s="18" t="s">
        <v>368</v>
      </c>
      <c r="BM239" s="170" t="s">
        <v>1383</v>
      </c>
    </row>
    <row r="240" spans="1:65" s="2" customFormat="1" ht="37.9" customHeight="1">
      <c r="A240" s="33"/>
      <c r="B240" s="158"/>
      <c r="C240" s="197" t="s">
        <v>812</v>
      </c>
      <c r="D240" s="197" t="s">
        <v>393</v>
      </c>
      <c r="E240" s="198" t="s">
        <v>3474</v>
      </c>
      <c r="F240" s="199" t="s">
        <v>3475</v>
      </c>
      <c r="G240" s="200" t="s">
        <v>371</v>
      </c>
      <c r="H240" s="201">
        <v>2</v>
      </c>
      <c r="I240" s="202"/>
      <c r="J240" s="201">
        <f t="shared" si="30"/>
        <v>0</v>
      </c>
      <c r="K240" s="203"/>
      <c r="L240" s="204"/>
      <c r="M240" s="205" t="s">
        <v>1</v>
      </c>
      <c r="N240" s="206" t="s">
        <v>42</v>
      </c>
      <c r="O240" s="62"/>
      <c r="P240" s="168">
        <f t="shared" si="31"/>
        <v>0</v>
      </c>
      <c r="Q240" s="168">
        <v>2.9569999999999999E-2</v>
      </c>
      <c r="R240" s="168">
        <f t="shared" si="32"/>
        <v>5.9139999999999998E-2</v>
      </c>
      <c r="S240" s="168">
        <v>0</v>
      </c>
      <c r="T240" s="169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0" t="s">
        <v>448</v>
      </c>
      <c r="AT240" s="170" t="s">
        <v>393</v>
      </c>
      <c r="AU240" s="170" t="s">
        <v>89</v>
      </c>
      <c r="AY240" s="18" t="s">
        <v>276</v>
      </c>
      <c r="BE240" s="171">
        <f t="shared" si="34"/>
        <v>0</v>
      </c>
      <c r="BF240" s="171">
        <f t="shared" si="35"/>
        <v>0</v>
      </c>
      <c r="BG240" s="171">
        <f t="shared" si="36"/>
        <v>0</v>
      </c>
      <c r="BH240" s="171">
        <f t="shared" si="37"/>
        <v>0</v>
      </c>
      <c r="BI240" s="171">
        <f t="shared" si="38"/>
        <v>0</v>
      </c>
      <c r="BJ240" s="18" t="s">
        <v>89</v>
      </c>
      <c r="BK240" s="172">
        <f t="shared" si="39"/>
        <v>0</v>
      </c>
      <c r="BL240" s="18" t="s">
        <v>368</v>
      </c>
      <c r="BM240" s="170" t="s">
        <v>1391</v>
      </c>
    </row>
    <row r="241" spans="1:65" s="2" customFormat="1" ht="33" customHeight="1">
      <c r="A241" s="33"/>
      <c r="B241" s="158"/>
      <c r="C241" s="159" t="s">
        <v>817</v>
      </c>
      <c r="D241" s="159" t="s">
        <v>278</v>
      </c>
      <c r="E241" s="160" t="s">
        <v>3476</v>
      </c>
      <c r="F241" s="161" t="s">
        <v>3477</v>
      </c>
      <c r="G241" s="162" t="s">
        <v>371</v>
      </c>
      <c r="H241" s="163">
        <v>3</v>
      </c>
      <c r="I241" s="164"/>
      <c r="J241" s="163">
        <f t="shared" si="30"/>
        <v>0</v>
      </c>
      <c r="K241" s="165"/>
      <c r="L241" s="34"/>
      <c r="M241" s="166" t="s">
        <v>1</v>
      </c>
      <c r="N241" s="167" t="s">
        <v>42</v>
      </c>
      <c r="O241" s="62"/>
      <c r="P241" s="168">
        <f t="shared" si="31"/>
        <v>0</v>
      </c>
      <c r="Q241" s="168">
        <v>2.0000000000000002E-5</v>
      </c>
      <c r="R241" s="168">
        <f t="shared" si="32"/>
        <v>6.0000000000000008E-5</v>
      </c>
      <c r="S241" s="168">
        <v>0</v>
      </c>
      <c r="T241" s="169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368</v>
      </c>
      <c r="AT241" s="170" t="s">
        <v>278</v>
      </c>
      <c r="AU241" s="170" t="s">
        <v>89</v>
      </c>
      <c r="AY241" s="18" t="s">
        <v>276</v>
      </c>
      <c r="BE241" s="171">
        <f t="shared" si="34"/>
        <v>0</v>
      </c>
      <c r="BF241" s="171">
        <f t="shared" si="35"/>
        <v>0</v>
      </c>
      <c r="BG241" s="171">
        <f t="shared" si="36"/>
        <v>0</v>
      </c>
      <c r="BH241" s="171">
        <f t="shared" si="37"/>
        <v>0</v>
      </c>
      <c r="BI241" s="171">
        <f t="shared" si="38"/>
        <v>0</v>
      </c>
      <c r="BJ241" s="18" t="s">
        <v>89</v>
      </c>
      <c r="BK241" s="172">
        <f t="shared" si="39"/>
        <v>0</v>
      </c>
      <c r="BL241" s="18" t="s">
        <v>368</v>
      </c>
      <c r="BM241" s="170" t="s">
        <v>1399</v>
      </c>
    </row>
    <row r="242" spans="1:65" s="2" customFormat="1" ht="37.9" customHeight="1">
      <c r="A242" s="33"/>
      <c r="B242" s="158"/>
      <c r="C242" s="197" t="s">
        <v>823</v>
      </c>
      <c r="D242" s="197" t="s">
        <v>393</v>
      </c>
      <c r="E242" s="198" t="s">
        <v>3478</v>
      </c>
      <c r="F242" s="199" t="s">
        <v>3479</v>
      </c>
      <c r="G242" s="200" t="s">
        <v>371</v>
      </c>
      <c r="H242" s="201">
        <v>3</v>
      </c>
      <c r="I242" s="202"/>
      <c r="J242" s="201">
        <f t="shared" si="30"/>
        <v>0</v>
      </c>
      <c r="K242" s="203"/>
      <c r="L242" s="204"/>
      <c r="M242" s="205" t="s">
        <v>1</v>
      </c>
      <c r="N242" s="206" t="s">
        <v>42</v>
      </c>
      <c r="O242" s="62"/>
      <c r="P242" s="168">
        <f t="shared" si="31"/>
        <v>0</v>
      </c>
      <c r="Q242" s="168">
        <v>4.9279999999999997E-2</v>
      </c>
      <c r="R242" s="168">
        <f t="shared" si="32"/>
        <v>0.14784</v>
      </c>
      <c r="S242" s="168">
        <v>0</v>
      </c>
      <c r="T242" s="169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0" t="s">
        <v>448</v>
      </c>
      <c r="AT242" s="170" t="s">
        <v>393</v>
      </c>
      <c r="AU242" s="170" t="s">
        <v>89</v>
      </c>
      <c r="AY242" s="18" t="s">
        <v>276</v>
      </c>
      <c r="BE242" s="171">
        <f t="shared" si="34"/>
        <v>0</v>
      </c>
      <c r="BF242" s="171">
        <f t="shared" si="35"/>
        <v>0</v>
      </c>
      <c r="BG242" s="171">
        <f t="shared" si="36"/>
        <v>0</v>
      </c>
      <c r="BH242" s="171">
        <f t="shared" si="37"/>
        <v>0</v>
      </c>
      <c r="BI242" s="171">
        <f t="shared" si="38"/>
        <v>0</v>
      </c>
      <c r="BJ242" s="18" t="s">
        <v>89</v>
      </c>
      <c r="BK242" s="172">
        <f t="shared" si="39"/>
        <v>0</v>
      </c>
      <c r="BL242" s="18" t="s">
        <v>368</v>
      </c>
      <c r="BM242" s="170" t="s">
        <v>1407</v>
      </c>
    </row>
    <row r="243" spans="1:65" s="2" customFormat="1" ht="33" customHeight="1">
      <c r="A243" s="33"/>
      <c r="B243" s="158"/>
      <c r="C243" s="159" t="s">
        <v>830</v>
      </c>
      <c r="D243" s="159" t="s">
        <v>278</v>
      </c>
      <c r="E243" s="160" t="s">
        <v>3480</v>
      </c>
      <c r="F243" s="161" t="s">
        <v>3481</v>
      </c>
      <c r="G243" s="162" t="s">
        <v>371</v>
      </c>
      <c r="H243" s="163">
        <v>2</v>
      </c>
      <c r="I243" s="164"/>
      <c r="J243" s="163">
        <f t="shared" si="30"/>
        <v>0</v>
      </c>
      <c r="K243" s="165"/>
      <c r="L243" s="34"/>
      <c r="M243" s="166" t="s">
        <v>1</v>
      </c>
      <c r="N243" s="167" t="s">
        <v>42</v>
      </c>
      <c r="O243" s="62"/>
      <c r="P243" s="168">
        <f t="shared" si="31"/>
        <v>0</v>
      </c>
      <c r="Q243" s="168">
        <v>2.0000000000000002E-5</v>
      </c>
      <c r="R243" s="168">
        <f t="shared" si="32"/>
        <v>4.0000000000000003E-5</v>
      </c>
      <c r="S243" s="168">
        <v>0</v>
      </c>
      <c r="T243" s="169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0" t="s">
        <v>368</v>
      </c>
      <c r="AT243" s="170" t="s">
        <v>278</v>
      </c>
      <c r="AU243" s="170" t="s">
        <v>89</v>
      </c>
      <c r="AY243" s="18" t="s">
        <v>276</v>
      </c>
      <c r="BE243" s="171">
        <f t="shared" si="34"/>
        <v>0</v>
      </c>
      <c r="BF243" s="171">
        <f t="shared" si="35"/>
        <v>0</v>
      </c>
      <c r="BG243" s="171">
        <f t="shared" si="36"/>
        <v>0</v>
      </c>
      <c r="BH243" s="171">
        <f t="shared" si="37"/>
        <v>0</v>
      </c>
      <c r="BI243" s="171">
        <f t="shared" si="38"/>
        <v>0</v>
      </c>
      <c r="BJ243" s="18" t="s">
        <v>89</v>
      </c>
      <c r="BK243" s="172">
        <f t="shared" si="39"/>
        <v>0</v>
      </c>
      <c r="BL243" s="18" t="s">
        <v>368</v>
      </c>
      <c r="BM243" s="170" t="s">
        <v>1416</v>
      </c>
    </row>
    <row r="244" spans="1:65" s="2" customFormat="1" ht="37.9" customHeight="1">
      <c r="A244" s="33"/>
      <c r="B244" s="158"/>
      <c r="C244" s="197" t="s">
        <v>835</v>
      </c>
      <c r="D244" s="197" t="s">
        <v>393</v>
      </c>
      <c r="E244" s="198" t="s">
        <v>3482</v>
      </c>
      <c r="F244" s="199" t="s">
        <v>3483</v>
      </c>
      <c r="G244" s="200" t="s">
        <v>371</v>
      </c>
      <c r="H244" s="201">
        <v>2</v>
      </c>
      <c r="I244" s="202"/>
      <c r="J244" s="201">
        <f t="shared" si="30"/>
        <v>0</v>
      </c>
      <c r="K244" s="203"/>
      <c r="L244" s="204"/>
      <c r="M244" s="205" t="s">
        <v>1</v>
      </c>
      <c r="N244" s="206" t="s">
        <v>42</v>
      </c>
      <c r="O244" s="62"/>
      <c r="P244" s="168">
        <f t="shared" si="31"/>
        <v>0</v>
      </c>
      <c r="Q244" s="168">
        <v>9.8540000000000003E-2</v>
      </c>
      <c r="R244" s="168">
        <f t="shared" si="32"/>
        <v>0.19708000000000001</v>
      </c>
      <c r="S244" s="168">
        <v>0</v>
      </c>
      <c r="T244" s="169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448</v>
      </c>
      <c r="AT244" s="170" t="s">
        <v>393</v>
      </c>
      <c r="AU244" s="170" t="s">
        <v>89</v>
      </c>
      <c r="AY244" s="18" t="s">
        <v>276</v>
      </c>
      <c r="BE244" s="171">
        <f t="shared" si="34"/>
        <v>0</v>
      </c>
      <c r="BF244" s="171">
        <f t="shared" si="35"/>
        <v>0</v>
      </c>
      <c r="BG244" s="171">
        <f t="shared" si="36"/>
        <v>0</v>
      </c>
      <c r="BH244" s="171">
        <f t="shared" si="37"/>
        <v>0</v>
      </c>
      <c r="BI244" s="171">
        <f t="shared" si="38"/>
        <v>0</v>
      </c>
      <c r="BJ244" s="18" t="s">
        <v>89</v>
      </c>
      <c r="BK244" s="172">
        <f t="shared" si="39"/>
        <v>0</v>
      </c>
      <c r="BL244" s="18" t="s">
        <v>368</v>
      </c>
      <c r="BM244" s="170" t="s">
        <v>1425</v>
      </c>
    </row>
    <row r="245" spans="1:65" s="2" customFormat="1" ht="24.2" customHeight="1">
      <c r="A245" s="33"/>
      <c r="B245" s="158"/>
      <c r="C245" s="159" t="s">
        <v>840</v>
      </c>
      <c r="D245" s="159" t="s">
        <v>278</v>
      </c>
      <c r="E245" s="160" t="s">
        <v>3484</v>
      </c>
      <c r="F245" s="161" t="s">
        <v>3485</v>
      </c>
      <c r="G245" s="162" t="s">
        <v>371</v>
      </c>
      <c r="H245" s="163">
        <v>1</v>
      </c>
      <c r="I245" s="164"/>
      <c r="J245" s="163">
        <f t="shared" si="30"/>
        <v>0</v>
      </c>
      <c r="K245" s="165"/>
      <c r="L245" s="34"/>
      <c r="M245" s="166" t="s">
        <v>1</v>
      </c>
      <c r="N245" s="167" t="s">
        <v>42</v>
      </c>
      <c r="O245" s="62"/>
      <c r="P245" s="168">
        <f t="shared" si="31"/>
        <v>0</v>
      </c>
      <c r="Q245" s="168">
        <v>2.0000000000000002E-5</v>
      </c>
      <c r="R245" s="168">
        <f t="shared" si="32"/>
        <v>2.0000000000000002E-5</v>
      </c>
      <c r="S245" s="168">
        <v>0</v>
      </c>
      <c r="T245" s="169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0" t="s">
        <v>368</v>
      </c>
      <c r="AT245" s="170" t="s">
        <v>278</v>
      </c>
      <c r="AU245" s="170" t="s">
        <v>89</v>
      </c>
      <c r="AY245" s="18" t="s">
        <v>276</v>
      </c>
      <c r="BE245" s="171">
        <f t="shared" si="34"/>
        <v>0</v>
      </c>
      <c r="BF245" s="171">
        <f t="shared" si="35"/>
        <v>0</v>
      </c>
      <c r="BG245" s="171">
        <f t="shared" si="36"/>
        <v>0</v>
      </c>
      <c r="BH245" s="171">
        <f t="shared" si="37"/>
        <v>0</v>
      </c>
      <c r="BI245" s="171">
        <f t="shared" si="38"/>
        <v>0</v>
      </c>
      <c r="BJ245" s="18" t="s">
        <v>89</v>
      </c>
      <c r="BK245" s="172">
        <f t="shared" si="39"/>
        <v>0</v>
      </c>
      <c r="BL245" s="18" t="s">
        <v>368</v>
      </c>
      <c r="BM245" s="170" t="s">
        <v>1434</v>
      </c>
    </row>
    <row r="246" spans="1:65" s="2" customFormat="1" ht="37.9" customHeight="1">
      <c r="A246" s="33"/>
      <c r="B246" s="158"/>
      <c r="C246" s="197" t="s">
        <v>852</v>
      </c>
      <c r="D246" s="197" t="s">
        <v>393</v>
      </c>
      <c r="E246" s="198" t="s">
        <v>3486</v>
      </c>
      <c r="F246" s="199" t="s">
        <v>3487</v>
      </c>
      <c r="G246" s="200" t="s">
        <v>371</v>
      </c>
      <c r="H246" s="201">
        <v>1</v>
      </c>
      <c r="I246" s="202"/>
      <c r="J246" s="201">
        <f t="shared" si="30"/>
        <v>0</v>
      </c>
      <c r="K246" s="203"/>
      <c r="L246" s="204"/>
      <c r="M246" s="205" t="s">
        <v>1</v>
      </c>
      <c r="N246" s="206" t="s">
        <v>42</v>
      </c>
      <c r="O246" s="62"/>
      <c r="P246" s="168">
        <f t="shared" si="31"/>
        <v>0</v>
      </c>
      <c r="Q246" s="168">
        <v>6.5339999999999995E-2</v>
      </c>
      <c r="R246" s="168">
        <f t="shared" si="32"/>
        <v>6.5339999999999995E-2</v>
      </c>
      <c r="S246" s="168">
        <v>0</v>
      </c>
      <c r="T246" s="169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0" t="s">
        <v>448</v>
      </c>
      <c r="AT246" s="170" t="s">
        <v>393</v>
      </c>
      <c r="AU246" s="170" t="s">
        <v>89</v>
      </c>
      <c r="AY246" s="18" t="s">
        <v>276</v>
      </c>
      <c r="BE246" s="171">
        <f t="shared" si="34"/>
        <v>0</v>
      </c>
      <c r="BF246" s="171">
        <f t="shared" si="35"/>
        <v>0</v>
      </c>
      <c r="BG246" s="171">
        <f t="shared" si="36"/>
        <v>0</v>
      </c>
      <c r="BH246" s="171">
        <f t="shared" si="37"/>
        <v>0</v>
      </c>
      <c r="BI246" s="171">
        <f t="shared" si="38"/>
        <v>0</v>
      </c>
      <c r="BJ246" s="18" t="s">
        <v>89</v>
      </c>
      <c r="BK246" s="172">
        <f t="shared" si="39"/>
        <v>0</v>
      </c>
      <c r="BL246" s="18" t="s">
        <v>368</v>
      </c>
      <c r="BM246" s="170" t="s">
        <v>1453</v>
      </c>
    </row>
    <row r="247" spans="1:65" s="2" customFormat="1" ht="33" customHeight="1">
      <c r="A247" s="33"/>
      <c r="B247" s="158"/>
      <c r="C247" s="159" t="s">
        <v>859</v>
      </c>
      <c r="D247" s="159" t="s">
        <v>278</v>
      </c>
      <c r="E247" s="160" t="s">
        <v>3488</v>
      </c>
      <c r="F247" s="161" t="s">
        <v>3489</v>
      </c>
      <c r="G247" s="162" t="s">
        <v>371</v>
      </c>
      <c r="H247" s="163">
        <v>1</v>
      </c>
      <c r="I247" s="164"/>
      <c r="J247" s="163">
        <f t="shared" si="30"/>
        <v>0</v>
      </c>
      <c r="K247" s="165"/>
      <c r="L247" s="34"/>
      <c r="M247" s="166" t="s">
        <v>1</v>
      </c>
      <c r="N247" s="167" t="s">
        <v>42</v>
      </c>
      <c r="O247" s="62"/>
      <c r="P247" s="168">
        <f t="shared" si="31"/>
        <v>0</v>
      </c>
      <c r="Q247" s="168">
        <v>2.0000000000000002E-5</v>
      </c>
      <c r="R247" s="168">
        <f t="shared" si="32"/>
        <v>2.0000000000000002E-5</v>
      </c>
      <c r="S247" s="168">
        <v>0</v>
      </c>
      <c r="T247" s="169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368</v>
      </c>
      <c r="AT247" s="170" t="s">
        <v>278</v>
      </c>
      <c r="AU247" s="170" t="s">
        <v>89</v>
      </c>
      <c r="AY247" s="18" t="s">
        <v>276</v>
      </c>
      <c r="BE247" s="171">
        <f t="shared" si="34"/>
        <v>0</v>
      </c>
      <c r="BF247" s="171">
        <f t="shared" si="35"/>
        <v>0</v>
      </c>
      <c r="BG247" s="171">
        <f t="shared" si="36"/>
        <v>0</v>
      </c>
      <c r="BH247" s="171">
        <f t="shared" si="37"/>
        <v>0</v>
      </c>
      <c r="BI247" s="171">
        <f t="shared" si="38"/>
        <v>0</v>
      </c>
      <c r="BJ247" s="18" t="s">
        <v>89</v>
      </c>
      <c r="BK247" s="172">
        <f t="shared" si="39"/>
        <v>0</v>
      </c>
      <c r="BL247" s="18" t="s">
        <v>368</v>
      </c>
      <c r="BM247" s="170" t="s">
        <v>1461</v>
      </c>
    </row>
    <row r="248" spans="1:65" s="2" customFormat="1" ht="37.9" customHeight="1">
      <c r="A248" s="33"/>
      <c r="B248" s="158"/>
      <c r="C248" s="197" t="s">
        <v>867</v>
      </c>
      <c r="D248" s="197" t="s">
        <v>393</v>
      </c>
      <c r="E248" s="198" t="s">
        <v>3490</v>
      </c>
      <c r="F248" s="199" t="s">
        <v>3491</v>
      </c>
      <c r="G248" s="200" t="s">
        <v>371</v>
      </c>
      <c r="H248" s="201">
        <v>1</v>
      </c>
      <c r="I248" s="202"/>
      <c r="J248" s="201">
        <f t="shared" si="30"/>
        <v>0</v>
      </c>
      <c r="K248" s="203"/>
      <c r="L248" s="204"/>
      <c r="M248" s="205" t="s">
        <v>1</v>
      </c>
      <c r="N248" s="206" t="s">
        <v>42</v>
      </c>
      <c r="O248" s="62"/>
      <c r="P248" s="168">
        <f t="shared" si="31"/>
        <v>0</v>
      </c>
      <c r="Q248" s="168">
        <v>0.1452</v>
      </c>
      <c r="R248" s="168">
        <f t="shared" si="32"/>
        <v>0.1452</v>
      </c>
      <c r="S248" s="168">
        <v>0</v>
      </c>
      <c r="T248" s="169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70" t="s">
        <v>448</v>
      </c>
      <c r="AT248" s="170" t="s">
        <v>393</v>
      </c>
      <c r="AU248" s="170" t="s">
        <v>89</v>
      </c>
      <c r="AY248" s="18" t="s">
        <v>276</v>
      </c>
      <c r="BE248" s="171">
        <f t="shared" si="34"/>
        <v>0</v>
      </c>
      <c r="BF248" s="171">
        <f t="shared" si="35"/>
        <v>0</v>
      </c>
      <c r="BG248" s="171">
        <f t="shared" si="36"/>
        <v>0</v>
      </c>
      <c r="BH248" s="171">
        <f t="shared" si="37"/>
        <v>0</v>
      </c>
      <c r="BI248" s="171">
        <f t="shared" si="38"/>
        <v>0</v>
      </c>
      <c r="BJ248" s="18" t="s">
        <v>89</v>
      </c>
      <c r="BK248" s="172">
        <f t="shared" si="39"/>
        <v>0</v>
      </c>
      <c r="BL248" s="18" t="s">
        <v>368</v>
      </c>
      <c r="BM248" s="170" t="s">
        <v>1472</v>
      </c>
    </row>
    <row r="249" spans="1:65" s="2" customFormat="1" ht="24.2" customHeight="1">
      <c r="A249" s="33"/>
      <c r="B249" s="158"/>
      <c r="C249" s="159" t="s">
        <v>877</v>
      </c>
      <c r="D249" s="159" t="s">
        <v>278</v>
      </c>
      <c r="E249" s="160" t="s">
        <v>3492</v>
      </c>
      <c r="F249" s="161" t="s">
        <v>3493</v>
      </c>
      <c r="G249" s="162" t="s">
        <v>371</v>
      </c>
      <c r="H249" s="163">
        <v>32</v>
      </c>
      <c r="I249" s="164"/>
      <c r="J249" s="163">
        <f t="shared" si="30"/>
        <v>0</v>
      </c>
      <c r="K249" s="165"/>
      <c r="L249" s="34"/>
      <c r="M249" s="166" t="s">
        <v>1</v>
      </c>
      <c r="N249" s="167" t="s">
        <v>42</v>
      </c>
      <c r="O249" s="62"/>
      <c r="P249" s="168">
        <f t="shared" si="31"/>
        <v>0</v>
      </c>
      <c r="Q249" s="168">
        <v>0</v>
      </c>
      <c r="R249" s="168">
        <f t="shared" si="32"/>
        <v>0</v>
      </c>
      <c r="S249" s="168">
        <v>0</v>
      </c>
      <c r="T249" s="169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0" t="s">
        <v>368</v>
      </c>
      <c r="AT249" s="170" t="s">
        <v>278</v>
      </c>
      <c r="AU249" s="170" t="s">
        <v>89</v>
      </c>
      <c r="AY249" s="18" t="s">
        <v>276</v>
      </c>
      <c r="BE249" s="171">
        <f t="shared" si="34"/>
        <v>0</v>
      </c>
      <c r="BF249" s="171">
        <f t="shared" si="35"/>
        <v>0</v>
      </c>
      <c r="BG249" s="171">
        <f t="shared" si="36"/>
        <v>0</v>
      </c>
      <c r="BH249" s="171">
        <f t="shared" si="37"/>
        <v>0</v>
      </c>
      <c r="BI249" s="171">
        <f t="shared" si="38"/>
        <v>0</v>
      </c>
      <c r="BJ249" s="18" t="s">
        <v>89</v>
      </c>
      <c r="BK249" s="172">
        <f t="shared" si="39"/>
        <v>0</v>
      </c>
      <c r="BL249" s="18" t="s">
        <v>368</v>
      </c>
      <c r="BM249" s="170" t="s">
        <v>1483</v>
      </c>
    </row>
    <row r="250" spans="1:65" s="2" customFormat="1" ht="33" customHeight="1">
      <c r="A250" s="33"/>
      <c r="B250" s="158"/>
      <c r="C250" s="159" t="s">
        <v>890</v>
      </c>
      <c r="D250" s="159" t="s">
        <v>278</v>
      </c>
      <c r="E250" s="160" t="s">
        <v>3494</v>
      </c>
      <c r="F250" s="161" t="s">
        <v>3495</v>
      </c>
      <c r="G250" s="162" t="s">
        <v>371</v>
      </c>
      <c r="H250" s="163">
        <v>130</v>
      </c>
      <c r="I250" s="164"/>
      <c r="J250" s="163">
        <f t="shared" si="30"/>
        <v>0</v>
      </c>
      <c r="K250" s="165"/>
      <c r="L250" s="34"/>
      <c r="M250" s="166" t="s">
        <v>1</v>
      </c>
      <c r="N250" s="167" t="s">
        <v>42</v>
      </c>
      <c r="O250" s="62"/>
      <c r="P250" s="168">
        <f t="shared" si="31"/>
        <v>0</v>
      </c>
      <c r="Q250" s="168">
        <v>1.0000000000000001E-5</v>
      </c>
      <c r="R250" s="168">
        <f t="shared" si="32"/>
        <v>1.3000000000000002E-3</v>
      </c>
      <c r="S250" s="168">
        <v>0</v>
      </c>
      <c r="T250" s="169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0" t="s">
        <v>368</v>
      </c>
      <c r="AT250" s="170" t="s">
        <v>278</v>
      </c>
      <c r="AU250" s="170" t="s">
        <v>89</v>
      </c>
      <c r="AY250" s="18" t="s">
        <v>276</v>
      </c>
      <c r="BE250" s="171">
        <f t="shared" si="34"/>
        <v>0</v>
      </c>
      <c r="BF250" s="171">
        <f t="shared" si="35"/>
        <v>0</v>
      </c>
      <c r="BG250" s="171">
        <f t="shared" si="36"/>
        <v>0</v>
      </c>
      <c r="BH250" s="171">
        <f t="shared" si="37"/>
        <v>0</v>
      </c>
      <c r="BI250" s="171">
        <f t="shared" si="38"/>
        <v>0</v>
      </c>
      <c r="BJ250" s="18" t="s">
        <v>89</v>
      </c>
      <c r="BK250" s="172">
        <f t="shared" si="39"/>
        <v>0</v>
      </c>
      <c r="BL250" s="18" t="s">
        <v>368</v>
      </c>
      <c r="BM250" s="170" t="s">
        <v>1494</v>
      </c>
    </row>
    <row r="251" spans="1:65" s="2" customFormat="1" ht="24.2" customHeight="1">
      <c r="A251" s="33"/>
      <c r="B251" s="158"/>
      <c r="C251" s="159" t="s">
        <v>906</v>
      </c>
      <c r="D251" s="159" t="s">
        <v>278</v>
      </c>
      <c r="E251" s="160" t="s">
        <v>3496</v>
      </c>
      <c r="F251" s="161" t="s">
        <v>3497</v>
      </c>
      <c r="G251" s="162" t="s">
        <v>281</v>
      </c>
      <c r="H251" s="163">
        <v>310</v>
      </c>
      <c r="I251" s="164"/>
      <c r="J251" s="163">
        <f t="shared" si="30"/>
        <v>0</v>
      </c>
      <c r="K251" s="165"/>
      <c r="L251" s="34"/>
      <c r="M251" s="166" t="s">
        <v>1</v>
      </c>
      <c r="N251" s="167" t="s">
        <v>42</v>
      </c>
      <c r="O251" s="62"/>
      <c r="P251" s="168">
        <f t="shared" si="31"/>
        <v>0</v>
      </c>
      <c r="Q251" s="168">
        <v>0</v>
      </c>
      <c r="R251" s="168">
        <f t="shared" si="32"/>
        <v>0</v>
      </c>
      <c r="S251" s="168">
        <v>0</v>
      </c>
      <c r="T251" s="169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0" t="s">
        <v>368</v>
      </c>
      <c r="AT251" s="170" t="s">
        <v>278</v>
      </c>
      <c r="AU251" s="170" t="s">
        <v>89</v>
      </c>
      <c r="AY251" s="18" t="s">
        <v>276</v>
      </c>
      <c r="BE251" s="171">
        <f t="shared" si="34"/>
        <v>0</v>
      </c>
      <c r="BF251" s="171">
        <f t="shared" si="35"/>
        <v>0</v>
      </c>
      <c r="BG251" s="171">
        <f t="shared" si="36"/>
        <v>0</v>
      </c>
      <c r="BH251" s="171">
        <f t="shared" si="37"/>
        <v>0</v>
      </c>
      <c r="BI251" s="171">
        <f t="shared" si="38"/>
        <v>0</v>
      </c>
      <c r="BJ251" s="18" t="s">
        <v>89</v>
      </c>
      <c r="BK251" s="172">
        <f t="shared" si="39"/>
        <v>0</v>
      </c>
      <c r="BL251" s="18" t="s">
        <v>368</v>
      </c>
      <c r="BM251" s="170" t="s">
        <v>1506</v>
      </c>
    </row>
    <row r="252" spans="1:65" s="2" customFormat="1" ht="24.2" customHeight="1">
      <c r="A252" s="33"/>
      <c r="B252" s="158"/>
      <c r="C252" s="159" t="s">
        <v>918</v>
      </c>
      <c r="D252" s="159" t="s">
        <v>278</v>
      </c>
      <c r="E252" s="160" t="s">
        <v>3498</v>
      </c>
      <c r="F252" s="161" t="s">
        <v>3499</v>
      </c>
      <c r="G252" s="162" t="s">
        <v>355</v>
      </c>
      <c r="H252" s="163">
        <v>3.9060000000000001</v>
      </c>
      <c r="I252" s="164"/>
      <c r="J252" s="163">
        <f t="shared" si="30"/>
        <v>0</v>
      </c>
      <c r="K252" s="165"/>
      <c r="L252" s="34"/>
      <c r="M252" s="166" t="s">
        <v>1</v>
      </c>
      <c r="N252" s="167" t="s">
        <v>42</v>
      </c>
      <c r="O252" s="62"/>
      <c r="P252" s="168">
        <f t="shared" si="31"/>
        <v>0</v>
      </c>
      <c r="Q252" s="168">
        <v>0</v>
      </c>
      <c r="R252" s="168">
        <f t="shared" si="32"/>
        <v>0</v>
      </c>
      <c r="S252" s="168">
        <v>0</v>
      </c>
      <c r="T252" s="169">
        <f t="shared" si="3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0" t="s">
        <v>368</v>
      </c>
      <c r="AT252" s="170" t="s">
        <v>278</v>
      </c>
      <c r="AU252" s="170" t="s">
        <v>89</v>
      </c>
      <c r="AY252" s="18" t="s">
        <v>276</v>
      </c>
      <c r="BE252" s="171">
        <f t="shared" si="34"/>
        <v>0</v>
      </c>
      <c r="BF252" s="171">
        <f t="shared" si="35"/>
        <v>0</v>
      </c>
      <c r="BG252" s="171">
        <f t="shared" si="36"/>
        <v>0</v>
      </c>
      <c r="BH252" s="171">
        <f t="shared" si="37"/>
        <v>0</v>
      </c>
      <c r="BI252" s="171">
        <f t="shared" si="38"/>
        <v>0</v>
      </c>
      <c r="BJ252" s="18" t="s">
        <v>89</v>
      </c>
      <c r="BK252" s="172">
        <f t="shared" si="39"/>
        <v>0</v>
      </c>
      <c r="BL252" s="18" t="s">
        <v>368</v>
      </c>
      <c r="BM252" s="170" t="s">
        <v>1514</v>
      </c>
    </row>
    <row r="253" spans="1:65" s="2" customFormat="1" ht="24.2" customHeight="1">
      <c r="A253" s="33"/>
      <c r="B253" s="158"/>
      <c r="C253" s="159" t="s">
        <v>925</v>
      </c>
      <c r="D253" s="159" t="s">
        <v>278</v>
      </c>
      <c r="E253" s="160" t="s">
        <v>3500</v>
      </c>
      <c r="F253" s="161" t="s">
        <v>3501</v>
      </c>
      <c r="G253" s="162" t="s">
        <v>1051</v>
      </c>
      <c r="H253" s="164"/>
      <c r="I253" s="164"/>
      <c r="J253" s="163">
        <f t="shared" si="30"/>
        <v>0</v>
      </c>
      <c r="K253" s="165"/>
      <c r="L253" s="34"/>
      <c r="M253" s="166" t="s">
        <v>1</v>
      </c>
      <c r="N253" s="167" t="s">
        <v>42</v>
      </c>
      <c r="O253" s="62"/>
      <c r="P253" s="168">
        <f t="shared" si="31"/>
        <v>0</v>
      </c>
      <c r="Q253" s="168">
        <v>0</v>
      </c>
      <c r="R253" s="168">
        <f t="shared" si="32"/>
        <v>0</v>
      </c>
      <c r="S253" s="168">
        <v>0</v>
      </c>
      <c r="T253" s="169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0" t="s">
        <v>368</v>
      </c>
      <c r="AT253" s="170" t="s">
        <v>278</v>
      </c>
      <c r="AU253" s="170" t="s">
        <v>89</v>
      </c>
      <c r="AY253" s="18" t="s">
        <v>276</v>
      </c>
      <c r="BE253" s="171">
        <f t="shared" si="34"/>
        <v>0</v>
      </c>
      <c r="BF253" s="171">
        <f t="shared" si="35"/>
        <v>0</v>
      </c>
      <c r="BG253" s="171">
        <f t="shared" si="36"/>
        <v>0</v>
      </c>
      <c r="BH253" s="171">
        <f t="shared" si="37"/>
        <v>0</v>
      </c>
      <c r="BI253" s="171">
        <f t="shared" si="38"/>
        <v>0</v>
      </c>
      <c r="BJ253" s="18" t="s">
        <v>89</v>
      </c>
      <c r="BK253" s="172">
        <f t="shared" si="39"/>
        <v>0</v>
      </c>
      <c r="BL253" s="18" t="s">
        <v>368</v>
      </c>
      <c r="BM253" s="170" t="s">
        <v>1523</v>
      </c>
    </row>
    <row r="254" spans="1:65" s="12" customFormat="1" ht="22.9" customHeight="1">
      <c r="B254" s="145"/>
      <c r="D254" s="146" t="s">
        <v>75</v>
      </c>
      <c r="E254" s="156" t="s">
        <v>1498</v>
      </c>
      <c r="F254" s="156" t="s">
        <v>3502</v>
      </c>
      <c r="I254" s="148"/>
      <c r="J254" s="157">
        <f>BK254</f>
        <v>0</v>
      </c>
      <c r="L254" s="145"/>
      <c r="M254" s="150"/>
      <c r="N254" s="151"/>
      <c r="O254" s="151"/>
      <c r="P254" s="152">
        <f>SUM(P255:P256)</f>
        <v>0</v>
      </c>
      <c r="Q254" s="151"/>
      <c r="R254" s="152">
        <f>SUM(R255:R256)</f>
        <v>3.6999999999999991E-2</v>
      </c>
      <c r="S254" s="151"/>
      <c r="T254" s="153">
        <f>SUM(T255:T256)</f>
        <v>0</v>
      </c>
      <c r="AR254" s="146" t="s">
        <v>89</v>
      </c>
      <c r="AT254" s="154" t="s">
        <v>75</v>
      </c>
      <c r="AU254" s="154" t="s">
        <v>83</v>
      </c>
      <c r="AY254" s="146" t="s">
        <v>276</v>
      </c>
      <c r="BK254" s="155">
        <f>SUM(BK255:BK256)</f>
        <v>0</v>
      </c>
    </row>
    <row r="255" spans="1:65" s="2" customFormat="1" ht="24.2" customHeight="1">
      <c r="A255" s="33"/>
      <c r="B255" s="158"/>
      <c r="C255" s="159" t="s">
        <v>930</v>
      </c>
      <c r="D255" s="159" t="s">
        <v>278</v>
      </c>
      <c r="E255" s="160" t="s">
        <v>3503</v>
      </c>
      <c r="F255" s="161" t="s">
        <v>3504</v>
      </c>
      <c r="G255" s="162" t="s">
        <v>407</v>
      </c>
      <c r="H255" s="163">
        <v>50</v>
      </c>
      <c r="I255" s="164"/>
      <c r="J255" s="163">
        <f>ROUND(I255*H255,3)</f>
        <v>0</v>
      </c>
      <c r="K255" s="165"/>
      <c r="L255" s="34"/>
      <c r="M255" s="166" t="s">
        <v>1</v>
      </c>
      <c r="N255" s="167" t="s">
        <v>42</v>
      </c>
      <c r="O255" s="62"/>
      <c r="P255" s="168">
        <f>O255*H255</f>
        <v>0</v>
      </c>
      <c r="Q255" s="168">
        <v>9.0000000000000006E-5</v>
      </c>
      <c r="R255" s="168">
        <f>Q255*H255</f>
        <v>4.5000000000000005E-3</v>
      </c>
      <c r="S255" s="168">
        <v>0</v>
      </c>
      <c r="T255" s="169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0" t="s">
        <v>368</v>
      </c>
      <c r="AT255" s="170" t="s">
        <v>278</v>
      </c>
      <c r="AU255" s="170" t="s">
        <v>89</v>
      </c>
      <c r="AY255" s="18" t="s">
        <v>276</v>
      </c>
      <c r="BE255" s="171">
        <f>IF(N255="základná",J255,0)</f>
        <v>0</v>
      </c>
      <c r="BF255" s="171">
        <f>IF(N255="znížená",J255,0)</f>
        <v>0</v>
      </c>
      <c r="BG255" s="171">
        <f>IF(N255="zákl. prenesená",J255,0)</f>
        <v>0</v>
      </c>
      <c r="BH255" s="171">
        <f>IF(N255="zníž. prenesená",J255,0)</f>
        <v>0</v>
      </c>
      <c r="BI255" s="171">
        <f>IF(N255="nulová",J255,0)</f>
        <v>0</v>
      </c>
      <c r="BJ255" s="18" t="s">
        <v>89</v>
      </c>
      <c r="BK255" s="172">
        <f>ROUND(I255*H255,3)</f>
        <v>0</v>
      </c>
      <c r="BL255" s="18" t="s">
        <v>368</v>
      </c>
      <c r="BM255" s="170" t="s">
        <v>1531</v>
      </c>
    </row>
    <row r="256" spans="1:65" s="2" customFormat="1" ht="16.5" customHeight="1">
      <c r="A256" s="33"/>
      <c r="B256" s="158"/>
      <c r="C256" s="197" t="s">
        <v>937</v>
      </c>
      <c r="D256" s="197" t="s">
        <v>393</v>
      </c>
      <c r="E256" s="198" t="s">
        <v>3505</v>
      </c>
      <c r="F256" s="199" t="s">
        <v>3506</v>
      </c>
      <c r="G256" s="200" t="s">
        <v>371</v>
      </c>
      <c r="H256" s="201">
        <v>250</v>
      </c>
      <c r="I256" s="202"/>
      <c r="J256" s="201">
        <f>ROUND(I256*H256,3)</f>
        <v>0</v>
      </c>
      <c r="K256" s="203"/>
      <c r="L256" s="204"/>
      <c r="M256" s="205" t="s">
        <v>1</v>
      </c>
      <c r="N256" s="206" t="s">
        <v>42</v>
      </c>
      <c r="O256" s="62"/>
      <c r="P256" s="168">
        <f>O256*H256</f>
        <v>0</v>
      </c>
      <c r="Q256" s="168">
        <v>1.2999999999999999E-4</v>
      </c>
      <c r="R256" s="168">
        <f>Q256*H256</f>
        <v>3.2499999999999994E-2</v>
      </c>
      <c r="S256" s="168">
        <v>0</v>
      </c>
      <c r="T256" s="169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0" t="s">
        <v>448</v>
      </c>
      <c r="AT256" s="170" t="s">
        <v>393</v>
      </c>
      <c r="AU256" s="170" t="s">
        <v>89</v>
      </c>
      <c r="AY256" s="18" t="s">
        <v>276</v>
      </c>
      <c r="BE256" s="171">
        <f>IF(N256="základná",J256,0)</f>
        <v>0</v>
      </c>
      <c r="BF256" s="171">
        <f>IF(N256="znížená",J256,0)</f>
        <v>0</v>
      </c>
      <c r="BG256" s="171">
        <f>IF(N256="zákl. prenesená",J256,0)</f>
        <v>0</v>
      </c>
      <c r="BH256" s="171">
        <f>IF(N256="zníž. prenesená",J256,0)</f>
        <v>0</v>
      </c>
      <c r="BI256" s="171">
        <f>IF(N256="nulová",J256,0)</f>
        <v>0</v>
      </c>
      <c r="BJ256" s="18" t="s">
        <v>89</v>
      </c>
      <c r="BK256" s="172">
        <f>ROUND(I256*H256,3)</f>
        <v>0</v>
      </c>
      <c r="BL256" s="18" t="s">
        <v>368</v>
      </c>
      <c r="BM256" s="170" t="s">
        <v>1540</v>
      </c>
    </row>
    <row r="257" spans="1:65" s="12" customFormat="1" ht="22.9" customHeight="1">
      <c r="B257" s="145"/>
      <c r="D257" s="146" t="s">
        <v>75</v>
      </c>
      <c r="E257" s="156" t="s">
        <v>3507</v>
      </c>
      <c r="F257" s="156" t="s">
        <v>3508</v>
      </c>
      <c r="I257" s="148"/>
      <c r="J257" s="157">
        <f>BK257</f>
        <v>0</v>
      </c>
      <c r="L257" s="145"/>
      <c r="M257" s="150"/>
      <c r="N257" s="151"/>
      <c r="O257" s="151"/>
      <c r="P257" s="152">
        <f>SUM(P258:P263)</f>
        <v>0</v>
      </c>
      <c r="Q257" s="151"/>
      <c r="R257" s="152">
        <f>SUM(R258:R263)</f>
        <v>3.5000000000000001E-3</v>
      </c>
      <c r="S257" s="151"/>
      <c r="T257" s="153">
        <f>SUM(T258:T263)</f>
        <v>0</v>
      </c>
      <c r="AR257" s="146" t="s">
        <v>89</v>
      </c>
      <c r="AT257" s="154" t="s">
        <v>75</v>
      </c>
      <c r="AU257" s="154" t="s">
        <v>83</v>
      </c>
      <c r="AY257" s="146" t="s">
        <v>276</v>
      </c>
      <c r="BK257" s="155">
        <f>SUM(BK258:BK263)</f>
        <v>0</v>
      </c>
    </row>
    <row r="258" spans="1:65" s="2" customFormat="1" ht="21.75" customHeight="1">
      <c r="A258" s="33"/>
      <c r="B258" s="158"/>
      <c r="C258" s="159" t="s">
        <v>943</v>
      </c>
      <c r="D258" s="159" t="s">
        <v>278</v>
      </c>
      <c r="E258" s="160" t="s">
        <v>3509</v>
      </c>
      <c r="F258" s="161" t="s">
        <v>3510</v>
      </c>
      <c r="G258" s="162" t="s">
        <v>371</v>
      </c>
      <c r="H258" s="163">
        <v>1</v>
      </c>
      <c r="I258" s="164"/>
      <c r="J258" s="163">
        <f t="shared" ref="J258:J263" si="40">ROUND(I258*H258,3)</f>
        <v>0</v>
      </c>
      <c r="K258" s="165"/>
      <c r="L258" s="34"/>
      <c r="M258" s="166" t="s">
        <v>1</v>
      </c>
      <c r="N258" s="167" t="s">
        <v>42</v>
      </c>
      <c r="O258" s="62"/>
      <c r="P258" s="168">
        <f t="shared" ref="P258:P263" si="41">O258*H258</f>
        <v>0</v>
      </c>
      <c r="Q258" s="168">
        <v>0</v>
      </c>
      <c r="R258" s="168">
        <f t="shared" ref="R258:R263" si="42">Q258*H258</f>
        <v>0</v>
      </c>
      <c r="S258" s="168">
        <v>0</v>
      </c>
      <c r="T258" s="169">
        <f t="shared" ref="T258:T263" si="43"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0" t="s">
        <v>368</v>
      </c>
      <c r="AT258" s="170" t="s">
        <v>278</v>
      </c>
      <c r="AU258" s="170" t="s">
        <v>89</v>
      </c>
      <c r="AY258" s="18" t="s">
        <v>276</v>
      </c>
      <c r="BE258" s="171">
        <f t="shared" ref="BE258:BE263" si="44">IF(N258="základná",J258,0)</f>
        <v>0</v>
      </c>
      <c r="BF258" s="171">
        <f t="shared" ref="BF258:BF263" si="45">IF(N258="znížená",J258,0)</f>
        <v>0</v>
      </c>
      <c r="BG258" s="171">
        <f t="shared" ref="BG258:BG263" si="46">IF(N258="zákl. prenesená",J258,0)</f>
        <v>0</v>
      </c>
      <c r="BH258" s="171">
        <f t="shared" ref="BH258:BH263" si="47">IF(N258="zníž. prenesená",J258,0)</f>
        <v>0</v>
      </c>
      <c r="BI258" s="171">
        <f t="shared" ref="BI258:BI263" si="48">IF(N258="nulová",J258,0)</f>
        <v>0</v>
      </c>
      <c r="BJ258" s="18" t="s">
        <v>89</v>
      </c>
      <c r="BK258" s="172">
        <f t="shared" ref="BK258:BK263" si="49">ROUND(I258*H258,3)</f>
        <v>0</v>
      </c>
      <c r="BL258" s="18" t="s">
        <v>368</v>
      </c>
      <c r="BM258" s="170" t="s">
        <v>1549</v>
      </c>
    </row>
    <row r="259" spans="1:65" s="2" customFormat="1" ht="24.2" customHeight="1">
      <c r="A259" s="33"/>
      <c r="B259" s="158"/>
      <c r="C259" s="197" t="s">
        <v>949</v>
      </c>
      <c r="D259" s="197" t="s">
        <v>393</v>
      </c>
      <c r="E259" s="198" t="s">
        <v>3511</v>
      </c>
      <c r="F259" s="199" t="s">
        <v>3512</v>
      </c>
      <c r="G259" s="200" t="s">
        <v>371</v>
      </c>
      <c r="H259" s="201">
        <v>1</v>
      </c>
      <c r="I259" s="202"/>
      <c r="J259" s="201">
        <f t="shared" si="40"/>
        <v>0</v>
      </c>
      <c r="K259" s="203"/>
      <c r="L259" s="204"/>
      <c r="M259" s="205" t="s">
        <v>1</v>
      </c>
      <c r="N259" s="206" t="s">
        <v>42</v>
      </c>
      <c r="O259" s="62"/>
      <c r="P259" s="168">
        <f t="shared" si="41"/>
        <v>0</v>
      </c>
      <c r="Q259" s="168">
        <v>1.6000000000000001E-3</v>
      </c>
      <c r="R259" s="168">
        <f t="shared" si="42"/>
        <v>1.6000000000000001E-3</v>
      </c>
      <c r="S259" s="168">
        <v>0</v>
      </c>
      <c r="T259" s="169">
        <f t="shared" si="4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70" t="s">
        <v>448</v>
      </c>
      <c r="AT259" s="170" t="s">
        <v>393</v>
      </c>
      <c r="AU259" s="170" t="s">
        <v>89</v>
      </c>
      <c r="AY259" s="18" t="s">
        <v>276</v>
      </c>
      <c r="BE259" s="171">
        <f t="shared" si="44"/>
        <v>0</v>
      </c>
      <c r="BF259" s="171">
        <f t="shared" si="45"/>
        <v>0</v>
      </c>
      <c r="BG259" s="171">
        <f t="shared" si="46"/>
        <v>0</v>
      </c>
      <c r="BH259" s="171">
        <f t="shared" si="47"/>
        <v>0</v>
      </c>
      <c r="BI259" s="171">
        <f t="shared" si="48"/>
        <v>0</v>
      </c>
      <c r="BJ259" s="18" t="s">
        <v>89</v>
      </c>
      <c r="BK259" s="172">
        <f t="shared" si="49"/>
        <v>0</v>
      </c>
      <c r="BL259" s="18" t="s">
        <v>368</v>
      </c>
      <c r="BM259" s="170" t="s">
        <v>1558</v>
      </c>
    </row>
    <row r="260" spans="1:65" s="2" customFormat="1" ht="21.75" customHeight="1">
      <c r="A260" s="33"/>
      <c r="B260" s="158"/>
      <c r="C260" s="159" t="s">
        <v>953</v>
      </c>
      <c r="D260" s="159" t="s">
        <v>278</v>
      </c>
      <c r="E260" s="160" t="s">
        <v>3513</v>
      </c>
      <c r="F260" s="161" t="s">
        <v>3514</v>
      </c>
      <c r="G260" s="162" t="s">
        <v>371</v>
      </c>
      <c r="H260" s="163">
        <v>1</v>
      </c>
      <c r="I260" s="164"/>
      <c r="J260" s="163">
        <f t="shared" si="40"/>
        <v>0</v>
      </c>
      <c r="K260" s="165"/>
      <c r="L260" s="34"/>
      <c r="M260" s="166" t="s">
        <v>1</v>
      </c>
      <c r="N260" s="167" t="s">
        <v>42</v>
      </c>
      <c r="O260" s="62"/>
      <c r="P260" s="168">
        <f t="shared" si="41"/>
        <v>0</v>
      </c>
      <c r="Q260" s="168">
        <v>0</v>
      </c>
      <c r="R260" s="168">
        <f t="shared" si="42"/>
        <v>0</v>
      </c>
      <c r="S260" s="168">
        <v>0</v>
      </c>
      <c r="T260" s="169">
        <f t="shared" si="4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368</v>
      </c>
      <c r="AT260" s="170" t="s">
        <v>278</v>
      </c>
      <c r="AU260" s="170" t="s">
        <v>89</v>
      </c>
      <c r="AY260" s="18" t="s">
        <v>276</v>
      </c>
      <c r="BE260" s="171">
        <f t="shared" si="44"/>
        <v>0</v>
      </c>
      <c r="BF260" s="171">
        <f t="shared" si="45"/>
        <v>0</v>
      </c>
      <c r="BG260" s="171">
        <f t="shared" si="46"/>
        <v>0</v>
      </c>
      <c r="BH260" s="171">
        <f t="shared" si="47"/>
        <v>0</v>
      </c>
      <c r="BI260" s="171">
        <f t="shared" si="48"/>
        <v>0</v>
      </c>
      <c r="BJ260" s="18" t="s">
        <v>89</v>
      </c>
      <c r="BK260" s="172">
        <f t="shared" si="49"/>
        <v>0</v>
      </c>
      <c r="BL260" s="18" t="s">
        <v>368</v>
      </c>
      <c r="BM260" s="170" t="s">
        <v>1572</v>
      </c>
    </row>
    <row r="261" spans="1:65" s="2" customFormat="1" ht="24.2" customHeight="1">
      <c r="A261" s="33"/>
      <c r="B261" s="158"/>
      <c r="C261" s="197" t="s">
        <v>958</v>
      </c>
      <c r="D261" s="197" t="s">
        <v>393</v>
      </c>
      <c r="E261" s="198" t="s">
        <v>3515</v>
      </c>
      <c r="F261" s="199" t="s">
        <v>3516</v>
      </c>
      <c r="G261" s="200" t="s">
        <v>371</v>
      </c>
      <c r="H261" s="201">
        <v>1</v>
      </c>
      <c r="I261" s="202"/>
      <c r="J261" s="201">
        <f t="shared" si="40"/>
        <v>0</v>
      </c>
      <c r="K261" s="203"/>
      <c r="L261" s="204"/>
      <c r="M261" s="205" t="s">
        <v>1</v>
      </c>
      <c r="N261" s="206" t="s">
        <v>42</v>
      </c>
      <c r="O261" s="62"/>
      <c r="P261" s="168">
        <f t="shared" si="41"/>
        <v>0</v>
      </c>
      <c r="Q261" s="168">
        <v>1.9E-3</v>
      </c>
      <c r="R261" s="168">
        <f t="shared" si="42"/>
        <v>1.9E-3</v>
      </c>
      <c r="S261" s="168">
        <v>0</v>
      </c>
      <c r="T261" s="169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0" t="s">
        <v>448</v>
      </c>
      <c r="AT261" s="170" t="s">
        <v>393</v>
      </c>
      <c r="AU261" s="170" t="s">
        <v>89</v>
      </c>
      <c r="AY261" s="18" t="s">
        <v>276</v>
      </c>
      <c r="BE261" s="171">
        <f t="shared" si="44"/>
        <v>0</v>
      </c>
      <c r="BF261" s="171">
        <f t="shared" si="45"/>
        <v>0</v>
      </c>
      <c r="BG261" s="171">
        <f t="shared" si="46"/>
        <v>0</v>
      </c>
      <c r="BH261" s="171">
        <f t="shared" si="47"/>
        <v>0</v>
      </c>
      <c r="BI261" s="171">
        <f t="shared" si="48"/>
        <v>0</v>
      </c>
      <c r="BJ261" s="18" t="s">
        <v>89</v>
      </c>
      <c r="BK261" s="172">
        <f t="shared" si="49"/>
        <v>0</v>
      </c>
      <c r="BL261" s="18" t="s">
        <v>368</v>
      </c>
      <c r="BM261" s="170" t="s">
        <v>1586</v>
      </c>
    </row>
    <row r="262" spans="1:65" s="2" customFormat="1" ht="24.2" customHeight="1">
      <c r="A262" s="33"/>
      <c r="B262" s="158"/>
      <c r="C262" s="159" t="s">
        <v>969</v>
      </c>
      <c r="D262" s="159" t="s">
        <v>278</v>
      </c>
      <c r="E262" s="160" t="s">
        <v>3517</v>
      </c>
      <c r="F262" s="161" t="s">
        <v>3518</v>
      </c>
      <c r="G262" s="162" t="s">
        <v>371</v>
      </c>
      <c r="H262" s="163">
        <v>1</v>
      </c>
      <c r="I262" s="164"/>
      <c r="J262" s="163">
        <f t="shared" si="40"/>
        <v>0</v>
      </c>
      <c r="K262" s="165"/>
      <c r="L262" s="34"/>
      <c r="M262" s="166" t="s">
        <v>1</v>
      </c>
      <c r="N262" s="167" t="s">
        <v>42</v>
      </c>
      <c r="O262" s="62"/>
      <c r="P262" s="168">
        <f t="shared" si="41"/>
        <v>0</v>
      </c>
      <c r="Q262" s="168">
        <v>0</v>
      </c>
      <c r="R262" s="168">
        <f t="shared" si="42"/>
        <v>0</v>
      </c>
      <c r="S262" s="168">
        <v>0</v>
      </c>
      <c r="T262" s="169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368</v>
      </c>
      <c r="AT262" s="170" t="s">
        <v>278</v>
      </c>
      <c r="AU262" s="170" t="s">
        <v>89</v>
      </c>
      <c r="AY262" s="18" t="s">
        <v>276</v>
      </c>
      <c r="BE262" s="171">
        <f t="shared" si="44"/>
        <v>0</v>
      </c>
      <c r="BF262" s="171">
        <f t="shared" si="45"/>
        <v>0</v>
      </c>
      <c r="BG262" s="171">
        <f t="shared" si="46"/>
        <v>0</v>
      </c>
      <c r="BH262" s="171">
        <f t="shared" si="47"/>
        <v>0</v>
      </c>
      <c r="BI262" s="171">
        <f t="shared" si="48"/>
        <v>0</v>
      </c>
      <c r="BJ262" s="18" t="s">
        <v>89</v>
      </c>
      <c r="BK262" s="172">
        <f t="shared" si="49"/>
        <v>0</v>
      </c>
      <c r="BL262" s="18" t="s">
        <v>368</v>
      </c>
      <c r="BM262" s="170" t="s">
        <v>1597</v>
      </c>
    </row>
    <row r="263" spans="1:65" s="2" customFormat="1" ht="24.2" customHeight="1">
      <c r="A263" s="33"/>
      <c r="B263" s="158"/>
      <c r="C263" s="159" t="s">
        <v>973</v>
      </c>
      <c r="D263" s="159" t="s">
        <v>278</v>
      </c>
      <c r="E263" s="160" t="s">
        <v>3519</v>
      </c>
      <c r="F263" s="161" t="s">
        <v>3520</v>
      </c>
      <c r="G263" s="162" t="s">
        <v>371</v>
      </c>
      <c r="H263" s="163">
        <v>1</v>
      </c>
      <c r="I263" s="164"/>
      <c r="J263" s="163">
        <f t="shared" si="40"/>
        <v>0</v>
      </c>
      <c r="K263" s="165"/>
      <c r="L263" s="34"/>
      <c r="M263" s="166" t="s">
        <v>1</v>
      </c>
      <c r="N263" s="167" t="s">
        <v>42</v>
      </c>
      <c r="O263" s="62"/>
      <c r="P263" s="168">
        <f t="shared" si="41"/>
        <v>0</v>
      </c>
      <c r="Q263" s="168">
        <v>0</v>
      </c>
      <c r="R263" s="168">
        <f t="shared" si="42"/>
        <v>0</v>
      </c>
      <c r="S263" s="168">
        <v>0</v>
      </c>
      <c r="T263" s="169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70" t="s">
        <v>368</v>
      </c>
      <c r="AT263" s="170" t="s">
        <v>278</v>
      </c>
      <c r="AU263" s="170" t="s">
        <v>89</v>
      </c>
      <c r="AY263" s="18" t="s">
        <v>276</v>
      </c>
      <c r="BE263" s="171">
        <f t="shared" si="44"/>
        <v>0</v>
      </c>
      <c r="BF263" s="171">
        <f t="shared" si="45"/>
        <v>0</v>
      </c>
      <c r="BG263" s="171">
        <f t="shared" si="46"/>
        <v>0</v>
      </c>
      <c r="BH263" s="171">
        <f t="shared" si="47"/>
        <v>0</v>
      </c>
      <c r="BI263" s="171">
        <f t="shared" si="48"/>
        <v>0</v>
      </c>
      <c r="BJ263" s="18" t="s">
        <v>89</v>
      </c>
      <c r="BK263" s="172">
        <f t="shared" si="49"/>
        <v>0</v>
      </c>
      <c r="BL263" s="18" t="s">
        <v>368</v>
      </c>
      <c r="BM263" s="170" t="s">
        <v>1608</v>
      </c>
    </row>
    <row r="264" spans="1:65" s="12" customFormat="1" ht="25.9" customHeight="1">
      <c r="B264" s="145"/>
      <c r="D264" s="146" t="s">
        <v>75</v>
      </c>
      <c r="E264" s="147" t="s">
        <v>2064</v>
      </c>
      <c r="F264" s="147" t="s">
        <v>3521</v>
      </c>
      <c r="I264" s="148"/>
      <c r="J264" s="149">
        <f>BK264</f>
        <v>0</v>
      </c>
      <c r="L264" s="145"/>
      <c r="M264" s="150"/>
      <c r="N264" s="151"/>
      <c r="O264" s="151"/>
      <c r="P264" s="152">
        <f>P265</f>
        <v>0</v>
      </c>
      <c r="Q264" s="151"/>
      <c r="R264" s="152">
        <f>R265</f>
        <v>0</v>
      </c>
      <c r="S264" s="151"/>
      <c r="T264" s="153">
        <f>T265</f>
        <v>0</v>
      </c>
      <c r="AR264" s="146" t="s">
        <v>282</v>
      </c>
      <c r="AT264" s="154" t="s">
        <v>75</v>
      </c>
      <c r="AU264" s="154" t="s">
        <v>76</v>
      </c>
      <c r="AY264" s="146" t="s">
        <v>276</v>
      </c>
      <c r="BK264" s="155">
        <f>BK265</f>
        <v>0</v>
      </c>
    </row>
    <row r="265" spans="1:65" s="2" customFormat="1" ht="37.9" customHeight="1">
      <c r="A265" s="33"/>
      <c r="B265" s="158"/>
      <c r="C265" s="159" t="s">
        <v>990</v>
      </c>
      <c r="D265" s="159" t="s">
        <v>278</v>
      </c>
      <c r="E265" s="160" t="s">
        <v>3522</v>
      </c>
      <c r="F265" s="161" t="s">
        <v>3523</v>
      </c>
      <c r="G265" s="162" t="s">
        <v>298</v>
      </c>
      <c r="H265" s="163">
        <v>24</v>
      </c>
      <c r="I265" s="164"/>
      <c r="J265" s="163">
        <f>ROUND(I265*H265,3)</f>
        <v>0</v>
      </c>
      <c r="K265" s="165"/>
      <c r="L265" s="34"/>
      <c r="M265" s="166" t="s">
        <v>1</v>
      </c>
      <c r="N265" s="167" t="s">
        <v>42</v>
      </c>
      <c r="O265" s="62"/>
      <c r="P265" s="168">
        <f>O265*H265</f>
        <v>0</v>
      </c>
      <c r="Q265" s="168">
        <v>0</v>
      </c>
      <c r="R265" s="168">
        <f>Q265*H265</f>
        <v>0</v>
      </c>
      <c r="S265" s="168">
        <v>0</v>
      </c>
      <c r="T265" s="169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0" t="s">
        <v>3524</v>
      </c>
      <c r="AT265" s="170" t="s">
        <v>278</v>
      </c>
      <c r="AU265" s="170" t="s">
        <v>83</v>
      </c>
      <c r="AY265" s="18" t="s">
        <v>276</v>
      </c>
      <c r="BE265" s="171">
        <f>IF(N265="základná",J265,0)</f>
        <v>0</v>
      </c>
      <c r="BF265" s="171">
        <f>IF(N265="znížená",J265,0)</f>
        <v>0</v>
      </c>
      <c r="BG265" s="171">
        <f>IF(N265="zákl. prenesená",J265,0)</f>
        <v>0</v>
      </c>
      <c r="BH265" s="171">
        <f>IF(N265="zníž. prenesená",J265,0)</f>
        <v>0</v>
      </c>
      <c r="BI265" s="171">
        <f>IF(N265="nulová",J265,0)</f>
        <v>0</v>
      </c>
      <c r="BJ265" s="18" t="s">
        <v>89</v>
      </c>
      <c r="BK265" s="172">
        <f>ROUND(I265*H265,3)</f>
        <v>0</v>
      </c>
      <c r="BL265" s="18" t="s">
        <v>3524</v>
      </c>
      <c r="BM265" s="170" t="s">
        <v>1627</v>
      </c>
    </row>
    <row r="266" spans="1:65" s="12" customFormat="1" ht="25.9" customHeight="1">
      <c r="B266" s="145"/>
      <c r="D266" s="146" t="s">
        <v>75</v>
      </c>
      <c r="E266" s="147" t="s">
        <v>3525</v>
      </c>
      <c r="F266" s="147" t="s">
        <v>3526</v>
      </c>
      <c r="I266" s="148"/>
      <c r="J266" s="149">
        <f>BK266</f>
        <v>0</v>
      </c>
      <c r="L266" s="145"/>
      <c r="M266" s="150"/>
      <c r="N266" s="151"/>
      <c r="O266" s="151"/>
      <c r="P266" s="152">
        <f>SUM(P267:P268)</f>
        <v>0</v>
      </c>
      <c r="Q266" s="151"/>
      <c r="R266" s="152">
        <f>SUM(R267:R268)</f>
        <v>0</v>
      </c>
      <c r="S266" s="151"/>
      <c r="T266" s="153">
        <f>SUM(T267:T268)</f>
        <v>0</v>
      </c>
      <c r="AR266" s="146" t="s">
        <v>282</v>
      </c>
      <c r="AT266" s="154" t="s">
        <v>75</v>
      </c>
      <c r="AU266" s="154" t="s">
        <v>76</v>
      </c>
      <c r="AY266" s="146" t="s">
        <v>276</v>
      </c>
      <c r="BK266" s="155">
        <f>SUM(BK267:BK268)</f>
        <v>0</v>
      </c>
    </row>
    <row r="267" spans="1:65" s="2" customFormat="1" ht="33" customHeight="1">
      <c r="A267" s="33"/>
      <c r="B267" s="158"/>
      <c r="C267" s="159" t="s">
        <v>994</v>
      </c>
      <c r="D267" s="159" t="s">
        <v>278</v>
      </c>
      <c r="E267" s="160" t="s">
        <v>2067</v>
      </c>
      <c r="F267" s="161" t="s">
        <v>2068</v>
      </c>
      <c r="G267" s="162" t="s">
        <v>298</v>
      </c>
      <c r="H267" s="163">
        <v>8</v>
      </c>
      <c r="I267" s="164"/>
      <c r="J267" s="163">
        <f>ROUND(I267*H267,3)</f>
        <v>0</v>
      </c>
      <c r="K267" s="165"/>
      <c r="L267" s="34"/>
      <c r="M267" s="166" t="s">
        <v>1</v>
      </c>
      <c r="N267" s="167" t="s">
        <v>42</v>
      </c>
      <c r="O267" s="62"/>
      <c r="P267" s="168">
        <f>O267*H267</f>
        <v>0</v>
      </c>
      <c r="Q267" s="168">
        <v>0</v>
      </c>
      <c r="R267" s="168">
        <f>Q267*H267</f>
        <v>0</v>
      </c>
      <c r="S267" s="168">
        <v>0</v>
      </c>
      <c r="T267" s="169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0" t="s">
        <v>3524</v>
      </c>
      <c r="AT267" s="170" t="s">
        <v>278</v>
      </c>
      <c r="AU267" s="170" t="s">
        <v>83</v>
      </c>
      <c r="AY267" s="18" t="s">
        <v>276</v>
      </c>
      <c r="BE267" s="171">
        <f>IF(N267="základná",J267,0)</f>
        <v>0</v>
      </c>
      <c r="BF267" s="171">
        <f>IF(N267="znížená",J267,0)</f>
        <v>0</v>
      </c>
      <c r="BG267" s="171">
        <f>IF(N267="zákl. prenesená",J267,0)</f>
        <v>0</v>
      </c>
      <c r="BH267" s="171">
        <f>IF(N267="zníž. prenesená",J267,0)</f>
        <v>0</v>
      </c>
      <c r="BI267" s="171">
        <f>IF(N267="nulová",J267,0)</f>
        <v>0</v>
      </c>
      <c r="BJ267" s="18" t="s">
        <v>89</v>
      </c>
      <c r="BK267" s="172">
        <f>ROUND(I267*H267,3)</f>
        <v>0</v>
      </c>
      <c r="BL267" s="18" t="s">
        <v>3524</v>
      </c>
      <c r="BM267" s="170" t="s">
        <v>1657</v>
      </c>
    </row>
    <row r="268" spans="1:65" s="2" customFormat="1" ht="37.9" customHeight="1">
      <c r="A268" s="33"/>
      <c r="B268" s="158"/>
      <c r="C268" s="159" t="s">
        <v>998</v>
      </c>
      <c r="D268" s="159" t="s">
        <v>278</v>
      </c>
      <c r="E268" s="160" t="s">
        <v>3527</v>
      </c>
      <c r="F268" s="161" t="s">
        <v>3528</v>
      </c>
      <c r="G268" s="162" t="s">
        <v>298</v>
      </c>
      <c r="H268" s="163">
        <v>2</v>
      </c>
      <c r="I268" s="164"/>
      <c r="J268" s="163">
        <f>ROUND(I268*H268,3)</f>
        <v>0</v>
      </c>
      <c r="K268" s="165"/>
      <c r="L268" s="34"/>
      <c r="M268" s="215" t="s">
        <v>1</v>
      </c>
      <c r="N268" s="216" t="s">
        <v>42</v>
      </c>
      <c r="O268" s="217"/>
      <c r="P268" s="218">
        <f>O268*H268</f>
        <v>0</v>
      </c>
      <c r="Q268" s="218">
        <v>0</v>
      </c>
      <c r="R268" s="218">
        <f>Q268*H268</f>
        <v>0</v>
      </c>
      <c r="S268" s="218">
        <v>0</v>
      </c>
      <c r="T268" s="21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3524</v>
      </c>
      <c r="AT268" s="170" t="s">
        <v>278</v>
      </c>
      <c r="AU268" s="170" t="s">
        <v>83</v>
      </c>
      <c r="AY268" s="18" t="s">
        <v>276</v>
      </c>
      <c r="BE268" s="171">
        <f>IF(N268="základná",J268,0)</f>
        <v>0</v>
      </c>
      <c r="BF268" s="171">
        <f>IF(N268="znížená",J268,0)</f>
        <v>0</v>
      </c>
      <c r="BG268" s="171">
        <f>IF(N268="zákl. prenesená",J268,0)</f>
        <v>0</v>
      </c>
      <c r="BH268" s="171">
        <f>IF(N268="zníž. prenesená",J268,0)</f>
        <v>0</v>
      </c>
      <c r="BI268" s="171">
        <f>IF(N268="nulová",J268,0)</f>
        <v>0</v>
      </c>
      <c r="BJ268" s="18" t="s">
        <v>89</v>
      </c>
      <c r="BK268" s="172">
        <f>ROUND(I268*H268,3)</f>
        <v>0</v>
      </c>
      <c r="BL268" s="18" t="s">
        <v>3524</v>
      </c>
      <c r="BM268" s="170" t="s">
        <v>1667</v>
      </c>
    </row>
    <row r="269" spans="1:65" s="2" customFormat="1" ht="6.95" customHeight="1">
      <c r="A269" s="33"/>
      <c r="B269" s="51"/>
      <c r="C269" s="52"/>
      <c r="D269" s="52"/>
      <c r="E269" s="52"/>
      <c r="F269" s="52"/>
      <c r="G269" s="52"/>
      <c r="H269" s="52"/>
      <c r="I269" s="52"/>
      <c r="J269" s="52"/>
      <c r="K269" s="52"/>
      <c r="L269" s="34"/>
      <c r="M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</sheetData>
  <autoFilter ref="C134:K268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111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3529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3530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ROUND((SUM(BE139:BE366)),  2)</f>
        <v>0</v>
      </c>
      <c r="G35" s="111"/>
      <c r="H35" s="111"/>
      <c r="I35" s="112">
        <v>0.2</v>
      </c>
      <c r="J35" s="110">
        <f>ROUND(((SUM(BE139:BE366))*I35),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ROUND((SUM(BF139:BF366)),  2)</f>
        <v>0</v>
      </c>
      <c r="G36" s="111"/>
      <c r="H36" s="111"/>
      <c r="I36" s="112">
        <v>0.2</v>
      </c>
      <c r="J36" s="110">
        <f>ROUND(((SUM(BF139:BF366))*I36),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ROUND((SUM(BG139:BG366)),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ROUND((SUM(BH139:BH366)),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ROUND((SUM(BI139:BI366)),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B5 - Zdravotechnika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25.7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 Róbert Nagy - Projekovanie TZB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3264</v>
      </c>
      <c r="E99" s="128"/>
      <c r="F99" s="128"/>
      <c r="G99" s="128"/>
      <c r="H99" s="128"/>
      <c r="I99" s="128"/>
      <c r="J99" s="129">
        <f>J140</f>
        <v>0</v>
      </c>
      <c r="L99" s="126"/>
    </row>
    <row r="100" spans="1:47" s="10" customFormat="1" ht="19.899999999999999" customHeight="1">
      <c r="B100" s="130"/>
      <c r="D100" s="131" t="s">
        <v>3531</v>
      </c>
      <c r="E100" s="132"/>
      <c r="F100" s="132"/>
      <c r="G100" s="132"/>
      <c r="H100" s="132"/>
      <c r="I100" s="132"/>
      <c r="J100" s="133">
        <f>J141</f>
        <v>0</v>
      </c>
      <c r="L100" s="130"/>
    </row>
    <row r="101" spans="1:47" s="10" customFormat="1" ht="19.899999999999999" customHeight="1">
      <c r="B101" s="130"/>
      <c r="D101" s="131" t="s">
        <v>3265</v>
      </c>
      <c r="E101" s="132"/>
      <c r="F101" s="132"/>
      <c r="G101" s="132"/>
      <c r="H101" s="132"/>
      <c r="I101" s="132"/>
      <c r="J101" s="133">
        <f>J155</f>
        <v>0</v>
      </c>
      <c r="L101" s="130"/>
    </row>
    <row r="102" spans="1:47" s="10" customFormat="1" ht="19.899999999999999" customHeight="1">
      <c r="B102" s="130"/>
      <c r="D102" s="131" t="s">
        <v>3532</v>
      </c>
      <c r="E102" s="132"/>
      <c r="F102" s="132"/>
      <c r="G102" s="132"/>
      <c r="H102" s="132"/>
      <c r="I102" s="132"/>
      <c r="J102" s="133">
        <f>J160</f>
        <v>0</v>
      </c>
      <c r="L102" s="130"/>
    </row>
    <row r="103" spans="1:47" s="10" customFormat="1" ht="19.899999999999999" customHeight="1">
      <c r="B103" s="130"/>
      <c r="D103" s="131" t="s">
        <v>3266</v>
      </c>
      <c r="E103" s="132"/>
      <c r="F103" s="132"/>
      <c r="G103" s="132"/>
      <c r="H103" s="132"/>
      <c r="I103" s="132"/>
      <c r="J103" s="133">
        <f>J164</f>
        <v>0</v>
      </c>
      <c r="L103" s="130"/>
    </row>
    <row r="104" spans="1:47" s="10" customFormat="1" ht="19.899999999999999" customHeight="1">
      <c r="B104" s="130"/>
      <c r="D104" s="131" t="s">
        <v>3533</v>
      </c>
      <c r="E104" s="132"/>
      <c r="F104" s="132"/>
      <c r="G104" s="132"/>
      <c r="H104" s="132"/>
      <c r="I104" s="132"/>
      <c r="J104" s="133">
        <f>J171</f>
        <v>0</v>
      </c>
      <c r="L104" s="130"/>
    </row>
    <row r="105" spans="1:47" s="10" customFormat="1" ht="19.899999999999999" customHeight="1">
      <c r="B105" s="130"/>
      <c r="D105" s="131" t="s">
        <v>3267</v>
      </c>
      <c r="E105" s="132"/>
      <c r="F105" s="132"/>
      <c r="G105" s="132"/>
      <c r="H105" s="132"/>
      <c r="I105" s="132"/>
      <c r="J105" s="133">
        <f>J183</f>
        <v>0</v>
      </c>
      <c r="L105" s="130"/>
    </row>
    <row r="106" spans="1:47" s="10" customFormat="1" ht="19.899999999999999" customHeight="1">
      <c r="B106" s="130"/>
      <c r="D106" s="131" t="s">
        <v>3534</v>
      </c>
      <c r="E106" s="132"/>
      <c r="F106" s="132"/>
      <c r="G106" s="132"/>
      <c r="H106" s="132"/>
      <c r="I106" s="132"/>
      <c r="J106" s="133">
        <f>J205</f>
        <v>0</v>
      </c>
      <c r="L106" s="130"/>
    </row>
    <row r="107" spans="1:47" s="9" customFormat="1" ht="24.95" customHeight="1">
      <c r="B107" s="126"/>
      <c r="D107" s="127" t="s">
        <v>3268</v>
      </c>
      <c r="E107" s="128"/>
      <c r="F107" s="128"/>
      <c r="G107" s="128"/>
      <c r="H107" s="128"/>
      <c r="I107" s="128"/>
      <c r="J107" s="129">
        <f>J208</f>
        <v>0</v>
      </c>
      <c r="L107" s="126"/>
    </row>
    <row r="108" spans="1:47" s="10" customFormat="1" ht="19.899999999999999" customHeight="1">
      <c r="B108" s="130"/>
      <c r="D108" s="131" t="s">
        <v>3535</v>
      </c>
      <c r="E108" s="132"/>
      <c r="F108" s="132"/>
      <c r="G108" s="132"/>
      <c r="H108" s="132"/>
      <c r="I108" s="132"/>
      <c r="J108" s="133">
        <f>J209</f>
        <v>0</v>
      </c>
      <c r="L108" s="130"/>
    </row>
    <row r="109" spans="1:47" s="10" customFormat="1" ht="19.899999999999999" customHeight="1">
      <c r="B109" s="130"/>
      <c r="D109" s="131" t="s">
        <v>3536</v>
      </c>
      <c r="E109" s="132"/>
      <c r="F109" s="132"/>
      <c r="G109" s="132"/>
      <c r="H109" s="132"/>
      <c r="I109" s="132"/>
      <c r="J109" s="133">
        <f>J213</f>
        <v>0</v>
      </c>
      <c r="L109" s="130"/>
    </row>
    <row r="110" spans="1:47" s="10" customFormat="1" ht="19.899999999999999" customHeight="1">
      <c r="B110" s="130"/>
      <c r="D110" s="131" t="s">
        <v>3269</v>
      </c>
      <c r="E110" s="132"/>
      <c r="F110" s="132"/>
      <c r="G110" s="132"/>
      <c r="H110" s="132"/>
      <c r="I110" s="132"/>
      <c r="J110" s="133">
        <f>J218</f>
        <v>0</v>
      </c>
      <c r="L110" s="130"/>
    </row>
    <row r="111" spans="1:47" s="10" customFormat="1" ht="19.899999999999999" customHeight="1">
      <c r="B111" s="130"/>
      <c r="D111" s="131" t="s">
        <v>3537</v>
      </c>
      <c r="E111" s="132"/>
      <c r="F111" s="132"/>
      <c r="G111" s="132"/>
      <c r="H111" s="132"/>
      <c r="I111" s="132"/>
      <c r="J111" s="133">
        <f>J236</f>
        <v>0</v>
      </c>
      <c r="L111" s="130"/>
    </row>
    <row r="112" spans="1:47" s="10" customFormat="1" ht="19.899999999999999" customHeight="1">
      <c r="B112" s="130"/>
      <c r="D112" s="131" t="s">
        <v>3538</v>
      </c>
      <c r="E112" s="132"/>
      <c r="F112" s="132"/>
      <c r="G112" s="132"/>
      <c r="H112" s="132"/>
      <c r="I112" s="132"/>
      <c r="J112" s="133">
        <f>J269</f>
        <v>0</v>
      </c>
      <c r="L112" s="130"/>
    </row>
    <row r="113" spans="1:31" s="10" customFormat="1" ht="19.899999999999999" customHeight="1">
      <c r="B113" s="130"/>
      <c r="D113" s="131" t="s">
        <v>3539</v>
      </c>
      <c r="E113" s="132"/>
      <c r="F113" s="132"/>
      <c r="G113" s="132"/>
      <c r="H113" s="132"/>
      <c r="I113" s="132"/>
      <c r="J113" s="133">
        <f>J312</f>
        <v>0</v>
      </c>
      <c r="L113" s="130"/>
    </row>
    <row r="114" spans="1:31" s="10" customFormat="1" ht="19.899999999999999" customHeight="1">
      <c r="B114" s="130"/>
      <c r="D114" s="131" t="s">
        <v>3540</v>
      </c>
      <c r="E114" s="132"/>
      <c r="F114" s="132"/>
      <c r="G114" s="132"/>
      <c r="H114" s="132"/>
      <c r="I114" s="132"/>
      <c r="J114" s="133">
        <f>J316</f>
        <v>0</v>
      </c>
      <c r="L114" s="130"/>
    </row>
    <row r="115" spans="1:31" s="10" customFormat="1" ht="19.899999999999999" customHeight="1">
      <c r="B115" s="130"/>
      <c r="D115" s="131" t="s">
        <v>3275</v>
      </c>
      <c r="E115" s="132"/>
      <c r="F115" s="132"/>
      <c r="G115" s="132"/>
      <c r="H115" s="132"/>
      <c r="I115" s="132"/>
      <c r="J115" s="133">
        <f>J358</f>
        <v>0</v>
      </c>
      <c r="L115" s="130"/>
    </row>
    <row r="116" spans="1:31" s="10" customFormat="1" ht="19.899999999999999" customHeight="1">
      <c r="B116" s="130"/>
      <c r="D116" s="131" t="s">
        <v>3541</v>
      </c>
      <c r="E116" s="132"/>
      <c r="F116" s="132"/>
      <c r="G116" s="132"/>
      <c r="H116" s="132"/>
      <c r="I116" s="132"/>
      <c r="J116" s="133">
        <f>J362</f>
        <v>0</v>
      </c>
      <c r="L116" s="130"/>
    </row>
    <row r="117" spans="1:31" s="9" customFormat="1" ht="24.95" customHeight="1">
      <c r="B117" s="126"/>
      <c r="D117" s="127" t="s">
        <v>3277</v>
      </c>
      <c r="E117" s="128"/>
      <c r="F117" s="128"/>
      <c r="G117" s="128"/>
      <c r="H117" s="128"/>
      <c r="I117" s="128"/>
      <c r="J117" s="129">
        <f>J365</f>
        <v>0</v>
      </c>
      <c r="L117" s="126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262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14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66" t="str">
        <f>E7</f>
        <v>DSS Slatinka- stavebný objekt  Haličská cesta Lučenec</v>
      </c>
      <c r="F127" s="267"/>
      <c r="G127" s="267"/>
      <c r="H127" s="267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138</v>
      </c>
      <c r="L128" s="21"/>
    </row>
    <row r="129" spans="1:65" s="2" customFormat="1" ht="16.5" customHeight="1">
      <c r="A129" s="33"/>
      <c r="B129" s="34"/>
      <c r="C129" s="33"/>
      <c r="D129" s="33"/>
      <c r="E129" s="266" t="s">
        <v>2256</v>
      </c>
      <c r="F129" s="268"/>
      <c r="G129" s="268"/>
      <c r="H129" s="268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144</v>
      </c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25" t="str">
        <f>E11</f>
        <v>B5 - Zdravotechnika</v>
      </c>
      <c r="F131" s="268"/>
      <c r="G131" s="268"/>
      <c r="H131" s="268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18</v>
      </c>
      <c r="D133" s="33"/>
      <c r="E133" s="33"/>
      <c r="F133" s="26" t="str">
        <f>F14</f>
        <v>Haličská cesta 2138/9A, Lučenec</v>
      </c>
      <c r="G133" s="33"/>
      <c r="H133" s="33"/>
      <c r="I133" s="28" t="s">
        <v>20</v>
      </c>
      <c r="J133" s="59" t="str">
        <f>IF(J14="","",J14)</f>
        <v>28. 9. 2022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5.2" customHeight="1">
      <c r="A135" s="33"/>
      <c r="B135" s="34"/>
      <c r="C135" s="28" t="s">
        <v>22</v>
      </c>
      <c r="D135" s="33"/>
      <c r="E135" s="33"/>
      <c r="F135" s="26" t="str">
        <f>E17</f>
        <v>DSS Slatinka,Lučenec</v>
      </c>
      <c r="G135" s="33"/>
      <c r="H135" s="33"/>
      <c r="I135" s="28" t="s">
        <v>28</v>
      </c>
      <c r="J135" s="31" t="str">
        <f>E23</f>
        <v>Ing.Attila Farkaš</v>
      </c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25.7" customHeight="1">
      <c r="A136" s="33"/>
      <c r="B136" s="34"/>
      <c r="C136" s="28" t="s">
        <v>26</v>
      </c>
      <c r="D136" s="33"/>
      <c r="E136" s="33"/>
      <c r="F136" s="26" t="str">
        <f>IF(E20="","",E20)</f>
        <v>Vyplň údaj</v>
      </c>
      <c r="G136" s="33"/>
      <c r="H136" s="33"/>
      <c r="I136" s="28" t="s">
        <v>32</v>
      </c>
      <c r="J136" s="31" t="str">
        <f>E26</f>
        <v>Ing. Róbert Nagy - Projekovanie TZB</v>
      </c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34"/>
      <c r="B138" s="135"/>
      <c r="C138" s="136" t="s">
        <v>263</v>
      </c>
      <c r="D138" s="137" t="s">
        <v>61</v>
      </c>
      <c r="E138" s="137" t="s">
        <v>57</v>
      </c>
      <c r="F138" s="137" t="s">
        <v>58</v>
      </c>
      <c r="G138" s="137" t="s">
        <v>264</v>
      </c>
      <c r="H138" s="137" t="s">
        <v>265</v>
      </c>
      <c r="I138" s="137" t="s">
        <v>266</v>
      </c>
      <c r="J138" s="138" t="s">
        <v>229</v>
      </c>
      <c r="K138" s="139" t="s">
        <v>267</v>
      </c>
      <c r="L138" s="140"/>
      <c r="M138" s="66" t="s">
        <v>1</v>
      </c>
      <c r="N138" s="67" t="s">
        <v>40</v>
      </c>
      <c r="O138" s="67" t="s">
        <v>268</v>
      </c>
      <c r="P138" s="67" t="s">
        <v>269</v>
      </c>
      <c r="Q138" s="67" t="s">
        <v>270</v>
      </c>
      <c r="R138" s="67" t="s">
        <v>271</v>
      </c>
      <c r="S138" s="67" t="s">
        <v>272</v>
      </c>
      <c r="T138" s="68" t="s">
        <v>273</v>
      </c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</row>
    <row r="139" spans="1:65" s="2" customFormat="1" ht="22.9" customHeight="1">
      <c r="A139" s="33"/>
      <c r="B139" s="34"/>
      <c r="C139" s="73" t="s">
        <v>230</v>
      </c>
      <c r="D139" s="33"/>
      <c r="E139" s="33"/>
      <c r="F139" s="33"/>
      <c r="G139" s="33"/>
      <c r="H139" s="33"/>
      <c r="I139" s="33"/>
      <c r="J139" s="141">
        <f>BK139</f>
        <v>0</v>
      </c>
      <c r="K139" s="33"/>
      <c r="L139" s="34"/>
      <c r="M139" s="69"/>
      <c r="N139" s="60"/>
      <c r="O139" s="70"/>
      <c r="P139" s="142">
        <f>P140+P208+P365</f>
        <v>0</v>
      </c>
      <c r="Q139" s="70"/>
      <c r="R139" s="142">
        <f>R140+R208+R365</f>
        <v>87.880790000000019</v>
      </c>
      <c r="S139" s="70"/>
      <c r="T139" s="143">
        <f>T140+T208+T365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75</v>
      </c>
      <c r="AU139" s="18" t="s">
        <v>231</v>
      </c>
      <c r="BK139" s="144">
        <f>BK140+BK208+BK365</f>
        <v>0</v>
      </c>
    </row>
    <row r="140" spans="1:65" s="12" customFormat="1" ht="25.9" customHeight="1">
      <c r="B140" s="145"/>
      <c r="D140" s="146" t="s">
        <v>75</v>
      </c>
      <c r="E140" s="147" t="s">
        <v>274</v>
      </c>
      <c r="F140" s="147" t="s">
        <v>3279</v>
      </c>
      <c r="I140" s="148"/>
      <c r="J140" s="149">
        <f>BK140</f>
        <v>0</v>
      </c>
      <c r="L140" s="145"/>
      <c r="M140" s="150"/>
      <c r="N140" s="151"/>
      <c r="O140" s="151"/>
      <c r="P140" s="152">
        <f>P141+P155+P160+P164+P171+P183+P205</f>
        <v>0</v>
      </c>
      <c r="Q140" s="151"/>
      <c r="R140" s="152">
        <f>R141+R155+R160+R164+R171+R183+R205</f>
        <v>86.209940000000017</v>
      </c>
      <c r="S140" s="151"/>
      <c r="T140" s="153">
        <f>T141+T155+T160+T164+T171+T183+T205</f>
        <v>0</v>
      </c>
      <c r="AR140" s="146" t="s">
        <v>83</v>
      </c>
      <c r="AT140" s="154" t="s">
        <v>75</v>
      </c>
      <c r="AU140" s="154" t="s">
        <v>76</v>
      </c>
      <c r="AY140" s="146" t="s">
        <v>276</v>
      </c>
      <c r="BK140" s="155">
        <f>BK141+BK155+BK160+BK164+BK171+BK183+BK205</f>
        <v>0</v>
      </c>
    </row>
    <row r="141" spans="1:65" s="12" customFormat="1" ht="22.9" customHeight="1">
      <c r="B141" s="145"/>
      <c r="D141" s="146" t="s">
        <v>75</v>
      </c>
      <c r="E141" s="156" t="s">
        <v>83</v>
      </c>
      <c r="F141" s="156" t="s">
        <v>3542</v>
      </c>
      <c r="I141" s="148"/>
      <c r="J141" s="157">
        <f>BK141</f>
        <v>0</v>
      </c>
      <c r="L141" s="145"/>
      <c r="M141" s="150"/>
      <c r="N141" s="151"/>
      <c r="O141" s="151"/>
      <c r="P141" s="152">
        <f>SUM(P142:P154)</f>
        <v>0</v>
      </c>
      <c r="Q141" s="151"/>
      <c r="R141" s="152">
        <f>SUM(R142:R154)</f>
        <v>54.054000000000002</v>
      </c>
      <c r="S141" s="151"/>
      <c r="T141" s="153">
        <f>SUM(T142:T154)</f>
        <v>0</v>
      </c>
      <c r="AR141" s="146" t="s">
        <v>83</v>
      </c>
      <c r="AT141" s="154" t="s">
        <v>75</v>
      </c>
      <c r="AU141" s="154" t="s">
        <v>83</v>
      </c>
      <c r="AY141" s="146" t="s">
        <v>276</v>
      </c>
      <c r="BK141" s="155">
        <f>SUM(BK142:BK154)</f>
        <v>0</v>
      </c>
    </row>
    <row r="142" spans="1:65" s="2" customFormat="1" ht="21.75" customHeight="1">
      <c r="A142" s="33"/>
      <c r="B142" s="158"/>
      <c r="C142" s="159" t="s">
        <v>83</v>
      </c>
      <c r="D142" s="159" t="s">
        <v>278</v>
      </c>
      <c r="E142" s="160" t="s">
        <v>3543</v>
      </c>
      <c r="F142" s="161" t="s">
        <v>3544</v>
      </c>
      <c r="G142" s="162" t="s">
        <v>308</v>
      </c>
      <c r="H142" s="163">
        <v>27.04</v>
      </c>
      <c r="I142" s="164"/>
      <c r="J142" s="163">
        <f t="shared" ref="J142:J154" si="0">ROUND(I142*H142,3)</f>
        <v>0</v>
      </c>
      <c r="K142" s="165"/>
      <c r="L142" s="34"/>
      <c r="M142" s="166" t="s">
        <v>1</v>
      </c>
      <c r="N142" s="167" t="s">
        <v>42</v>
      </c>
      <c r="O142" s="62"/>
      <c r="P142" s="168">
        <f t="shared" ref="P142:P154" si="1">O142*H142</f>
        <v>0</v>
      </c>
      <c r="Q142" s="168">
        <v>0</v>
      </c>
      <c r="R142" s="168">
        <f t="shared" ref="R142:R154" si="2">Q142*H142</f>
        <v>0</v>
      </c>
      <c r="S142" s="168">
        <v>0</v>
      </c>
      <c r="T142" s="169">
        <f t="shared" ref="T142:T154" si="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0" t="s">
        <v>282</v>
      </c>
      <c r="AT142" s="170" t="s">
        <v>278</v>
      </c>
      <c r="AU142" s="170" t="s">
        <v>89</v>
      </c>
      <c r="AY142" s="18" t="s">
        <v>276</v>
      </c>
      <c r="BE142" s="171">
        <f t="shared" ref="BE142:BE154" si="4">IF(N142="základná",J142,0)</f>
        <v>0</v>
      </c>
      <c r="BF142" s="171">
        <f t="shared" ref="BF142:BF154" si="5">IF(N142="znížená",J142,0)</f>
        <v>0</v>
      </c>
      <c r="BG142" s="171">
        <f t="shared" ref="BG142:BG154" si="6">IF(N142="zákl. prenesená",J142,0)</f>
        <v>0</v>
      </c>
      <c r="BH142" s="171">
        <f t="shared" ref="BH142:BH154" si="7">IF(N142="zníž. prenesená",J142,0)</f>
        <v>0</v>
      </c>
      <c r="BI142" s="171">
        <f t="shared" ref="BI142:BI154" si="8">IF(N142="nulová",J142,0)</f>
        <v>0</v>
      </c>
      <c r="BJ142" s="18" t="s">
        <v>89</v>
      </c>
      <c r="BK142" s="172">
        <f t="shared" ref="BK142:BK154" si="9">ROUND(I142*H142,3)</f>
        <v>0</v>
      </c>
      <c r="BL142" s="18" t="s">
        <v>282</v>
      </c>
      <c r="BM142" s="170" t="s">
        <v>89</v>
      </c>
    </row>
    <row r="143" spans="1:65" s="2" customFormat="1" ht="37.9" customHeight="1">
      <c r="A143" s="33"/>
      <c r="B143" s="158"/>
      <c r="C143" s="159" t="s">
        <v>89</v>
      </c>
      <c r="D143" s="159" t="s">
        <v>278</v>
      </c>
      <c r="E143" s="160" t="s">
        <v>3545</v>
      </c>
      <c r="F143" s="161" t="s">
        <v>3546</v>
      </c>
      <c r="G143" s="162" t="s">
        <v>308</v>
      </c>
      <c r="H143" s="163">
        <v>27.04</v>
      </c>
      <c r="I143" s="164"/>
      <c r="J143" s="163">
        <f t="shared" si="0"/>
        <v>0</v>
      </c>
      <c r="K143" s="165"/>
      <c r="L143" s="34"/>
      <c r="M143" s="166" t="s">
        <v>1</v>
      </c>
      <c r="N143" s="167" t="s">
        <v>42</v>
      </c>
      <c r="O143" s="62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282</v>
      </c>
      <c r="AT143" s="170" t="s">
        <v>278</v>
      </c>
      <c r="AU143" s="170" t="s">
        <v>89</v>
      </c>
      <c r="AY143" s="18" t="s">
        <v>276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8" t="s">
        <v>89</v>
      </c>
      <c r="BK143" s="172">
        <f t="shared" si="9"/>
        <v>0</v>
      </c>
      <c r="BL143" s="18" t="s">
        <v>282</v>
      </c>
      <c r="BM143" s="170" t="s">
        <v>282</v>
      </c>
    </row>
    <row r="144" spans="1:65" s="2" customFormat="1" ht="33" customHeight="1">
      <c r="A144" s="33"/>
      <c r="B144" s="158"/>
      <c r="C144" s="159" t="s">
        <v>295</v>
      </c>
      <c r="D144" s="159" t="s">
        <v>278</v>
      </c>
      <c r="E144" s="160" t="s">
        <v>3547</v>
      </c>
      <c r="F144" s="161" t="s">
        <v>3548</v>
      </c>
      <c r="G144" s="162" t="s">
        <v>308</v>
      </c>
      <c r="H144" s="163">
        <v>20.5</v>
      </c>
      <c r="I144" s="164"/>
      <c r="J144" s="163">
        <f t="shared" si="0"/>
        <v>0</v>
      </c>
      <c r="K144" s="165"/>
      <c r="L144" s="34"/>
      <c r="M144" s="166" t="s">
        <v>1</v>
      </c>
      <c r="N144" s="167" t="s">
        <v>42</v>
      </c>
      <c r="O144" s="62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282</v>
      </c>
      <c r="AT144" s="170" t="s">
        <v>278</v>
      </c>
      <c r="AU144" s="170" t="s">
        <v>89</v>
      </c>
      <c r="AY144" s="18" t="s">
        <v>276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8" t="s">
        <v>89</v>
      </c>
      <c r="BK144" s="172">
        <f t="shared" si="9"/>
        <v>0</v>
      </c>
      <c r="BL144" s="18" t="s">
        <v>282</v>
      </c>
      <c r="BM144" s="170" t="s">
        <v>313</v>
      </c>
    </row>
    <row r="145" spans="1:65" s="2" customFormat="1" ht="24.2" customHeight="1">
      <c r="A145" s="33"/>
      <c r="B145" s="158"/>
      <c r="C145" s="159" t="s">
        <v>282</v>
      </c>
      <c r="D145" s="159" t="s">
        <v>278</v>
      </c>
      <c r="E145" s="160" t="s">
        <v>3549</v>
      </c>
      <c r="F145" s="161" t="s">
        <v>3550</v>
      </c>
      <c r="G145" s="162" t="s">
        <v>308</v>
      </c>
      <c r="H145" s="163">
        <v>47.54</v>
      </c>
      <c r="I145" s="164"/>
      <c r="J145" s="163">
        <f t="shared" si="0"/>
        <v>0</v>
      </c>
      <c r="K145" s="165"/>
      <c r="L145" s="34"/>
      <c r="M145" s="166" t="s">
        <v>1</v>
      </c>
      <c r="N145" s="167" t="s">
        <v>42</v>
      </c>
      <c r="O145" s="62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8" t="s">
        <v>89</v>
      </c>
      <c r="BK145" s="172">
        <f t="shared" si="9"/>
        <v>0</v>
      </c>
      <c r="BL145" s="18" t="s">
        <v>282</v>
      </c>
      <c r="BM145" s="170" t="s">
        <v>325</v>
      </c>
    </row>
    <row r="146" spans="1:65" s="2" customFormat="1" ht="24.2" customHeight="1">
      <c r="A146" s="33"/>
      <c r="B146" s="158"/>
      <c r="C146" s="159" t="s">
        <v>305</v>
      </c>
      <c r="D146" s="159" t="s">
        <v>278</v>
      </c>
      <c r="E146" s="160" t="s">
        <v>3551</v>
      </c>
      <c r="F146" s="161" t="s">
        <v>3552</v>
      </c>
      <c r="G146" s="162" t="s">
        <v>308</v>
      </c>
      <c r="H146" s="163">
        <v>47.54</v>
      </c>
      <c r="I146" s="164"/>
      <c r="J146" s="163">
        <f t="shared" si="0"/>
        <v>0</v>
      </c>
      <c r="K146" s="165"/>
      <c r="L146" s="34"/>
      <c r="M146" s="166" t="s">
        <v>1</v>
      </c>
      <c r="N146" s="167" t="s">
        <v>42</v>
      </c>
      <c r="O146" s="62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282</v>
      </c>
      <c r="AT146" s="170" t="s">
        <v>278</v>
      </c>
      <c r="AU146" s="170" t="s">
        <v>89</v>
      </c>
      <c r="AY146" s="18" t="s">
        <v>276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8" t="s">
        <v>89</v>
      </c>
      <c r="BK146" s="172">
        <f t="shared" si="9"/>
        <v>0</v>
      </c>
      <c r="BL146" s="18" t="s">
        <v>282</v>
      </c>
      <c r="BM146" s="170" t="s">
        <v>333</v>
      </c>
    </row>
    <row r="147" spans="1:65" s="2" customFormat="1" ht="16.5" customHeight="1">
      <c r="A147" s="33"/>
      <c r="B147" s="158"/>
      <c r="C147" s="159" t="s">
        <v>313</v>
      </c>
      <c r="D147" s="159" t="s">
        <v>278</v>
      </c>
      <c r="E147" s="160" t="s">
        <v>3553</v>
      </c>
      <c r="F147" s="161" t="s">
        <v>3554</v>
      </c>
      <c r="G147" s="162" t="s">
        <v>308</v>
      </c>
      <c r="H147" s="163">
        <v>35.71</v>
      </c>
      <c r="I147" s="164"/>
      <c r="J147" s="163">
        <f t="shared" si="0"/>
        <v>0</v>
      </c>
      <c r="K147" s="165"/>
      <c r="L147" s="34"/>
      <c r="M147" s="166" t="s">
        <v>1</v>
      </c>
      <c r="N147" s="167" t="s">
        <v>42</v>
      </c>
      <c r="O147" s="62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282</v>
      </c>
      <c r="AT147" s="170" t="s">
        <v>278</v>
      </c>
      <c r="AU147" s="170" t="s">
        <v>89</v>
      </c>
      <c r="AY147" s="18" t="s">
        <v>276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8" t="s">
        <v>89</v>
      </c>
      <c r="BK147" s="172">
        <f t="shared" si="9"/>
        <v>0</v>
      </c>
      <c r="BL147" s="18" t="s">
        <v>282</v>
      </c>
      <c r="BM147" s="170" t="s">
        <v>342</v>
      </c>
    </row>
    <row r="148" spans="1:65" s="2" customFormat="1" ht="24.2" customHeight="1">
      <c r="A148" s="33"/>
      <c r="B148" s="158"/>
      <c r="C148" s="159" t="s">
        <v>319</v>
      </c>
      <c r="D148" s="159" t="s">
        <v>278</v>
      </c>
      <c r="E148" s="160" t="s">
        <v>3555</v>
      </c>
      <c r="F148" s="161" t="s">
        <v>354</v>
      </c>
      <c r="G148" s="162" t="s">
        <v>355</v>
      </c>
      <c r="H148" s="163">
        <v>57.14</v>
      </c>
      <c r="I148" s="164"/>
      <c r="J148" s="163">
        <f t="shared" si="0"/>
        <v>0</v>
      </c>
      <c r="K148" s="165"/>
      <c r="L148" s="34"/>
      <c r="M148" s="166" t="s">
        <v>1</v>
      </c>
      <c r="N148" s="167" t="s">
        <v>42</v>
      </c>
      <c r="O148" s="62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8" t="s">
        <v>89</v>
      </c>
      <c r="BK148" s="172">
        <f t="shared" si="9"/>
        <v>0</v>
      </c>
      <c r="BL148" s="18" t="s">
        <v>282</v>
      </c>
      <c r="BM148" s="170" t="s">
        <v>352</v>
      </c>
    </row>
    <row r="149" spans="1:65" s="2" customFormat="1" ht="24.2" customHeight="1">
      <c r="A149" s="33"/>
      <c r="B149" s="158"/>
      <c r="C149" s="159" t="s">
        <v>325</v>
      </c>
      <c r="D149" s="159" t="s">
        <v>278</v>
      </c>
      <c r="E149" s="160" t="s">
        <v>3556</v>
      </c>
      <c r="F149" s="161" t="s">
        <v>3557</v>
      </c>
      <c r="G149" s="162" t="s">
        <v>308</v>
      </c>
      <c r="H149" s="163">
        <v>15.97</v>
      </c>
      <c r="I149" s="164"/>
      <c r="J149" s="163">
        <f t="shared" si="0"/>
        <v>0</v>
      </c>
      <c r="K149" s="165"/>
      <c r="L149" s="34"/>
      <c r="M149" s="166" t="s">
        <v>1</v>
      </c>
      <c r="N149" s="167" t="s">
        <v>42</v>
      </c>
      <c r="O149" s="62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282</v>
      </c>
      <c r="AT149" s="170" t="s">
        <v>278</v>
      </c>
      <c r="AU149" s="170" t="s">
        <v>89</v>
      </c>
      <c r="AY149" s="18" t="s">
        <v>276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8" t="s">
        <v>89</v>
      </c>
      <c r="BK149" s="172">
        <f t="shared" si="9"/>
        <v>0</v>
      </c>
      <c r="BL149" s="18" t="s">
        <v>282</v>
      </c>
      <c r="BM149" s="170" t="s">
        <v>368</v>
      </c>
    </row>
    <row r="150" spans="1:65" s="2" customFormat="1" ht="24.2" customHeight="1">
      <c r="A150" s="33"/>
      <c r="B150" s="158"/>
      <c r="C150" s="159" t="s">
        <v>329</v>
      </c>
      <c r="D150" s="159" t="s">
        <v>278</v>
      </c>
      <c r="E150" s="160" t="s">
        <v>3558</v>
      </c>
      <c r="F150" s="161" t="s">
        <v>3559</v>
      </c>
      <c r="G150" s="162" t="s">
        <v>308</v>
      </c>
      <c r="H150" s="163">
        <v>10.02</v>
      </c>
      <c r="I150" s="164"/>
      <c r="J150" s="163">
        <f t="shared" si="0"/>
        <v>0</v>
      </c>
      <c r="K150" s="165"/>
      <c r="L150" s="34"/>
      <c r="M150" s="166" t="s">
        <v>1</v>
      </c>
      <c r="N150" s="167" t="s">
        <v>42</v>
      </c>
      <c r="O150" s="62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282</v>
      </c>
      <c r="AT150" s="170" t="s">
        <v>278</v>
      </c>
      <c r="AU150" s="170" t="s">
        <v>89</v>
      </c>
      <c r="AY150" s="18" t="s">
        <v>276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8" t="s">
        <v>89</v>
      </c>
      <c r="BK150" s="172">
        <f t="shared" si="9"/>
        <v>0</v>
      </c>
      <c r="BL150" s="18" t="s">
        <v>282</v>
      </c>
      <c r="BM150" s="170" t="s">
        <v>379</v>
      </c>
    </row>
    <row r="151" spans="1:65" s="2" customFormat="1" ht="24.2" customHeight="1">
      <c r="A151" s="33"/>
      <c r="B151" s="158"/>
      <c r="C151" s="197" t="s">
        <v>333</v>
      </c>
      <c r="D151" s="197" t="s">
        <v>393</v>
      </c>
      <c r="E151" s="198" t="s">
        <v>3560</v>
      </c>
      <c r="F151" s="199" t="s">
        <v>3561</v>
      </c>
      <c r="G151" s="200" t="s">
        <v>355</v>
      </c>
      <c r="H151" s="201">
        <v>18.032</v>
      </c>
      <c r="I151" s="202"/>
      <c r="J151" s="201">
        <f t="shared" si="0"/>
        <v>0</v>
      </c>
      <c r="K151" s="203"/>
      <c r="L151" s="204"/>
      <c r="M151" s="205" t="s">
        <v>1</v>
      </c>
      <c r="N151" s="206" t="s">
        <v>42</v>
      </c>
      <c r="O151" s="62"/>
      <c r="P151" s="168">
        <f t="shared" si="1"/>
        <v>0</v>
      </c>
      <c r="Q151" s="168">
        <v>1</v>
      </c>
      <c r="R151" s="168">
        <f t="shared" si="2"/>
        <v>18.032</v>
      </c>
      <c r="S151" s="168">
        <v>0</v>
      </c>
      <c r="T151" s="16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325</v>
      </c>
      <c r="AT151" s="170" t="s">
        <v>393</v>
      </c>
      <c r="AU151" s="170" t="s">
        <v>89</v>
      </c>
      <c r="AY151" s="18" t="s">
        <v>276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8" t="s">
        <v>89</v>
      </c>
      <c r="BK151" s="172">
        <f t="shared" si="9"/>
        <v>0</v>
      </c>
      <c r="BL151" s="18" t="s">
        <v>282</v>
      </c>
      <c r="BM151" s="170" t="s">
        <v>7</v>
      </c>
    </row>
    <row r="152" spans="1:65" s="2" customFormat="1" ht="24.2" customHeight="1">
      <c r="A152" s="33"/>
      <c r="B152" s="158"/>
      <c r="C152" s="197" t="s">
        <v>337</v>
      </c>
      <c r="D152" s="197" t="s">
        <v>393</v>
      </c>
      <c r="E152" s="198" t="s">
        <v>3562</v>
      </c>
      <c r="F152" s="199" t="s">
        <v>3563</v>
      </c>
      <c r="G152" s="200" t="s">
        <v>355</v>
      </c>
      <c r="H152" s="201">
        <v>7.44</v>
      </c>
      <c r="I152" s="202"/>
      <c r="J152" s="201">
        <f t="shared" si="0"/>
        <v>0</v>
      </c>
      <c r="K152" s="203"/>
      <c r="L152" s="204"/>
      <c r="M152" s="205" t="s">
        <v>1</v>
      </c>
      <c r="N152" s="206" t="s">
        <v>42</v>
      </c>
      <c r="O152" s="62"/>
      <c r="P152" s="168">
        <f t="shared" si="1"/>
        <v>0</v>
      </c>
      <c r="Q152" s="168">
        <v>1</v>
      </c>
      <c r="R152" s="168">
        <f t="shared" si="2"/>
        <v>7.44</v>
      </c>
      <c r="S152" s="168">
        <v>0</v>
      </c>
      <c r="T152" s="16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325</v>
      </c>
      <c r="AT152" s="170" t="s">
        <v>393</v>
      </c>
      <c r="AU152" s="170" t="s">
        <v>89</v>
      </c>
      <c r="AY152" s="18" t="s">
        <v>276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8" t="s">
        <v>89</v>
      </c>
      <c r="BK152" s="172">
        <f t="shared" si="9"/>
        <v>0</v>
      </c>
      <c r="BL152" s="18" t="s">
        <v>282</v>
      </c>
      <c r="BM152" s="170" t="s">
        <v>399</v>
      </c>
    </row>
    <row r="153" spans="1:65" s="2" customFormat="1" ht="24.2" customHeight="1">
      <c r="A153" s="33"/>
      <c r="B153" s="158"/>
      <c r="C153" s="159" t="s">
        <v>342</v>
      </c>
      <c r="D153" s="159" t="s">
        <v>278</v>
      </c>
      <c r="E153" s="160" t="s">
        <v>3564</v>
      </c>
      <c r="F153" s="161" t="s">
        <v>3565</v>
      </c>
      <c r="G153" s="162" t="s">
        <v>308</v>
      </c>
      <c r="H153" s="163">
        <v>15.88</v>
      </c>
      <c r="I153" s="164"/>
      <c r="J153" s="163">
        <f t="shared" si="0"/>
        <v>0</v>
      </c>
      <c r="K153" s="165"/>
      <c r="L153" s="34"/>
      <c r="M153" s="166" t="s">
        <v>1</v>
      </c>
      <c r="N153" s="167" t="s">
        <v>42</v>
      </c>
      <c r="O153" s="62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282</v>
      </c>
      <c r="AT153" s="170" t="s">
        <v>278</v>
      </c>
      <c r="AU153" s="170" t="s">
        <v>89</v>
      </c>
      <c r="AY153" s="18" t="s">
        <v>276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8" t="s">
        <v>89</v>
      </c>
      <c r="BK153" s="172">
        <f t="shared" si="9"/>
        <v>0</v>
      </c>
      <c r="BL153" s="18" t="s">
        <v>282</v>
      </c>
      <c r="BM153" s="170" t="s">
        <v>410</v>
      </c>
    </row>
    <row r="154" spans="1:65" s="2" customFormat="1" ht="24.2" customHeight="1">
      <c r="A154" s="33"/>
      <c r="B154" s="158"/>
      <c r="C154" s="197" t="s">
        <v>347</v>
      </c>
      <c r="D154" s="197" t="s">
        <v>393</v>
      </c>
      <c r="E154" s="198" t="s">
        <v>3566</v>
      </c>
      <c r="F154" s="199" t="s">
        <v>3567</v>
      </c>
      <c r="G154" s="200" t="s">
        <v>355</v>
      </c>
      <c r="H154" s="201">
        <v>28.582000000000001</v>
      </c>
      <c r="I154" s="202"/>
      <c r="J154" s="201">
        <f t="shared" si="0"/>
        <v>0</v>
      </c>
      <c r="K154" s="203"/>
      <c r="L154" s="204"/>
      <c r="M154" s="205" t="s">
        <v>1</v>
      </c>
      <c r="N154" s="206" t="s">
        <v>42</v>
      </c>
      <c r="O154" s="62"/>
      <c r="P154" s="168">
        <f t="shared" si="1"/>
        <v>0</v>
      </c>
      <c r="Q154" s="168">
        <v>1</v>
      </c>
      <c r="R154" s="168">
        <f t="shared" si="2"/>
        <v>28.582000000000001</v>
      </c>
      <c r="S154" s="168">
        <v>0</v>
      </c>
      <c r="T154" s="169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0" t="s">
        <v>325</v>
      </c>
      <c r="AT154" s="170" t="s">
        <v>393</v>
      </c>
      <c r="AU154" s="170" t="s">
        <v>89</v>
      </c>
      <c r="AY154" s="18" t="s">
        <v>276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8" t="s">
        <v>89</v>
      </c>
      <c r="BK154" s="172">
        <f t="shared" si="9"/>
        <v>0</v>
      </c>
      <c r="BL154" s="18" t="s">
        <v>282</v>
      </c>
      <c r="BM154" s="170" t="s">
        <v>420</v>
      </c>
    </row>
    <row r="155" spans="1:65" s="12" customFormat="1" ht="22.9" customHeight="1">
      <c r="B155" s="145"/>
      <c r="D155" s="146" t="s">
        <v>75</v>
      </c>
      <c r="E155" s="156" t="s">
        <v>295</v>
      </c>
      <c r="F155" s="156" t="s">
        <v>3280</v>
      </c>
      <c r="I155" s="148"/>
      <c r="J155" s="157">
        <f>BK155</f>
        <v>0</v>
      </c>
      <c r="L155" s="145"/>
      <c r="M155" s="150"/>
      <c r="N155" s="151"/>
      <c r="O155" s="151"/>
      <c r="P155" s="152">
        <f>SUM(P156:P159)</f>
        <v>0</v>
      </c>
      <c r="Q155" s="151"/>
      <c r="R155" s="152">
        <f>SUM(R156:R159)</f>
        <v>1.1442599999999998</v>
      </c>
      <c r="S155" s="151"/>
      <c r="T155" s="153">
        <f>SUM(T156:T159)</f>
        <v>0</v>
      </c>
      <c r="AR155" s="146" t="s">
        <v>83</v>
      </c>
      <c r="AT155" s="154" t="s">
        <v>75</v>
      </c>
      <c r="AU155" s="154" t="s">
        <v>83</v>
      </c>
      <c r="AY155" s="146" t="s">
        <v>276</v>
      </c>
      <c r="BK155" s="155">
        <f>SUM(BK156:BK159)</f>
        <v>0</v>
      </c>
    </row>
    <row r="156" spans="1:65" s="2" customFormat="1" ht="24.2" customHeight="1">
      <c r="A156" s="33"/>
      <c r="B156" s="158"/>
      <c r="C156" s="159" t="s">
        <v>352</v>
      </c>
      <c r="D156" s="159" t="s">
        <v>278</v>
      </c>
      <c r="E156" s="160" t="s">
        <v>3568</v>
      </c>
      <c r="F156" s="161" t="s">
        <v>3569</v>
      </c>
      <c r="G156" s="162" t="s">
        <v>371</v>
      </c>
      <c r="H156" s="163">
        <v>21</v>
      </c>
      <c r="I156" s="164"/>
      <c r="J156" s="163">
        <f>ROUND(I156*H156,3)</f>
        <v>0</v>
      </c>
      <c r="K156" s="165"/>
      <c r="L156" s="34"/>
      <c r="M156" s="166" t="s">
        <v>1</v>
      </c>
      <c r="N156" s="167" t="s">
        <v>42</v>
      </c>
      <c r="O156" s="62"/>
      <c r="P156" s="168">
        <f>O156*H156</f>
        <v>0</v>
      </c>
      <c r="Q156" s="168">
        <v>5.1499999999999997E-2</v>
      </c>
      <c r="R156" s="168">
        <f>Q156*H156</f>
        <v>1.0814999999999999</v>
      </c>
      <c r="S156" s="168">
        <v>0</v>
      </c>
      <c r="T156" s="169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0" t="s">
        <v>282</v>
      </c>
      <c r="AT156" s="170" t="s">
        <v>278</v>
      </c>
      <c r="AU156" s="170" t="s">
        <v>89</v>
      </c>
      <c r="AY156" s="18" t="s">
        <v>276</v>
      </c>
      <c r="BE156" s="171">
        <f>IF(N156="základná",J156,0)</f>
        <v>0</v>
      </c>
      <c r="BF156" s="171">
        <f>IF(N156="znížená",J156,0)</f>
        <v>0</v>
      </c>
      <c r="BG156" s="171">
        <f>IF(N156="zákl. prenesená",J156,0)</f>
        <v>0</v>
      </c>
      <c r="BH156" s="171">
        <f>IF(N156="zníž. prenesená",J156,0)</f>
        <v>0</v>
      </c>
      <c r="BI156" s="171">
        <f>IF(N156="nulová",J156,0)</f>
        <v>0</v>
      </c>
      <c r="BJ156" s="18" t="s">
        <v>89</v>
      </c>
      <c r="BK156" s="172">
        <f>ROUND(I156*H156,3)</f>
        <v>0</v>
      </c>
      <c r="BL156" s="18" t="s">
        <v>282</v>
      </c>
      <c r="BM156" s="170" t="s">
        <v>430</v>
      </c>
    </row>
    <row r="157" spans="1:65" s="2" customFormat="1" ht="37.9" customHeight="1">
      <c r="A157" s="33"/>
      <c r="B157" s="158"/>
      <c r="C157" s="159" t="s">
        <v>359</v>
      </c>
      <c r="D157" s="159" t="s">
        <v>278</v>
      </c>
      <c r="E157" s="160" t="s">
        <v>3570</v>
      </c>
      <c r="F157" s="161" t="s">
        <v>3571</v>
      </c>
      <c r="G157" s="162" t="s">
        <v>371</v>
      </c>
      <c r="H157" s="163">
        <v>1</v>
      </c>
      <c r="I157" s="164"/>
      <c r="J157" s="163">
        <f>ROUND(I157*H157,3)</f>
        <v>0</v>
      </c>
      <c r="K157" s="165"/>
      <c r="L157" s="34"/>
      <c r="M157" s="166" t="s">
        <v>1</v>
      </c>
      <c r="N157" s="167" t="s">
        <v>42</v>
      </c>
      <c r="O157" s="62"/>
      <c r="P157" s="168">
        <f>O157*H157</f>
        <v>0</v>
      </c>
      <c r="Q157" s="168">
        <v>1.04E-2</v>
      </c>
      <c r="R157" s="168">
        <f>Q157*H157</f>
        <v>1.04E-2</v>
      </c>
      <c r="S157" s="168">
        <v>0</v>
      </c>
      <c r="T157" s="16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282</v>
      </c>
      <c r="AT157" s="170" t="s">
        <v>278</v>
      </c>
      <c r="AU157" s="170" t="s">
        <v>89</v>
      </c>
      <c r="AY157" s="18" t="s">
        <v>276</v>
      </c>
      <c r="BE157" s="171">
        <f>IF(N157="základná",J157,0)</f>
        <v>0</v>
      </c>
      <c r="BF157" s="171">
        <f>IF(N157="znížená",J157,0)</f>
        <v>0</v>
      </c>
      <c r="BG157" s="171">
        <f>IF(N157="zákl. prenesená",J157,0)</f>
        <v>0</v>
      </c>
      <c r="BH157" s="171">
        <f>IF(N157="zníž. prenesená",J157,0)</f>
        <v>0</v>
      </c>
      <c r="BI157" s="171">
        <f>IF(N157="nulová",J157,0)</f>
        <v>0</v>
      </c>
      <c r="BJ157" s="18" t="s">
        <v>89</v>
      </c>
      <c r="BK157" s="172">
        <f>ROUND(I157*H157,3)</f>
        <v>0</v>
      </c>
      <c r="BL157" s="18" t="s">
        <v>282</v>
      </c>
      <c r="BM157" s="170" t="s">
        <v>294</v>
      </c>
    </row>
    <row r="158" spans="1:65" s="2" customFormat="1" ht="37.9" customHeight="1">
      <c r="A158" s="33"/>
      <c r="B158" s="158"/>
      <c r="C158" s="159" t="s">
        <v>368</v>
      </c>
      <c r="D158" s="159" t="s">
        <v>278</v>
      </c>
      <c r="E158" s="160" t="s">
        <v>3572</v>
      </c>
      <c r="F158" s="161" t="s">
        <v>3573</v>
      </c>
      <c r="G158" s="162" t="s">
        <v>371</v>
      </c>
      <c r="H158" s="163">
        <v>2</v>
      </c>
      <c r="I158" s="164"/>
      <c r="J158" s="163">
        <f>ROUND(I158*H158,3)</f>
        <v>0</v>
      </c>
      <c r="K158" s="165"/>
      <c r="L158" s="34"/>
      <c r="M158" s="166" t="s">
        <v>1</v>
      </c>
      <c r="N158" s="167" t="s">
        <v>42</v>
      </c>
      <c r="O158" s="62"/>
      <c r="P158" s="168">
        <f>O158*H158</f>
        <v>0</v>
      </c>
      <c r="Q158" s="168">
        <v>1.272E-2</v>
      </c>
      <c r="R158" s="168">
        <f>Q158*H158</f>
        <v>2.5440000000000001E-2</v>
      </c>
      <c r="S158" s="168">
        <v>0</v>
      </c>
      <c r="T158" s="16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282</v>
      </c>
      <c r="AT158" s="170" t="s">
        <v>278</v>
      </c>
      <c r="AU158" s="170" t="s">
        <v>89</v>
      </c>
      <c r="AY158" s="18" t="s">
        <v>276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8" t="s">
        <v>89</v>
      </c>
      <c r="BK158" s="172">
        <f>ROUND(I158*H158,3)</f>
        <v>0</v>
      </c>
      <c r="BL158" s="18" t="s">
        <v>282</v>
      </c>
      <c r="BM158" s="170" t="s">
        <v>448</v>
      </c>
    </row>
    <row r="159" spans="1:65" s="2" customFormat="1" ht="37.9" customHeight="1">
      <c r="A159" s="33"/>
      <c r="B159" s="158"/>
      <c r="C159" s="159" t="s">
        <v>374</v>
      </c>
      <c r="D159" s="159" t="s">
        <v>278</v>
      </c>
      <c r="E159" s="160" t="s">
        <v>3574</v>
      </c>
      <c r="F159" s="161" t="s">
        <v>3575</v>
      </c>
      <c r="G159" s="162" t="s">
        <v>371</v>
      </c>
      <c r="H159" s="163">
        <v>2</v>
      </c>
      <c r="I159" s="164"/>
      <c r="J159" s="163">
        <f>ROUND(I159*H159,3)</f>
        <v>0</v>
      </c>
      <c r="K159" s="165"/>
      <c r="L159" s="34"/>
      <c r="M159" s="166" t="s">
        <v>1</v>
      </c>
      <c r="N159" s="167" t="s">
        <v>42</v>
      </c>
      <c r="O159" s="62"/>
      <c r="P159" s="168">
        <f>O159*H159</f>
        <v>0</v>
      </c>
      <c r="Q159" s="168">
        <v>1.346E-2</v>
      </c>
      <c r="R159" s="168">
        <f>Q159*H159</f>
        <v>2.6919999999999999E-2</v>
      </c>
      <c r="S159" s="168">
        <v>0</v>
      </c>
      <c r="T159" s="16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282</v>
      </c>
      <c r="AT159" s="170" t="s">
        <v>278</v>
      </c>
      <c r="AU159" s="170" t="s">
        <v>89</v>
      </c>
      <c r="AY159" s="18" t="s">
        <v>276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8" t="s">
        <v>89</v>
      </c>
      <c r="BK159" s="172">
        <f>ROUND(I159*H159,3)</f>
        <v>0</v>
      </c>
      <c r="BL159" s="18" t="s">
        <v>282</v>
      </c>
      <c r="BM159" s="170" t="s">
        <v>461</v>
      </c>
    </row>
    <row r="160" spans="1:65" s="12" customFormat="1" ht="22.9" customHeight="1">
      <c r="B160" s="145"/>
      <c r="D160" s="146" t="s">
        <v>75</v>
      </c>
      <c r="E160" s="156" t="s">
        <v>282</v>
      </c>
      <c r="F160" s="156" t="s">
        <v>3576</v>
      </c>
      <c r="I160" s="148"/>
      <c r="J160" s="157">
        <f>BK160</f>
        <v>0</v>
      </c>
      <c r="L160" s="145"/>
      <c r="M160" s="150"/>
      <c r="N160" s="151"/>
      <c r="O160" s="151"/>
      <c r="P160" s="152">
        <f>SUM(P161:P163)</f>
        <v>0</v>
      </c>
      <c r="Q160" s="151"/>
      <c r="R160" s="152">
        <f>SUM(R161:R163)</f>
        <v>9.2860500000000012</v>
      </c>
      <c r="S160" s="151"/>
      <c r="T160" s="153">
        <f>SUM(T161:T163)</f>
        <v>0</v>
      </c>
      <c r="AR160" s="146" t="s">
        <v>83</v>
      </c>
      <c r="AT160" s="154" t="s">
        <v>75</v>
      </c>
      <c r="AU160" s="154" t="s">
        <v>83</v>
      </c>
      <c r="AY160" s="146" t="s">
        <v>276</v>
      </c>
      <c r="BK160" s="155">
        <f>SUM(BK161:BK163)</f>
        <v>0</v>
      </c>
    </row>
    <row r="161" spans="1:65" s="2" customFormat="1" ht="33" customHeight="1">
      <c r="A161" s="33"/>
      <c r="B161" s="158"/>
      <c r="C161" s="159" t="s">
        <v>379</v>
      </c>
      <c r="D161" s="159" t="s">
        <v>278</v>
      </c>
      <c r="E161" s="160" t="s">
        <v>3577</v>
      </c>
      <c r="F161" s="161" t="s">
        <v>3578</v>
      </c>
      <c r="G161" s="162" t="s">
        <v>371</v>
      </c>
      <c r="H161" s="163">
        <v>8</v>
      </c>
      <c r="I161" s="164"/>
      <c r="J161" s="163">
        <f>ROUND(I161*H161,3)</f>
        <v>0</v>
      </c>
      <c r="K161" s="165"/>
      <c r="L161" s="34"/>
      <c r="M161" s="166" t="s">
        <v>1</v>
      </c>
      <c r="N161" s="167" t="s">
        <v>42</v>
      </c>
      <c r="O161" s="62"/>
      <c r="P161" s="168">
        <f>O161*H161</f>
        <v>0</v>
      </c>
      <c r="Q161" s="168">
        <v>4.5620000000000001E-2</v>
      </c>
      <c r="R161" s="168">
        <f>Q161*H161</f>
        <v>0.36496000000000001</v>
      </c>
      <c r="S161" s="168">
        <v>0</v>
      </c>
      <c r="T161" s="16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282</v>
      </c>
      <c r="AT161" s="170" t="s">
        <v>278</v>
      </c>
      <c r="AU161" s="170" t="s">
        <v>89</v>
      </c>
      <c r="AY161" s="18" t="s">
        <v>276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8" t="s">
        <v>89</v>
      </c>
      <c r="BK161" s="172">
        <f>ROUND(I161*H161,3)</f>
        <v>0</v>
      </c>
      <c r="BL161" s="18" t="s">
        <v>282</v>
      </c>
      <c r="BM161" s="170" t="s">
        <v>471</v>
      </c>
    </row>
    <row r="162" spans="1:65" s="2" customFormat="1" ht="24.2" customHeight="1">
      <c r="A162" s="33"/>
      <c r="B162" s="158"/>
      <c r="C162" s="159" t="s">
        <v>383</v>
      </c>
      <c r="D162" s="159" t="s">
        <v>278</v>
      </c>
      <c r="E162" s="160" t="s">
        <v>3579</v>
      </c>
      <c r="F162" s="161" t="s">
        <v>3580</v>
      </c>
      <c r="G162" s="162" t="s">
        <v>3581</v>
      </c>
      <c r="H162" s="163">
        <v>2</v>
      </c>
      <c r="I162" s="164"/>
      <c r="J162" s="163">
        <f>ROUND(I162*H162,3)</f>
        <v>0</v>
      </c>
      <c r="K162" s="165"/>
      <c r="L162" s="34"/>
      <c r="M162" s="166" t="s">
        <v>1</v>
      </c>
      <c r="N162" s="167" t="s">
        <v>42</v>
      </c>
      <c r="O162" s="62"/>
      <c r="P162" s="168">
        <f>O162*H162</f>
        <v>0</v>
      </c>
      <c r="Q162" s="168">
        <v>4.5620000000000001E-2</v>
      </c>
      <c r="R162" s="168">
        <f>Q162*H162</f>
        <v>9.1240000000000002E-2</v>
      </c>
      <c r="S162" s="168">
        <v>0</v>
      </c>
      <c r="T162" s="16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282</v>
      </c>
      <c r="AT162" s="170" t="s">
        <v>278</v>
      </c>
      <c r="AU162" s="170" t="s">
        <v>89</v>
      </c>
      <c r="AY162" s="18" t="s">
        <v>276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89</v>
      </c>
      <c r="BK162" s="172">
        <f>ROUND(I162*H162,3)</f>
        <v>0</v>
      </c>
      <c r="BL162" s="18" t="s">
        <v>282</v>
      </c>
      <c r="BM162" s="170" t="s">
        <v>482</v>
      </c>
    </row>
    <row r="163" spans="1:65" s="2" customFormat="1" ht="33" customHeight="1">
      <c r="A163" s="33"/>
      <c r="B163" s="158"/>
      <c r="C163" s="159" t="s">
        <v>7</v>
      </c>
      <c r="D163" s="159" t="s">
        <v>278</v>
      </c>
      <c r="E163" s="160" t="s">
        <v>3582</v>
      </c>
      <c r="F163" s="161" t="s">
        <v>3583</v>
      </c>
      <c r="G163" s="162" t="s">
        <v>308</v>
      </c>
      <c r="H163" s="163">
        <v>4.67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62"/>
      <c r="P163" s="168">
        <f>O163*H163</f>
        <v>0</v>
      </c>
      <c r="Q163" s="168">
        <v>1.8907601713062101</v>
      </c>
      <c r="R163" s="168">
        <f>Q163*H163</f>
        <v>8.8298500000000004</v>
      </c>
      <c r="S163" s="168">
        <v>0</v>
      </c>
      <c r="T163" s="16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282</v>
      </c>
      <c r="AT163" s="170" t="s">
        <v>278</v>
      </c>
      <c r="AU163" s="170" t="s">
        <v>89</v>
      </c>
      <c r="AY163" s="18" t="s">
        <v>276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89</v>
      </c>
      <c r="BK163" s="172">
        <f>ROUND(I163*H163,3)</f>
        <v>0</v>
      </c>
      <c r="BL163" s="18" t="s">
        <v>282</v>
      </c>
      <c r="BM163" s="170" t="s">
        <v>494</v>
      </c>
    </row>
    <row r="164" spans="1:65" s="12" customFormat="1" ht="22.9" customHeight="1">
      <c r="B164" s="145"/>
      <c r="D164" s="146" t="s">
        <v>75</v>
      </c>
      <c r="E164" s="156" t="s">
        <v>313</v>
      </c>
      <c r="F164" s="156" t="s">
        <v>3283</v>
      </c>
      <c r="I164" s="148"/>
      <c r="J164" s="157">
        <f>BK164</f>
        <v>0</v>
      </c>
      <c r="L164" s="145"/>
      <c r="M164" s="150"/>
      <c r="N164" s="151"/>
      <c r="O164" s="151"/>
      <c r="P164" s="152">
        <f>SUM(P165:P170)</f>
        <v>0</v>
      </c>
      <c r="Q164" s="151"/>
      <c r="R164" s="152">
        <f>SUM(R165:R170)</f>
        <v>21.578360000000025</v>
      </c>
      <c r="S164" s="151"/>
      <c r="T164" s="153">
        <f>SUM(T165:T170)</f>
        <v>0</v>
      </c>
      <c r="AR164" s="146" t="s">
        <v>83</v>
      </c>
      <c r="AT164" s="154" t="s">
        <v>75</v>
      </c>
      <c r="AU164" s="154" t="s">
        <v>83</v>
      </c>
      <c r="AY164" s="146" t="s">
        <v>276</v>
      </c>
      <c r="BK164" s="155">
        <f>SUM(BK165:BK170)</f>
        <v>0</v>
      </c>
    </row>
    <row r="165" spans="1:65" s="2" customFormat="1" ht="33" customHeight="1">
      <c r="A165" s="33"/>
      <c r="B165" s="158"/>
      <c r="C165" s="159" t="s">
        <v>392</v>
      </c>
      <c r="D165" s="159" t="s">
        <v>278</v>
      </c>
      <c r="E165" s="160" t="s">
        <v>3584</v>
      </c>
      <c r="F165" s="161" t="s">
        <v>3585</v>
      </c>
      <c r="G165" s="162" t="s">
        <v>371</v>
      </c>
      <c r="H165" s="163">
        <v>8</v>
      </c>
      <c r="I165" s="164"/>
      <c r="J165" s="163">
        <f t="shared" ref="J165:J170" si="10">ROUND(I165*H165,3)</f>
        <v>0</v>
      </c>
      <c r="K165" s="165"/>
      <c r="L165" s="34"/>
      <c r="M165" s="166" t="s">
        <v>1</v>
      </c>
      <c r="N165" s="167" t="s">
        <v>42</v>
      </c>
      <c r="O165" s="62"/>
      <c r="P165" s="168">
        <f t="shared" ref="P165:P170" si="11">O165*H165</f>
        <v>0</v>
      </c>
      <c r="Q165" s="168">
        <v>3.79E-3</v>
      </c>
      <c r="R165" s="168">
        <f t="shared" ref="R165:R170" si="12">Q165*H165</f>
        <v>3.032E-2</v>
      </c>
      <c r="S165" s="168">
        <v>0</v>
      </c>
      <c r="T165" s="169">
        <f t="shared" ref="T165:T170" si="13"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282</v>
      </c>
      <c r="AT165" s="170" t="s">
        <v>278</v>
      </c>
      <c r="AU165" s="170" t="s">
        <v>89</v>
      </c>
      <c r="AY165" s="18" t="s">
        <v>276</v>
      </c>
      <c r="BE165" s="171">
        <f t="shared" ref="BE165:BE170" si="14">IF(N165="základná",J165,0)</f>
        <v>0</v>
      </c>
      <c r="BF165" s="171">
        <f t="shared" ref="BF165:BF170" si="15">IF(N165="znížená",J165,0)</f>
        <v>0</v>
      </c>
      <c r="BG165" s="171">
        <f t="shared" ref="BG165:BG170" si="16">IF(N165="zákl. prenesená",J165,0)</f>
        <v>0</v>
      </c>
      <c r="BH165" s="171">
        <f t="shared" ref="BH165:BH170" si="17">IF(N165="zníž. prenesená",J165,0)</f>
        <v>0</v>
      </c>
      <c r="BI165" s="171">
        <f t="shared" ref="BI165:BI170" si="18">IF(N165="nulová",J165,0)</f>
        <v>0</v>
      </c>
      <c r="BJ165" s="18" t="s">
        <v>89</v>
      </c>
      <c r="BK165" s="172">
        <f t="shared" ref="BK165:BK170" si="19">ROUND(I165*H165,3)</f>
        <v>0</v>
      </c>
      <c r="BL165" s="18" t="s">
        <v>282</v>
      </c>
      <c r="BM165" s="170" t="s">
        <v>502</v>
      </c>
    </row>
    <row r="166" spans="1:65" s="2" customFormat="1" ht="24.2" customHeight="1">
      <c r="A166" s="33"/>
      <c r="B166" s="158"/>
      <c r="C166" s="159" t="s">
        <v>399</v>
      </c>
      <c r="D166" s="159" t="s">
        <v>278</v>
      </c>
      <c r="E166" s="160" t="s">
        <v>3286</v>
      </c>
      <c r="F166" s="161" t="s">
        <v>3287</v>
      </c>
      <c r="G166" s="162" t="s">
        <v>371</v>
      </c>
      <c r="H166" s="163">
        <v>46</v>
      </c>
      <c r="I166" s="164"/>
      <c r="J166" s="163">
        <f t="shared" si="10"/>
        <v>0</v>
      </c>
      <c r="K166" s="165"/>
      <c r="L166" s="34"/>
      <c r="M166" s="166" t="s">
        <v>1</v>
      </c>
      <c r="N166" s="167" t="s">
        <v>42</v>
      </c>
      <c r="O166" s="62"/>
      <c r="P166" s="168">
        <f t="shared" si="11"/>
        <v>0</v>
      </c>
      <c r="Q166" s="168">
        <v>3.0400000000000002E-3</v>
      </c>
      <c r="R166" s="168">
        <f t="shared" si="12"/>
        <v>0.13984000000000002</v>
      </c>
      <c r="S166" s="168">
        <v>0</v>
      </c>
      <c r="T166" s="169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0" t="s">
        <v>282</v>
      </c>
      <c r="AT166" s="170" t="s">
        <v>278</v>
      </c>
      <c r="AU166" s="170" t="s">
        <v>89</v>
      </c>
      <c r="AY166" s="18" t="s">
        <v>276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8" t="s">
        <v>89</v>
      </c>
      <c r="BK166" s="172">
        <f t="shared" si="19"/>
        <v>0</v>
      </c>
      <c r="BL166" s="18" t="s">
        <v>282</v>
      </c>
      <c r="BM166" s="170" t="s">
        <v>511</v>
      </c>
    </row>
    <row r="167" spans="1:65" s="2" customFormat="1" ht="24.2" customHeight="1">
      <c r="A167" s="33"/>
      <c r="B167" s="158"/>
      <c r="C167" s="159" t="s">
        <v>404</v>
      </c>
      <c r="D167" s="159" t="s">
        <v>278</v>
      </c>
      <c r="E167" s="160" t="s">
        <v>3586</v>
      </c>
      <c r="F167" s="161" t="s">
        <v>3587</v>
      </c>
      <c r="G167" s="162" t="s">
        <v>281</v>
      </c>
      <c r="H167" s="163">
        <v>6.1</v>
      </c>
      <c r="I167" s="164"/>
      <c r="J167" s="163">
        <f t="shared" si="10"/>
        <v>0</v>
      </c>
      <c r="K167" s="165"/>
      <c r="L167" s="34"/>
      <c r="M167" s="166" t="s">
        <v>1</v>
      </c>
      <c r="N167" s="167" t="s">
        <v>42</v>
      </c>
      <c r="O167" s="62"/>
      <c r="P167" s="168">
        <f t="shared" si="11"/>
        <v>0</v>
      </c>
      <c r="Q167" s="168">
        <v>7.5519672131147506E-2</v>
      </c>
      <c r="R167" s="168">
        <f t="shared" si="12"/>
        <v>0.46066999999999975</v>
      </c>
      <c r="S167" s="168">
        <v>0</v>
      </c>
      <c r="T167" s="169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282</v>
      </c>
      <c r="AT167" s="170" t="s">
        <v>278</v>
      </c>
      <c r="AU167" s="170" t="s">
        <v>89</v>
      </c>
      <c r="AY167" s="18" t="s">
        <v>276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8" t="s">
        <v>89</v>
      </c>
      <c r="BK167" s="172">
        <f t="shared" si="19"/>
        <v>0</v>
      </c>
      <c r="BL167" s="18" t="s">
        <v>282</v>
      </c>
      <c r="BM167" s="170" t="s">
        <v>520</v>
      </c>
    </row>
    <row r="168" spans="1:65" s="2" customFormat="1" ht="24.2" customHeight="1">
      <c r="A168" s="33"/>
      <c r="B168" s="158"/>
      <c r="C168" s="159" t="s">
        <v>410</v>
      </c>
      <c r="D168" s="159" t="s">
        <v>278</v>
      </c>
      <c r="E168" s="160" t="s">
        <v>3588</v>
      </c>
      <c r="F168" s="161" t="s">
        <v>617</v>
      </c>
      <c r="G168" s="162" t="s">
        <v>308</v>
      </c>
      <c r="H168" s="163">
        <v>4.95</v>
      </c>
      <c r="I168" s="164"/>
      <c r="J168" s="163">
        <f t="shared" si="10"/>
        <v>0</v>
      </c>
      <c r="K168" s="165"/>
      <c r="L168" s="34"/>
      <c r="M168" s="166" t="s">
        <v>1</v>
      </c>
      <c r="N168" s="167" t="s">
        <v>42</v>
      </c>
      <c r="O168" s="62"/>
      <c r="P168" s="168">
        <f t="shared" si="11"/>
        <v>0</v>
      </c>
      <c r="Q168" s="168">
        <v>2.0952505050505099</v>
      </c>
      <c r="R168" s="168">
        <f t="shared" si="12"/>
        <v>10.371490000000025</v>
      </c>
      <c r="S168" s="168">
        <v>0</v>
      </c>
      <c r="T168" s="169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282</v>
      </c>
      <c r="AT168" s="170" t="s">
        <v>278</v>
      </c>
      <c r="AU168" s="170" t="s">
        <v>89</v>
      </c>
      <c r="AY168" s="18" t="s">
        <v>276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8" t="s">
        <v>89</v>
      </c>
      <c r="BK168" s="172">
        <f t="shared" si="19"/>
        <v>0</v>
      </c>
      <c r="BL168" s="18" t="s">
        <v>282</v>
      </c>
      <c r="BM168" s="170" t="s">
        <v>554</v>
      </c>
    </row>
    <row r="169" spans="1:65" s="2" customFormat="1" ht="24.2" customHeight="1">
      <c r="A169" s="33"/>
      <c r="B169" s="158"/>
      <c r="C169" s="159" t="s">
        <v>415</v>
      </c>
      <c r="D169" s="159" t="s">
        <v>278</v>
      </c>
      <c r="E169" s="160" t="s">
        <v>3589</v>
      </c>
      <c r="F169" s="161" t="s">
        <v>3590</v>
      </c>
      <c r="G169" s="162" t="s">
        <v>308</v>
      </c>
      <c r="H169" s="163">
        <v>4.95</v>
      </c>
      <c r="I169" s="164"/>
      <c r="J169" s="163">
        <f t="shared" si="10"/>
        <v>0</v>
      </c>
      <c r="K169" s="165"/>
      <c r="L169" s="34"/>
      <c r="M169" s="166" t="s">
        <v>1</v>
      </c>
      <c r="N169" s="167" t="s">
        <v>42</v>
      </c>
      <c r="O169" s="62"/>
      <c r="P169" s="168">
        <f t="shared" si="11"/>
        <v>0</v>
      </c>
      <c r="Q169" s="168">
        <v>2.004</v>
      </c>
      <c r="R169" s="168">
        <f t="shared" si="12"/>
        <v>9.9198000000000004</v>
      </c>
      <c r="S169" s="168">
        <v>0</v>
      </c>
      <c r="T169" s="169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282</v>
      </c>
      <c r="AT169" s="170" t="s">
        <v>278</v>
      </c>
      <c r="AU169" s="170" t="s">
        <v>89</v>
      </c>
      <c r="AY169" s="18" t="s">
        <v>276</v>
      </c>
      <c r="BE169" s="171">
        <f t="shared" si="14"/>
        <v>0</v>
      </c>
      <c r="BF169" s="171">
        <f t="shared" si="15"/>
        <v>0</v>
      </c>
      <c r="BG169" s="171">
        <f t="shared" si="16"/>
        <v>0</v>
      </c>
      <c r="BH169" s="171">
        <f t="shared" si="17"/>
        <v>0</v>
      </c>
      <c r="BI169" s="171">
        <f t="shared" si="18"/>
        <v>0</v>
      </c>
      <c r="BJ169" s="18" t="s">
        <v>89</v>
      </c>
      <c r="BK169" s="172">
        <f t="shared" si="19"/>
        <v>0</v>
      </c>
      <c r="BL169" s="18" t="s">
        <v>282</v>
      </c>
      <c r="BM169" s="170" t="s">
        <v>564</v>
      </c>
    </row>
    <row r="170" spans="1:65" s="2" customFormat="1" ht="33" customHeight="1">
      <c r="A170" s="33"/>
      <c r="B170" s="158"/>
      <c r="C170" s="159" t="s">
        <v>420</v>
      </c>
      <c r="D170" s="159" t="s">
        <v>278</v>
      </c>
      <c r="E170" s="160" t="s">
        <v>3591</v>
      </c>
      <c r="F170" s="161" t="s">
        <v>3592</v>
      </c>
      <c r="G170" s="162" t="s">
        <v>281</v>
      </c>
      <c r="H170" s="163">
        <v>32.6</v>
      </c>
      <c r="I170" s="164"/>
      <c r="J170" s="163">
        <f t="shared" si="10"/>
        <v>0</v>
      </c>
      <c r="K170" s="165"/>
      <c r="L170" s="34"/>
      <c r="M170" s="166" t="s">
        <v>1</v>
      </c>
      <c r="N170" s="167" t="s">
        <v>42</v>
      </c>
      <c r="O170" s="62"/>
      <c r="P170" s="168">
        <f t="shared" si="11"/>
        <v>0</v>
      </c>
      <c r="Q170" s="168">
        <v>2.01300613496933E-2</v>
      </c>
      <c r="R170" s="168">
        <f t="shared" si="12"/>
        <v>0.6562400000000016</v>
      </c>
      <c r="S170" s="168">
        <v>0</v>
      </c>
      <c r="T170" s="169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282</v>
      </c>
      <c r="AT170" s="170" t="s">
        <v>278</v>
      </c>
      <c r="AU170" s="170" t="s">
        <v>89</v>
      </c>
      <c r="AY170" s="18" t="s">
        <v>276</v>
      </c>
      <c r="BE170" s="171">
        <f t="shared" si="14"/>
        <v>0</v>
      </c>
      <c r="BF170" s="171">
        <f t="shared" si="15"/>
        <v>0</v>
      </c>
      <c r="BG170" s="171">
        <f t="shared" si="16"/>
        <v>0</v>
      </c>
      <c r="BH170" s="171">
        <f t="shared" si="17"/>
        <v>0</v>
      </c>
      <c r="BI170" s="171">
        <f t="shared" si="18"/>
        <v>0</v>
      </c>
      <c r="BJ170" s="18" t="s">
        <v>89</v>
      </c>
      <c r="BK170" s="172">
        <f t="shared" si="19"/>
        <v>0</v>
      </c>
      <c r="BL170" s="18" t="s">
        <v>282</v>
      </c>
      <c r="BM170" s="170" t="s">
        <v>572</v>
      </c>
    </row>
    <row r="171" spans="1:65" s="12" customFormat="1" ht="22.9" customHeight="1">
      <c r="B171" s="145"/>
      <c r="D171" s="146" t="s">
        <v>75</v>
      </c>
      <c r="E171" s="156" t="s">
        <v>325</v>
      </c>
      <c r="F171" s="156" t="s">
        <v>3593</v>
      </c>
      <c r="I171" s="148"/>
      <c r="J171" s="157">
        <f>BK171</f>
        <v>0</v>
      </c>
      <c r="L171" s="145"/>
      <c r="M171" s="150"/>
      <c r="N171" s="151"/>
      <c r="O171" s="151"/>
      <c r="P171" s="152">
        <f>SUM(P172:P182)</f>
        <v>0</v>
      </c>
      <c r="Q171" s="151"/>
      <c r="R171" s="152">
        <f>SUM(R172:R182)</f>
        <v>0.14577000000000001</v>
      </c>
      <c r="S171" s="151"/>
      <c r="T171" s="153">
        <f>SUM(T172:T182)</f>
        <v>0</v>
      </c>
      <c r="AR171" s="146" t="s">
        <v>83</v>
      </c>
      <c r="AT171" s="154" t="s">
        <v>75</v>
      </c>
      <c r="AU171" s="154" t="s">
        <v>83</v>
      </c>
      <c r="AY171" s="146" t="s">
        <v>276</v>
      </c>
      <c r="BK171" s="155">
        <f>SUM(BK172:BK182)</f>
        <v>0</v>
      </c>
    </row>
    <row r="172" spans="1:65" s="2" customFormat="1" ht="33" customHeight="1">
      <c r="A172" s="33"/>
      <c r="B172" s="158"/>
      <c r="C172" s="159" t="s">
        <v>425</v>
      </c>
      <c r="D172" s="159" t="s">
        <v>278</v>
      </c>
      <c r="E172" s="160" t="s">
        <v>3594</v>
      </c>
      <c r="F172" s="161" t="s">
        <v>3595</v>
      </c>
      <c r="G172" s="162" t="s">
        <v>292</v>
      </c>
      <c r="H172" s="163">
        <v>16</v>
      </c>
      <c r="I172" s="164"/>
      <c r="J172" s="163">
        <f t="shared" ref="J172:J182" si="20">ROUND(I172*H172,3)</f>
        <v>0</v>
      </c>
      <c r="K172" s="165"/>
      <c r="L172" s="34"/>
      <c r="M172" s="166" t="s">
        <v>1</v>
      </c>
      <c r="N172" s="167" t="s">
        <v>42</v>
      </c>
      <c r="O172" s="62"/>
      <c r="P172" s="168">
        <f t="shared" ref="P172:P182" si="21">O172*H172</f>
        <v>0</v>
      </c>
      <c r="Q172" s="168">
        <v>0</v>
      </c>
      <c r="R172" s="168">
        <f t="shared" ref="R172:R182" si="22">Q172*H172</f>
        <v>0</v>
      </c>
      <c r="S172" s="168">
        <v>0</v>
      </c>
      <c r="T172" s="169">
        <f t="shared" ref="T172:T182" si="23"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282</v>
      </c>
      <c r="AT172" s="170" t="s">
        <v>278</v>
      </c>
      <c r="AU172" s="170" t="s">
        <v>89</v>
      </c>
      <c r="AY172" s="18" t="s">
        <v>276</v>
      </c>
      <c r="BE172" s="171">
        <f t="shared" ref="BE172:BE182" si="24">IF(N172="základná",J172,0)</f>
        <v>0</v>
      </c>
      <c r="BF172" s="171">
        <f t="shared" ref="BF172:BF182" si="25">IF(N172="znížená",J172,0)</f>
        <v>0</v>
      </c>
      <c r="BG172" s="171">
        <f t="shared" ref="BG172:BG182" si="26">IF(N172="zákl. prenesená",J172,0)</f>
        <v>0</v>
      </c>
      <c r="BH172" s="171">
        <f t="shared" ref="BH172:BH182" si="27">IF(N172="zníž. prenesená",J172,0)</f>
        <v>0</v>
      </c>
      <c r="BI172" s="171">
        <f t="shared" ref="BI172:BI182" si="28">IF(N172="nulová",J172,0)</f>
        <v>0</v>
      </c>
      <c r="BJ172" s="18" t="s">
        <v>89</v>
      </c>
      <c r="BK172" s="172">
        <f t="shared" ref="BK172:BK182" si="29">ROUND(I172*H172,3)</f>
        <v>0</v>
      </c>
      <c r="BL172" s="18" t="s">
        <v>282</v>
      </c>
      <c r="BM172" s="170" t="s">
        <v>584</v>
      </c>
    </row>
    <row r="173" spans="1:65" s="2" customFormat="1" ht="24.2" customHeight="1">
      <c r="A173" s="33"/>
      <c r="B173" s="158"/>
      <c r="C173" s="197" t="s">
        <v>430</v>
      </c>
      <c r="D173" s="197" t="s">
        <v>393</v>
      </c>
      <c r="E173" s="198" t="s">
        <v>3596</v>
      </c>
      <c r="F173" s="199" t="s">
        <v>3597</v>
      </c>
      <c r="G173" s="200" t="s">
        <v>292</v>
      </c>
      <c r="H173" s="201">
        <v>16</v>
      </c>
      <c r="I173" s="202"/>
      <c r="J173" s="201">
        <f t="shared" si="20"/>
        <v>0</v>
      </c>
      <c r="K173" s="203"/>
      <c r="L173" s="204"/>
      <c r="M173" s="205" t="s">
        <v>1</v>
      </c>
      <c r="N173" s="206" t="s">
        <v>42</v>
      </c>
      <c r="O173" s="62"/>
      <c r="P173" s="168">
        <f t="shared" si="21"/>
        <v>0</v>
      </c>
      <c r="Q173" s="168">
        <v>7.2000000000000005E-4</v>
      </c>
      <c r="R173" s="168">
        <f t="shared" si="22"/>
        <v>1.1520000000000001E-2</v>
      </c>
      <c r="S173" s="168">
        <v>0</v>
      </c>
      <c r="T173" s="169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325</v>
      </c>
      <c r="AT173" s="170" t="s">
        <v>393</v>
      </c>
      <c r="AU173" s="170" t="s">
        <v>89</v>
      </c>
      <c r="AY173" s="18" t="s">
        <v>276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8" t="s">
        <v>89</v>
      </c>
      <c r="BK173" s="172">
        <f t="shared" si="29"/>
        <v>0</v>
      </c>
      <c r="BL173" s="18" t="s">
        <v>282</v>
      </c>
      <c r="BM173" s="170" t="s">
        <v>607</v>
      </c>
    </row>
    <row r="174" spans="1:65" s="2" customFormat="1" ht="24.2" customHeight="1">
      <c r="A174" s="33"/>
      <c r="B174" s="158"/>
      <c r="C174" s="197" t="s">
        <v>435</v>
      </c>
      <c r="D174" s="197" t="s">
        <v>393</v>
      </c>
      <c r="E174" s="198" t="s">
        <v>3598</v>
      </c>
      <c r="F174" s="199" t="s">
        <v>3599</v>
      </c>
      <c r="G174" s="200" t="s">
        <v>371</v>
      </c>
      <c r="H174" s="201">
        <v>1</v>
      </c>
      <c r="I174" s="202"/>
      <c r="J174" s="201">
        <f t="shared" si="20"/>
        <v>0</v>
      </c>
      <c r="K174" s="203"/>
      <c r="L174" s="204"/>
      <c r="M174" s="205" t="s">
        <v>1</v>
      </c>
      <c r="N174" s="206" t="s">
        <v>42</v>
      </c>
      <c r="O174" s="62"/>
      <c r="P174" s="168">
        <f t="shared" si="21"/>
        <v>0</v>
      </c>
      <c r="Q174" s="168">
        <v>2.7999999999999998E-4</v>
      </c>
      <c r="R174" s="168">
        <f t="shared" si="22"/>
        <v>2.7999999999999998E-4</v>
      </c>
      <c r="S174" s="168">
        <v>0</v>
      </c>
      <c r="T174" s="169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325</v>
      </c>
      <c r="AT174" s="170" t="s">
        <v>393</v>
      </c>
      <c r="AU174" s="170" t="s">
        <v>89</v>
      </c>
      <c r="AY174" s="18" t="s">
        <v>276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8" t="s">
        <v>89</v>
      </c>
      <c r="BK174" s="172">
        <f t="shared" si="29"/>
        <v>0</v>
      </c>
      <c r="BL174" s="18" t="s">
        <v>282</v>
      </c>
      <c r="BM174" s="170" t="s">
        <v>622</v>
      </c>
    </row>
    <row r="175" spans="1:65" s="2" customFormat="1" ht="33" customHeight="1">
      <c r="A175" s="33"/>
      <c r="B175" s="158"/>
      <c r="C175" s="159" t="s">
        <v>294</v>
      </c>
      <c r="D175" s="159" t="s">
        <v>278</v>
      </c>
      <c r="E175" s="160" t="s">
        <v>3600</v>
      </c>
      <c r="F175" s="161" t="s">
        <v>3601</v>
      </c>
      <c r="G175" s="162" t="s">
        <v>371</v>
      </c>
      <c r="H175" s="163">
        <v>1</v>
      </c>
      <c r="I175" s="164"/>
      <c r="J175" s="163">
        <f t="shared" si="20"/>
        <v>0</v>
      </c>
      <c r="K175" s="165"/>
      <c r="L175" s="34"/>
      <c r="M175" s="166" t="s">
        <v>1</v>
      </c>
      <c r="N175" s="167" t="s">
        <v>42</v>
      </c>
      <c r="O175" s="62"/>
      <c r="P175" s="168">
        <f t="shared" si="21"/>
        <v>0</v>
      </c>
      <c r="Q175" s="168">
        <v>3.0000000000000001E-5</v>
      </c>
      <c r="R175" s="168">
        <f t="shared" si="22"/>
        <v>3.0000000000000001E-5</v>
      </c>
      <c r="S175" s="168">
        <v>0</v>
      </c>
      <c r="T175" s="169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282</v>
      </c>
      <c r="AT175" s="170" t="s">
        <v>278</v>
      </c>
      <c r="AU175" s="170" t="s">
        <v>89</v>
      </c>
      <c r="AY175" s="18" t="s">
        <v>276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8" t="s">
        <v>89</v>
      </c>
      <c r="BK175" s="172">
        <f t="shared" si="29"/>
        <v>0</v>
      </c>
      <c r="BL175" s="18" t="s">
        <v>282</v>
      </c>
      <c r="BM175" s="170" t="s">
        <v>633</v>
      </c>
    </row>
    <row r="176" spans="1:65" s="2" customFormat="1" ht="33" customHeight="1">
      <c r="A176" s="33"/>
      <c r="B176" s="158"/>
      <c r="C176" s="159" t="s">
        <v>442</v>
      </c>
      <c r="D176" s="159" t="s">
        <v>278</v>
      </c>
      <c r="E176" s="160" t="s">
        <v>3602</v>
      </c>
      <c r="F176" s="161" t="s">
        <v>3603</v>
      </c>
      <c r="G176" s="162" t="s">
        <v>371</v>
      </c>
      <c r="H176" s="163">
        <v>1</v>
      </c>
      <c r="I176" s="164"/>
      <c r="J176" s="163">
        <f t="shared" si="20"/>
        <v>0</v>
      </c>
      <c r="K176" s="165"/>
      <c r="L176" s="34"/>
      <c r="M176" s="166" t="s">
        <v>1</v>
      </c>
      <c r="N176" s="167" t="s">
        <v>42</v>
      </c>
      <c r="O176" s="62"/>
      <c r="P176" s="168">
        <f t="shared" si="21"/>
        <v>0</v>
      </c>
      <c r="Q176" s="168">
        <v>3.0000000000000001E-5</v>
      </c>
      <c r="R176" s="168">
        <f t="shared" si="22"/>
        <v>3.0000000000000001E-5</v>
      </c>
      <c r="S176" s="168">
        <v>0</v>
      </c>
      <c r="T176" s="169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282</v>
      </c>
      <c r="AT176" s="170" t="s">
        <v>278</v>
      </c>
      <c r="AU176" s="170" t="s">
        <v>89</v>
      </c>
      <c r="AY176" s="18" t="s">
        <v>276</v>
      </c>
      <c r="BE176" s="171">
        <f t="shared" si="24"/>
        <v>0</v>
      </c>
      <c r="BF176" s="171">
        <f t="shared" si="25"/>
        <v>0</v>
      </c>
      <c r="BG176" s="171">
        <f t="shared" si="26"/>
        <v>0</v>
      </c>
      <c r="BH176" s="171">
        <f t="shared" si="27"/>
        <v>0</v>
      </c>
      <c r="BI176" s="171">
        <f t="shared" si="28"/>
        <v>0</v>
      </c>
      <c r="BJ176" s="18" t="s">
        <v>89</v>
      </c>
      <c r="BK176" s="172">
        <f t="shared" si="29"/>
        <v>0</v>
      </c>
      <c r="BL176" s="18" t="s">
        <v>282</v>
      </c>
      <c r="BM176" s="170" t="s">
        <v>644</v>
      </c>
    </row>
    <row r="177" spans="1:65" s="2" customFormat="1" ht="33" customHeight="1">
      <c r="A177" s="33"/>
      <c r="B177" s="158"/>
      <c r="C177" s="197" t="s">
        <v>448</v>
      </c>
      <c r="D177" s="197" t="s">
        <v>393</v>
      </c>
      <c r="E177" s="198" t="s">
        <v>3604</v>
      </c>
      <c r="F177" s="199" t="s">
        <v>3605</v>
      </c>
      <c r="G177" s="200" t="s">
        <v>371</v>
      </c>
      <c r="H177" s="201">
        <v>1</v>
      </c>
      <c r="I177" s="202"/>
      <c r="J177" s="201">
        <f t="shared" si="20"/>
        <v>0</v>
      </c>
      <c r="K177" s="203"/>
      <c r="L177" s="204"/>
      <c r="M177" s="205" t="s">
        <v>1</v>
      </c>
      <c r="N177" s="206" t="s">
        <v>42</v>
      </c>
      <c r="O177" s="62"/>
      <c r="P177" s="168">
        <f t="shared" si="21"/>
        <v>0</v>
      </c>
      <c r="Q177" s="168">
        <v>9.0299999999999998E-3</v>
      </c>
      <c r="R177" s="168">
        <f t="shared" si="22"/>
        <v>9.0299999999999998E-3</v>
      </c>
      <c r="S177" s="168">
        <v>0</v>
      </c>
      <c r="T177" s="169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0" t="s">
        <v>325</v>
      </c>
      <c r="AT177" s="170" t="s">
        <v>393</v>
      </c>
      <c r="AU177" s="170" t="s">
        <v>89</v>
      </c>
      <c r="AY177" s="18" t="s">
        <v>276</v>
      </c>
      <c r="BE177" s="171">
        <f t="shared" si="24"/>
        <v>0</v>
      </c>
      <c r="BF177" s="171">
        <f t="shared" si="25"/>
        <v>0</v>
      </c>
      <c r="BG177" s="171">
        <f t="shared" si="26"/>
        <v>0</v>
      </c>
      <c r="BH177" s="171">
        <f t="shared" si="27"/>
        <v>0</v>
      </c>
      <c r="BI177" s="171">
        <f t="shared" si="28"/>
        <v>0</v>
      </c>
      <c r="BJ177" s="18" t="s">
        <v>89</v>
      </c>
      <c r="BK177" s="172">
        <f t="shared" si="29"/>
        <v>0</v>
      </c>
      <c r="BL177" s="18" t="s">
        <v>282</v>
      </c>
      <c r="BM177" s="170" t="s">
        <v>655</v>
      </c>
    </row>
    <row r="178" spans="1:65" s="2" customFormat="1" ht="33" customHeight="1">
      <c r="A178" s="33"/>
      <c r="B178" s="158"/>
      <c r="C178" s="197" t="s">
        <v>455</v>
      </c>
      <c r="D178" s="197" t="s">
        <v>393</v>
      </c>
      <c r="E178" s="198" t="s">
        <v>3606</v>
      </c>
      <c r="F178" s="199" t="s">
        <v>3607</v>
      </c>
      <c r="G178" s="200" t="s">
        <v>371</v>
      </c>
      <c r="H178" s="201">
        <v>1</v>
      </c>
      <c r="I178" s="202"/>
      <c r="J178" s="201">
        <f t="shared" si="20"/>
        <v>0</v>
      </c>
      <c r="K178" s="203"/>
      <c r="L178" s="204"/>
      <c r="M178" s="205" t="s">
        <v>1</v>
      </c>
      <c r="N178" s="206" t="s">
        <v>42</v>
      </c>
      <c r="O178" s="62"/>
      <c r="P178" s="168">
        <f t="shared" si="21"/>
        <v>0</v>
      </c>
      <c r="Q178" s="168">
        <v>9.7999999999999997E-3</v>
      </c>
      <c r="R178" s="168">
        <f t="shared" si="22"/>
        <v>9.7999999999999997E-3</v>
      </c>
      <c r="S178" s="168">
        <v>0</v>
      </c>
      <c r="T178" s="169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325</v>
      </c>
      <c r="AT178" s="170" t="s">
        <v>393</v>
      </c>
      <c r="AU178" s="170" t="s">
        <v>89</v>
      </c>
      <c r="AY178" s="18" t="s">
        <v>276</v>
      </c>
      <c r="BE178" s="171">
        <f t="shared" si="24"/>
        <v>0</v>
      </c>
      <c r="BF178" s="171">
        <f t="shared" si="25"/>
        <v>0</v>
      </c>
      <c r="BG178" s="171">
        <f t="shared" si="26"/>
        <v>0</v>
      </c>
      <c r="BH178" s="171">
        <f t="shared" si="27"/>
        <v>0</v>
      </c>
      <c r="BI178" s="171">
        <f t="shared" si="28"/>
        <v>0</v>
      </c>
      <c r="BJ178" s="18" t="s">
        <v>89</v>
      </c>
      <c r="BK178" s="172">
        <f t="shared" si="29"/>
        <v>0</v>
      </c>
      <c r="BL178" s="18" t="s">
        <v>282</v>
      </c>
      <c r="BM178" s="170" t="s">
        <v>665</v>
      </c>
    </row>
    <row r="179" spans="1:65" s="2" customFormat="1" ht="24.2" customHeight="1">
      <c r="A179" s="33"/>
      <c r="B179" s="158"/>
      <c r="C179" s="197" t="s">
        <v>461</v>
      </c>
      <c r="D179" s="197" t="s">
        <v>393</v>
      </c>
      <c r="E179" s="198" t="s">
        <v>3608</v>
      </c>
      <c r="F179" s="199" t="s">
        <v>3609</v>
      </c>
      <c r="G179" s="200" t="s">
        <v>371</v>
      </c>
      <c r="H179" s="201">
        <v>1</v>
      </c>
      <c r="I179" s="202"/>
      <c r="J179" s="201">
        <f t="shared" si="20"/>
        <v>0</v>
      </c>
      <c r="K179" s="203"/>
      <c r="L179" s="204"/>
      <c r="M179" s="205" t="s">
        <v>1</v>
      </c>
      <c r="N179" s="206" t="s">
        <v>42</v>
      </c>
      <c r="O179" s="62"/>
      <c r="P179" s="168">
        <f t="shared" si="21"/>
        <v>0</v>
      </c>
      <c r="Q179" s="168">
        <v>2.1739999999999999E-2</v>
      </c>
      <c r="R179" s="168">
        <f t="shared" si="22"/>
        <v>2.1739999999999999E-2</v>
      </c>
      <c r="S179" s="168">
        <v>0</v>
      </c>
      <c r="T179" s="169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325</v>
      </c>
      <c r="AT179" s="170" t="s">
        <v>393</v>
      </c>
      <c r="AU179" s="170" t="s">
        <v>89</v>
      </c>
      <c r="AY179" s="18" t="s">
        <v>276</v>
      </c>
      <c r="BE179" s="171">
        <f t="shared" si="24"/>
        <v>0</v>
      </c>
      <c r="BF179" s="171">
        <f t="shared" si="25"/>
        <v>0</v>
      </c>
      <c r="BG179" s="171">
        <f t="shared" si="26"/>
        <v>0</v>
      </c>
      <c r="BH179" s="171">
        <f t="shared" si="27"/>
        <v>0</v>
      </c>
      <c r="BI179" s="171">
        <f t="shared" si="28"/>
        <v>0</v>
      </c>
      <c r="BJ179" s="18" t="s">
        <v>89</v>
      </c>
      <c r="BK179" s="172">
        <f t="shared" si="29"/>
        <v>0</v>
      </c>
      <c r="BL179" s="18" t="s">
        <v>282</v>
      </c>
      <c r="BM179" s="170" t="s">
        <v>675</v>
      </c>
    </row>
    <row r="180" spans="1:65" s="2" customFormat="1" ht="24.2" customHeight="1">
      <c r="A180" s="33"/>
      <c r="B180" s="158"/>
      <c r="C180" s="197" t="s">
        <v>467</v>
      </c>
      <c r="D180" s="197" t="s">
        <v>393</v>
      </c>
      <c r="E180" s="198" t="s">
        <v>3610</v>
      </c>
      <c r="F180" s="199" t="s">
        <v>3611</v>
      </c>
      <c r="G180" s="200" t="s">
        <v>371</v>
      </c>
      <c r="H180" s="201">
        <v>2</v>
      </c>
      <c r="I180" s="202"/>
      <c r="J180" s="201">
        <f t="shared" si="20"/>
        <v>0</v>
      </c>
      <c r="K180" s="203"/>
      <c r="L180" s="204"/>
      <c r="M180" s="205" t="s">
        <v>1</v>
      </c>
      <c r="N180" s="206" t="s">
        <v>42</v>
      </c>
      <c r="O180" s="62"/>
      <c r="P180" s="168">
        <f t="shared" si="21"/>
        <v>0</v>
      </c>
      <c r="Q180" s="168">
        <v>1.197E-2</v>
      </c>
      <c r="R180" s="168">
        <f t="shared" si="22"/>
        <v>2.3939999999999999E-2</v>
      </c>
      <c r="S180" s="168">
        <v>0</v>
      </c>
      <c r="T180" s="169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325</v>
      </c>
      <c r="AT180" s="170" t="s">
        <v>393</v>
      </c>
      <c r="AU180" s="170" t="s">
        <v>89</v>
      </c>
      <c r="AY180" s="18" t="s">
        <v>276</v>
      </c>
      <c r="BE180" s="171">
        <f t="shared" si="24"/>
        <v>0</v>
      </c>
      <c r="BF180" s="171">
        <f t="shared" si="25"/>
        <v>0</v>
      </c>
      <c r="BG180" s="171">
        <f t="shared" si="26"/>
        <v>0</v>
      </c>
      <c r="BH180" s="171">
        <f t="shared" si="27"/>
        <v>0</v>
      </c>
      <c r="BI180" s="171">
        <f t="shared" si="28"/>
        <v>0</v>
      </c>
      <c r="BJ180" s="18" t="s">
        <v>89</v>
      </c>
      <c r="BK180" s="172">
        <f t="shared" si="29"/>
        <v>0</v>
      </c>
      <c r="BL180" s="18" t="s">
        <v>282</v>
      </c>
      <c r="BM180" s="170" t="s">
        <v>689</v>
      </c>
    </row>
    <row r="181" spans="1:65" s="2" customFormat="1" ht="24.2" customHeight="1">
      <c r="A181" s="33"/>
      <c r="B181" s="158"/>
      <c r="C181" s="197" t="s">
        <v>471</v>
      </c>
      <c r="D181" s="197" t="s">
        <v>393</v>
      </c>
      <c r="E181" s="198" t="s">
        <v>3612</v>
      </c>
      <c r="F181" s="199" t="s">
        <v>3613</v>
      </c>
      <c r="G181" s="200" t="s">
        <v>371</v>
      </c>
      <c r="H181" s="201">
        <v>2</v>
      </c>
      <c r="I181" s="202"/>
      <c r="J181" s="201">
        <f t="shared" si="20"/>
        <v>0</v>
      </c>
      <c r="K181" s="203"/>
      <c r="L181" s="204"/>
      <c r="M181" s="205" t="s">
        <v>1</v>
      </c>
      <c r="N181" s="206" t="s">
        <v>42</v>
      </c>
      <c r="O181" s="62"/>
      <c r="P181" s="168">
        <f t="shared" si="21"/>
        <v>0</v>
      </c>
      <c r="Q181" s="168">
        <v>1.01E-2</v>
      </c>
      <c r="R181" s="168">
        <f t="shared" si="22"/>
        <v>2.0199999999999999E-2</v>
      </c>
      <c r="S181" s="168">
        <v>0</v>
      </c>
      <c r="T181" s="169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325</v>
      </c>
      <c r="AT181" s="170" t="s">
        <v>393</v>
      </c>
      <c r="AU181" s="170" t="s">
        <v>89</v>
      </c>
      <c r="AY181" s="18" t="s">
        <v>276</v>
      </c>
      <c r="BE181" s="171">
        <f t="shared" si="24"/>
        <v>0</v>
      </c>
      <c r="BF181" s="171">
        <f t="shared" si="25"/>
        <v>0</v>
      </c>
      <c r="BG181" s="171">
        <f t="shared" si="26"/>
        <v>0</v>
      </c>
      <c r="BH181" s="171">
        <f t="shared" si="27"/>
        <v>0</v>
      </c>
      <c r="BI181" s="171">
        <f t="shared" si="28"/>
        <v>0</v>
      </c>
      <c r="BJ181" s="18" t="s">
        <v>89</v>
      </c>
      <c r="BK181" s="172">
        <f t="shared" si="29"/>
        <v>0</v>
      </c>
      <c r="BL181" s="18" t="s">
        <v>282</v>
      </c>
      <c r="BM181" s="170" t="s">
        <v>697</v>
      </c>
    </row>
    <row r="182" spans="1:65" s="2" customFormat="1" ht="24.2" customHeight="1">
      <c r="A182" s="33"/>
      <c r="B182" s="158"/>
      <c r="C182" s="197" t="s">
        <v>477</v>
      </c>
      <c r="D182" s="197" t="s">
        <v>393</v>
      </c>
      <c r="E182" s="198" t="s">
        <v>3614</v>
      </c>
      <c r="F182" s="199" t="s">
        <v>3615</v>
      </c>
      <c r="G182" s="200" t="s">
        <v>371</v>
      </c>
      <c r="H182" s="201">
        <v>2</v>
      </c>
      <c r="I182" s="202"/>
      <c r="J182" s="201">
        <f t="shared" si="20"/>
        <v>0</v>
      </c>
      <c r="K182" s="203"/>
      <c r="L182" s="204"/>
      <c r="M182" s="205" t="s">
        <v>1</v>
      </c>
      <c r="N182" s="206" t="s">
        <v>42</v>
      </c>
      <c r="O182" s="62"/>
      <c r="P182" s="168">
        <f t="shared" si="21"/>
        <v>0</v>
      </c>
      <c r="Q182" s="168">
        <v>2.46E-2</v>
      </c>
      <c r="R182" s="168">
        <f t="shared" si="22"/>
        <v>4.9200000000000001E-2</v>
      </c>
      <c r="S182" s="168">
        <v>0</v>
      </c>
      <c r="T182" s="169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325</v>
      </c>
      <c r="AT182" s="170" t="s">
        <v>393</v>
      </c>
      <c r="AU182" s="170" t="s">
        <v>89</v>
      </c>
      <c r="AY182" s="18" t="s">
        <v>276</v>
      </c>
      <c r="BE182" s="171">
        <f t="shared" si="24"/>
        <v>0</v>
      </c>
      <c r="BF182" s="171">
        <f t="shared" si="25"/>
        <v>0</v>
      </c>
      <c r="BG182" s="171">
        <f t="shared" si="26"/>
        <v>0</v>
      </c>
      <c r="BH182" s="171">
        <f t="shared" si="27"/>
        <v>0</v>
      </c>
      <c r="BI182" s="171">
        <f t="shared" si="28"/>
        <v>0</v>
      </c>
      <c r="BJ182" s="18" t="s">
        <v>89</v>
      </c>
      <c r="BK182" s="172">
        <f t="shared" si="29"/>
        <v>0</v>
      </c>
      <c r="BL182" s="18" t="s">
        <v>282</v>
      </c>
      <c r="BM182" s="170" t="s">
        <v>707</v>
      </c>
    </row>
    <row r="183" spans="1:65" s="12" customFormat="1" ht="22.9" customHeight="1">
      <c r="B183" s="145"/>
      <c r="D183" s="146" t="s">
        <v>75</v>
      </c>
      <c r="E183" s="156" t="s">
        <v>329</v>
      </c>
      <c r="F183" s="156" t="s">
        <v>3290</v>
      </c>
      <c r="I183" s="148"/>
      <c r="J183" s="157">
        <f>BK183</f>
        <v>0</v>
      </c>
      <c r="L183" s="145"/>
      <c r="M183" s="150"/>
      <c r="N183" s="151"/>
      <c r="O183" s="151"/>
      <c r="P183" s="152">
        <f>SUM(P184:P204)</f>
        <v>0</v>
      </c>
      <c r="Q183" s="151"/>
      <c r="R183" s="152">
        <f>SUM(R184:R204)</f>
        <v>1.5E-3</v>
      </c>
      <c r="S183" s="151"/>
      <c r="T183" s="153">
        <f>SUM(T184:T204)</f>
        <v>0</v>
      </c>
      <c r="AR183" s="146" t="s">
        <v>83</v>
      </c>
      <c r="AT183" s="154" t="s">
        <v>75</v>
      </c>
      <c r="AU183" s="154" t="s">
        <v>83</v>
      </c>
      <c r="AY183" s="146" t="s">
        <v>276</v>
      </c>
      <c r="BK183" s="155">
        <f>SUM(BK184:BK204)</f>
        <v>0</v>
      </c>
    </row>
    <row r="184" spans="1:65" s="2" customFormat="1" ht="37.9" customHeight="1">
      <c r="A184" s="33"/>
      <c r="B184" s="158"/>
      <c r="C184" s="159" t="s">
        <v>482</v>
      </c>
      <c r="D184" s="159" t="s">
        <v>278</v>
      </c>
      <c r="E184" s="160" t="s">
        <v>3616</v>
      </c>
      <c r="F184" s="161" t="s">
        <v>3617</v>
      </c>
      <c r="G184" s="162" t="s">
        <v>308</v>
      </c>
      <c r="H184" s="163">
        <v>4.95</v>
      </c>
      <c r="I184" s="164"/>
      <c r="J184" s="163">
        <f t="shared" ref="J184:J204" si="30">ROUND(I184*H184,3)</f>
        <v>0</v>
      </c>
      <c r="K184" s="165"/>
      <c r="L184" s="34"/>
      <c r="M184" s="166" t="s">
        <v>1</v>
      </c>
      <c r="N184" s="167" t="s">
        <v>42</v>
      </c>
      <c r="O184" s="62"/>
      <c r="P184" s="168">
        <f t="shared" ref="P184:P204" si="31">O184*H184</f>
        <v>0</v>
      </c>
      <c r="Q184" s="168">
        <v>0</v>
      </c>
      <c r="R184" s="168">
        <f t="shared" ref="R184:R204" si="32">Q184*H184</f>
        <v>0</v>
      </c>
      <c r="S184" s="168">
        <v>0</v>
      </c>
      <c r="T184" s="169">
        <f t="shared" ref="T184:T204" si="33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282</v>
      </c>
      <c r="AT184" s="170" t="s">
        <v>278</v>
      </c>
      <c r="AU184" s="170" t="s">
        <v>89</v>
      </c>
      <c r="AY184" s="18" t="s">
        <v>276</v>
      </c>
      <c r="BE184" s="171">
        <f t="shared" ref="BE184:BE204" si="34">IF(N184="základná",J184,0)</f>
        <v>0</v>
      </c>
      <c r="BF184" s="171">
        <f t="shared" ref="BF184:BF204" si="35">IF(N184="znížená",J184,0)</f>
        <v>0</v>
      </c>
      <c r="BG184" s="171">
        <f t="shared" ref="BG184:BG204" si="36">IF(N184="zákl. prenesená",J184,0)</f>
        <v>0</v>
      </c>
      <c r="BH184" s="171">
        <f t="shared" ref="BH184:BH204" si="37">IF(N184="zníž. prenesená",J184,0)</f>
        <v>0</v>
      </c>
      <c r="BI184" s="171">
        <f t="shared" ref="BI184:BI204" si="38">IF(N184="nulová",J184,0)</f>
        <v>0</v>
      </c>
      <c r="BJ184" s="18" t="s">
        <v>89</v>
      </c>
      <c r="BK184" s="172">
        <f t="shared" ref="BK184:BK204" si="39">ROUND(I184*H184,3)</f>
        <v>0</v>
      </c>
      <c r="BL184" s="18" t="s">
        <v>282</v>
      </c>
      <c r="BM184" s="170" t="s">
        <v>715</v>
      </c>
    </row>
    <row r="185" spans="1:65" s="2" customFormat="1" ht="37.9" customHeight="1">
      <c r="A185" s="33"/>
      <c r="B185" s="158"/>
      <c r="C185" s="159" t="s">
        <v>488</v>
      </c>
      <c r="D185" s="159" t="s">
        <v>278</v>
      </c>
      <c r="E185" s="160" t="s">
        <v>3618</v>
      </c>
      <c r="F185" s="161" t="s">
        <v>3619</v>
      </c>
      <c r="G185" s="162" t="s">
        <v>281</v>
      </c>
      <c r="H185" s="163">
        <v>32.6</v>
      </c>
      <c r="I185" s="164"/>
      <c r="J185" s="163">
        <f t="shared" si="30"/>
        <v>0</v>
      </c>
      <c r="K185" s="165"/>
      <c r="L185" s="34"/>
      <c r="M185" s="166" t="s">
        <v>1</v>
      </c>
      <c r="N185" s="167" t="s">
        <v>42</v>
      </c>
      <c r="O185" s="62"/>
      <c r="P185" s="168">
        <f t="shared" si="31"/>
        <v>0</v>
      </c>
      <c r="Q185" s="168">
        <v>0</v>
      </c>
      <c r="R185" s="168">
        <f t="shared" si="32"/>
        <v>0</v>
      </c>
      <c r="S185" s="168">
        <v>0</v>
      </c>
      <c r="T185" s="169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282</v>
      </c>
      <c r="AT185" s="170" t="s">
        <v>278</v>
      </c>
      <c r="AU185" s="170" t="s">
        <v>89</v>
      </c>
      <c r="AY185" s="18" t="s">
        <v>276</v>
      </c>
      <c r="BE185" s="171">
        <f t="shared" si="34"/>
        <v>0</v>
      </c>
      <c r="BF185" s="171">
        <f t="shared" si="35"/>
        <v>0</v>
      </c>
      <c r="BG185" s="171">
        <f t="shared" si="36"/>
        <v>0</v>
      </c>
      <c r="BH185" s="171">
        <f t="shared" si="37"/>
        <v>0</v>
      </c>
      <c r="BI185" s="171">
        <f t="shared" si="38"/>
        <v>0</v>
      </c>
      <c r="BJ185" s="18" t="s">
        <v>89</v>
      </c>
      <c r="BK185" s="172">
        <f t="shared" si="39"/>
        <v>0</v>
      </c>
      <c r="BL185" s="18" t="s">
        <v>282</v>
      </c>
      <c r="BM185" s="170" t="s">
        <v>727</v>
      </c>
    </row>
    <row r="186" spans="1:65" s="2" customFormat="1" ht="24.2" customHeight="1">
      <c r="A186" s="33"/>
      <c r="B186" s="158"/>
      <c r="C186" s="159" t="s">
        <v>494</v>
      </c>
      <c r="D186" s="159" t="s">
        <v>278</v>
      </c>
      <c r="E186" s="160" t="s">
        <v>3620</v>
      </c>
      <c r="F186" s="161" t="s">
        <v>3621</v>
      </c>
      <c r="G186" s="162" t="s">
        <v>292</v>
      </c>
      <c r="H186" s="163">
        <v>70</v>
      </c>
      <c r="I186" s="164"/>
      <c r="J186" s="163">
        <f t="shared" si="30"/>
        <v>0</v>
      </c>
      <c r="K186" s="165"/>
      <c r="L186" s="34"/>
      <c r="M186" s="166" t="s">
        <v>1</v>
      </c>
      <c r="N186" s="167" t="s">
        <v>42</v>
      </c>
      <c r="O186" s="62"/>
      <c r="P186" s="168">
        <f t="shared" si="31"/>
        <v>0</v>
      </c>
      <c r="Q186" s="168">
        <v>0</v>
      </c>
      <c r="R186" s="168">
        <f t="shared" si="32"/>
        <v>0</v>
      </c>
      <c r="S186" s="168">
        <v>0</v>
      </c>
      <c r="T186" s="169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0" t="s">
        <v>282</v>
      </c>
      <c r="AT186" s="170" t="s">
        <v>278</v>
      </c>
      <c r="AU186" s="170" t="s">
        <v>89</v>
      </c>
      <c r="AY186" s="18" t="s">
        <v>276</v>
      </c>
      <c r="BE186" s="171">
        <f t="shared" si="34"/>
        <v>0</v>
      </c>
      <c r="BF186" s="171">
        <f t="shared" si="35"/>
        <v>0</v>
      </c>
      <c r="BG186" s="171">
        <f t="shared" si="36"/>
        <v>0</v>
      </c>
      <c r="BH186" s="171">
        <f t="shared" si="37"/>
        <v>0</v>
      </c>
      <c r="BI186" s="171">
        <f t="shared" si="38"/>
        <v>0</v>
      </c>
      <c r="BJ186" s="18" t="s">
        <v>89</v>
      </c>
      <c r="BK186" s="172">
        <f t="shared" si="39"/>
        <v>0</v>
      </c>
      <c r="BL186" s="18" t="s">
        <v>282</v>
      </c>
      <c r="BM186" s="170" t="s">
        <v>739</v>
      </c>
    </row>
    <row r="187" spans="1:65" s="2" customFormat="1" ht="24.2" customHeight="1">
      <c r="A187" s="33"/>
      <c r="B187" s="158"/>
      <c r="C187" s="159" t="s">
        <v>498</v>
      </c>
      <c r="D187" s="159" t="s">
        <v>278</v>
      </c>
      <c r="E187" s="160" t="s">
        <v>3622</v>
      </c>
      <c r="F187" s="161" t="s">
        <v>3623</v>
      </c>
      <c r="G187" s="162" t="s">
        <v>292</v>
      </c>
      <c r="H187" s="163">
        <v>50</v>
      </c>
      <c r="I187" s="164"/>
      <c r="J187" s="163">
        <f t="shared" si="30"/>
        <v>0</v>
      </c>
      <c r="K187" s="165"/>
      <c r="L187" s="34"/>
      <c r="M187" s="166" t="s">
        <v>1</v>
      </c>
      <c r="N187" s="167" t="s">
        <v>42</v>
      </c>
      <c r="O187" s="62"/>
      <c r="P187" s="168">
        <f t="shared" si="31"/>
        <v>0</v>
      </c>
      <c r="Q187" s="168">
        <v>0</v>
      </c>
      <c r="R187" s="168">
        <f t="shared" si="32"/>
        <v>0</v>
      </c>
      <c r="S187" s="168">
        <v>0</v>
      </c>
      <c r="T187" s="169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282</v>
      </c>
      <c r="AT187" s="170" t="s">
        <v>278</v>
      </c>
      <c r="AU187" s="170" t="s">
        <v>89</v>
      </c>
      <c r="AY187" s="18" t="s">
        <v>276</v>
      </c>
      <c r="BE187" s="171">
        <f t="shared" si="34"/>
        <v>0</v>
      </c>
      <c r="BF187" s="171">
        <f t="shared" si="35"/>
        <v>0</v>
      </c>
      <c r="BG187" s="171">
        <f t="shared" si="36"/>
        <v>0</v>
      </c>
      <c r="BH187" s="171">
        <f t="shared" si="37"/>
        <v>0</v>
      </c>
      <c r="BI187" s="171">
        <f t="shared" si="38"/>
        <v>0</v>
      </c>
      <c r="BJ187" s="18" t="s">
        <v>89</v>
      </c>
      <c r="BK187" s="172">
        <f t="shared" si="39"/>
        <v>0</v>
      </c>
      <c r="BL187" s="18" t="s">
        <v>282</v>
      </c>
      <c r="BM187" s="170" t="s">
        <v>748</v>
      </c>
    </row>
    <row r="188" spans="1:65" s="2" customFormat="1" ht="37.9" customHeight="1">
      <c r="A188" s="33"/>
      <c r="B188" s="158"/>
      <c r="C188" s="159" t="s">
        <v>502</v>
      </c>
      <c r="D188" s="159" t="s">
        <v>278</v>
      </c>
      <c r="E188" s="160" t="s">
        <v>3624</v>
      </c>
      <c r="F188" s="161" t="s">
        <v>3625</v>
      </c>
      <c r="G188" s="162" t="s">
        <v>371</v>
      </c>
      <c r="H188" s="163">
        <v>4</v>
      </c>
      <c r="I188" s="164"/>
      <c r="J188" s="163">
        <f t="shared" si="30"/>
        <v>0</v>
      </c>
      <c r="K188" s="165"/>
      <c r="L188" s="34"/>
      <c r="M188" s="166" t="s">
        <v>1</v>
      </c>
      <c r="N188" s="167" t="s">
        <v>42</v>
      </c>
      <c r="O188" s="62"/>
      <c r="P188" s="168">
        <f t="shared" si="31"/>
        <v>0</v>
      </c>
      <c r="Q188" s="168">
        <v>0</v>
      </c>
      <c r="R188" s="168">
        <f t="shared" si="32"/>
        <v>0</v>
      </c>
      <c r="S188" s="168">
        <v>0</v>
      </c>
      <c r="T188" s="169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0" t="s">
        <v>282</v>
      </c>
      <c r="AT188" s="170" t="s">
        <v>278</v>
      </c>
      <c r="AU188" s="170" t="s">
        <v>89</v>
      </c>
      <c r="AY188" s="18" t="s">
        <v>276</v>
      </c>
      <c r="BE188" s="171">
        <f t="shared" si="34"/>
        <v>0</v>
      </c>
      <c r="BF188" s="171">
        <f t="shared" si="35"/>
        <v>0</v>
      </c>
      <c r="BG188" s="171">
        <f t="shared" si="36"/>
        <v>0</v>
      </c>
      <c r="BH188" s="171">
        <f t="shared" si="37"/>
        <v>0</v>
      </c>
      <c r="BI188" s="171">
        <f t="shared" si="38"/>
        <v>0</v>
      </c>
      <c r="BJ188" s="18" t="s">
        <v>89</v>
      </c>
      <c r="BK188" s="172">
        <f t="shared" si="39"/>
        <v>0</v>
      </c>
      <c r="BL188" s="18" t="s">
        <v>282</v>
      </c>
      <c r="BM188" s="170" t="s">
        <v>758</v>
      </c>
    </row>
    <row r="189" spans="1:65" s="2" customFormat="1" ht="24.2" customHeight="1">
      <c r="A189" s="33"/>
      <c r="B189" s="158"/>
      <c r="C189" s="159" t="s">
        <v>506</v>
      </c>
      <c r="D189" s="159" t="s">
        <v>278</v>
      </c>
      <c r="E189" s="160" t="s">
        <v>3626</v>
      </c>
      <c r="F189" s="161" t="s">
        <v>3627</v>
      </c>
      <c r="G189" s="162" t="s">
        <v>371</v>
      </c>
      <c r="H189" s="163">
        <v>10</v>
      </c>
      <c r="I189" s="164"/>
      <c r="J189" s="163">
        <f t="shared" si="30"/>
        <v>0</v>
      </c>
      <c r="K189" s="165"/>
      <c r="L189" s="34"/>
      <c r="M189" s="166" t="s">
        <v>1</v>
      </c>
      <c r="N189" s="167" t="s">
        <v>42</v>
      </c>
      <c r="O189" s="62"/>
      <c r="P189" s="168">
        <f t="shared" si="31"/>
        <v>0</v>
      </c>
      <c r="Q189" s="168">
        <v>0</v>
      </c>
      <c r="R189" s="168">
        <f t="shared" si="32"/>
        <v>0</v>
      </c>
      <c r="S189" s="168">
        <v>0</v>
      </c>
      <c r="T189" s="169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0" t="s">
        <v>282</v>
      </c>
      <c r="AT189" s="170" t="s">
        <v>278</v>
      </c>
      <c r="AU189" s="170" t="s">
        <v>89</v>
      </c>
      <c r="AY189" s="18" t="s">
        <v>276</v>
      </c>
      <c r="BE189" s="171">
        <f t="shared" si="34"/>
        <v>0</v>
      </c>
      <c r="BF189" s="171">
        <f t="shared" si="35"/>
        <v>0</v>
      </c>
      <c r="BG189" s="171">
        <f t="shared" si="36"/>
        <v>0</v>
      </c>
      <c r="BH189" s="171">
        <f t="shared" si="37"/>
        <v>0</v>
      </c>
      <c r="BI189" s="171">
        <f t="shared" si="38"/>
        <v>0</v>
      </c>
      <c r="BJ189" s="18" t="s">
        <v>89</v>
      </c>
      <c r="BK189" s="172">
        <f t="shared" si="39"/>
        <v>0</v>
      </c>
      <c r="BL189" s="18" t="s">
        <v>282</v>
      </c>
      <c r="BM189" s="170" t="s">
        <v>766</v>
      </c>
    </row>
    <row r="190" spans="1:65" s="2" customFormat="1" ht="24.2" customHeight="1">
      <c r="A190" s="33"/>
      <c r="B190" s="158"/>
      <c r="C190" s="159" t="s">
        <v>511</v>
      </c>
      <c r="D190" s="159" t="s">
        <v>278</v>
      </c>
      <c r="E190" s="160" t="s">
        <v>3628</v>
      </c>
      <c r="F190" s="161" t="s">
        <v>3629</v>
      </c>
      <c r="G190" s="162" t="s">
        <v>371</v>
      </c>
      <c r="H190" s="163">
        <v>11</v>
      </c>
      <c r="I190" s="164"/>
      <c r="J190" s="163">
        <f t="shared" si="30"/>
        <v>0</v>
      </c>
      <c r="K190" s="165"/>
      <c r="L190" s="34"/>
      <c r="M190" s="166" t="s">
        <v>1</v>
      </c>
      <c r="N190" s="167" t="s">
        <v>42</v>
      </c>
      <c r="O190" s="62"/>
      <c r="P190" s="168">
        <f t="shared" si="31"/>
        <v>0</v>
      </c>
      <c r="Q190" s="168">
        <v>0</v>
      </c>
      <c r="R190" s="168">
        <f t="shared" si="32"/>
        <v>0</v>
      </c>
      <c r="S190" s="168">
        <v>0</v>
      </c>
      <c r="T190" s="169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282</v>
      </c>
      <c r="AT190" s="170" t="s">
        <v>278</v>
      </c>
      <c r="AU190" s="170" t="s">
        <v>89</v>
      </c>
      <c r="AY190" s="18" t="s">
        <v>276</v>
      </c>
      <c r="BE190" s="171">
        <f t="shared" si="34"/>
        <v>0</v>
      </c>
      <c r="BF190" s="171">
        <f t="shared" si="35"/>
        <v>0</v>
      </c>
      <c r="BG190" s="171">
        <f t="shared" si="36"/>
        <v>0</v>
      </c>
      <c r="BH190" s="171">
        <f t="shared" si="37"/>
        <v>0</v>
      </c>
      <c r="BI190" s="171">
        <f t="shared" si="38"/>
        <v>0</v>
      </c>
      <c r="BJ190" s="18" t="s">
        <v>89</v>
      </c>
      <c r="BK190" s="172">
        <f t="shared" si="39"/>
        <v>0</v>
      </c>
      <c r="BL190" s="18" t="s">
        <v>282</v>
      </c>
      <c r="BM190" s="170" t="s">
        <v>774</v>
      </c>
    </row>
    <row r="191" spans="1:65" s="2" customFormat="1" ht="24.2" customHeight="1">
      <c r="A191" s="33"/>
      <c r="B191" s="158"/>
      <c r="C191" s="159" t="s">
        <v>516</v>
      </c>
      <c r="D191" s="159" t="s">
        <v>278</v>
      </c>
      <c r="E191" s="160" t="s">
        <v>3630</v>
      </c>
      <c r="F191" s="161" t="s">
        <v>3631</v>
      </c>
      <c r="G191" s="162" t="s">
        <v>371</v>
      </c>
      <c r="H191" s="163">
        <v>1</v>
      </c>
      <c r="I191" s="164"/>
      <c r="J191" s="163">
        <f t="shared" si="30"/>
        <v>0</v>
      </c>
      <c r="K191" s="165"/>
      <c r="L191" s="34"/>
      <c r="M191" s="166" t="s">
        <v>1</v>
      </c>
      <c r="N191" s="167" t="s">
        <v>42</v>
      </c>
      <c r="O191" s="62"/>
      <c r="P191" s="168">
        <f t="shared" si="31"/>
        <v>0</v>
      </c>
      <c r="Q191" s="168">
        <v>0</v>
      </c>
      <c r="R191" s="168">
        <f t="shared" si="32"/>
        <v>0</v>
      </c>
      <c r="S191" s="168">
        <v>0</v>
      </c>
      <c r="T191" s="169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0" t="s">
        <v>282</v>
      </c>
      <c r="AT191" s="170" t="s">
        <v>278</v>
      </c>
      <c r="AU191" s="170" t="s">
        <v>89</v>
      </c>
      <c r="AY191" s="18" t="s">
        <v>276</v>
      </c>
      <c r="BE191" s="171">
        <f t="shared" si="34"/>
        <v>0</v>
      </c>
      <c r="BF191" s="171">
        <f t="shared" si="35"/>
        <v>0</v>
      </c>
      <c r="BG191" s="171">
        <f t="shared" si="36"/>
        <v>0</v>
      </c>
      <c r="BH191" s="171">
        <f t="shared" si="37"/>
        <v>0</v>
      </c>
      <c r="BI191" s="171">
        <f t="shared" si="38"/>
        <v>0</v>
      </c>
      <c r="BJ191" s="18" t="s">
        <v>89</v>
      </c>
      <c r="BK191" s="172">
        <f t="shared" si="39"/>
        <v>0</v>
      </c>
      <c r="BL191" s="18" t="s">
        <v>282</v>
      </c>
      <c r="BM191" s="170" t="s">
        <v>782</v>
      </c>
    </row>
    <row r="192" spans="1:65" s="2" customFormat="1" ht="24.2" customHeight="1">
      <c r="A192" s="33"/>
      <c r="B192" s="158"/>
      <c r="C192" s="159" t="s">
        <v>520</v>
      </c>
      <c r="D192" s="159" t="s">
        <v>278</v>
      </c>
      <c r="E192" s="160" t="s">
        <v>3632</v>
      </c>
      <c r="F192" s="161" t="s">
        <v>3633</v>
      </c>
      <c r="G192" s="162" t="s">
        <v>371</v>
      </c>
      <c r="H192" s="163">
        <v>1</v>
      </c>
      <c r="I192" s="164"/>
      <c r="J192" s="163">
        <f t="shared" si="30"/>
        <v>0</v>
      </c>
      <c r="K192" s="165"/>
      <c r="L192" s="34"/>
      <c r="M192" s="166" t="s">
        <v>1</v>
      </c>
      <c r="N192" s="167" t="s">
        <v>42</v>
      </c>
      <c r="O192" s="62"/>
      <c r="P192" s="168">
        <f t="shared" si="31"/>
        <v>0</v>
      </c>
      <c r="Q192" s="168">
        <v>0</v>
      </c>
      <c r="R192" s="168">
        <f t="shared" si="32"/>
        <v>0</v>
      </c>
      <c r="S192" s="168">
        <v>0</v>
      </c>
      <c r="T192" s="169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0" t="s">
        <v>282</v>
      </c>
      <c r="AT192" s="170" t="s">
        <v>278</v>
      </c>
      <c r="AU192" s="170" t="s">
        <v>89</v>
      </c>
      <c r="AY192" s="18" t="s">
        <v>276</v>
      </c>
      <c r="BE192" s="171">
        <f t="shared" si="34"/>
        <v>0</v>
      </c>
      <c r="BF192" s="171">
        <f t="shared" si="35"/>
        <v>0</v>
      </c>
      <c r="BG192" s="171">
        <f t="shared" si="36"/>
        <v>0</v>
      </c>
      <c r="BH192" s="171">
        <f t="shared" si="37"/>
        <v>0</v>
      </c>
      <c r="BI192" s="171">
        <f t="shared" si="38"/>
        <v>0</v>
      </c>
      <c r="BJ192" s="18" t="s">
        <v>89</v>
      </c>
      <c r="BK192" s="172">
        <f t="shared" si="39"/>
        <v>0</v>
      </c>
      <c r="BL192" s="18" t="s">
        <v>282</v>
      </c>
      <c r="BM192" s="170" t="s">
        <v>794</v>
      </c>
    </row>
    <row r="193" spans="1:65" s="2" customFormat="1" ht="33" customHeight="1">
      <c r="A193" s="33"/>
      <c r="B193" s="158"/>
      <c r="C193" s="159" t="s">
        <v>525</v>
      </c>
      <c r="D193" s="159" t="s">
        <v>278</v>
      </c>
      <c r="E193" s="160" t="s">
        <v>3634</v>
      </c>
      <c r="F193" s="161" t="s">
        <v>3635</v>
      </c>
      <c r="G193" s="162" t="s">
        <v>371</v>
      </c>
      <c r="H193" s="163">
        <v>8</v>
      </c>
      <c r="I193" s="164"/>
      <c r="J193" s="163">
        <f t="shared" si="30"/>
        <v>0</v>
      </c>
      <c r="K193" s="165"/>
      <c r="L193" s="34"/>
      <c r="M193" s="166" t="s">
        <v>1</v>
      </c>
      <c r="N193" s="167" t="s">
        <v>42</v>
      </c>
      <c r="O193" s="62"/>
      <c r="P193" s="168">
        <f t="shared" si="31"/>
        <v>0</v>
      </c>
      <c r="Q193" s="168">
        <v>0</v>
      </c>
      <c r="R193" s="168">
        <f t="shared" si="32"/>
        <v>0</v>
      </c>
      <c r="S193" s="168">
        <v>0</v>
      </c>
      <c r="T193" s="169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0" t="s">
        <v>282</v>
      </c>
      <c r="AT193" s="170" t="s">
        <v>278</v>
      </c>
      <c r="AU193" s="170" t="s">
        <v>89</v>
      </c>
      <c r="AY193" s="18" t="s">
        <v>276</v>
      </c>
      <c r="BE193" s="171">
        <f t="shared" si="34"/>
        <v>0</v>
      </c>
      <c r="BF193" s="171">
        <f t="shared" si="35"/>
        <v>0</v>
      </c>
      <c r="BG193" s="171">
        <f t="shared" si="36"/>
        <v>0</v>
      </c>
      <c r="BH193" s="171">
        <f t="shared" si="37"/>
        <v>0</v>
      </c>
      <c r="BI193" s="171">
        <f t="shared" si="38"/>
        <v>0</v>
      </c>
      <c r="BJ193" s="18" t="s">
        <v>89</v>
      </c>
      <c r="BK193" s="172">
        <f t="shared" si="39"/>
        <v>0</v>
      </c>
      <c r="BL193" s="18" t="s">
        <v>282</v>
      </c>
      <c r="BM193" s="170" t="s">
        <v>812</v>
      </c>
    </row>
    <row r="194" spans="1:65" s="2" customFormat="1" ht="24.2" customHeight="1">
      <c r="A194" s="33"/>
      <c r="B194" s="158"/>
      <c r="C194" s="159" t="s">
        <v>554</v>
      </c>
      <c r="D194" s="159" t="s">
        <v>278</v>
      </c>
      <c r="E194" s="160" t="s">
        <v>3636</v>
      </c>
      <c r="F194" s="161" t="s">
        <v>3637</v>
      </c>
      <c r="G194" s="162" t="s">
        <v>3293</v>
      </c>
      <c r="H194" s="163">
        <v>150</v>
      </c>
      <c r="I194" s="164"/>
      <c r="J194" s="163">
        <f t="shared" si="30"/>
        <v>0</v>
      </c>
      <c r="K194" s="165"/>
      <c r="L194" s="34"/>
      <c r="M194" s="166" t="s">
        <v>1</v>
      </c>
      <c r="N194" s="167" t="s">
        <v>42</v>
      </c>
      <c r="O194" s="62"/>
      <c r="P194" s="168">
        <f t="shared" si="31"/>
        <v>0</v>
      </c>
      <c r="Q194" s="168">
        <v>1.0000000000000001E-5</v>
      </c>
      <c r="R194" s="168">
        <f t="shared" si="32"/>
        <v>1.5E-3</v>
      </c>
      <c r="S194" s="168">
        <v>0</v>
      </c>
      <c r="T194" s="169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0" t="s">
        <v>282</v>
      </c>
      <c r="AT194" s="170" t="s">
        <v>278</v>
      </c>
      <c r="AU194" s="170" t="s">
        <v>89</v>
      </c>
      <c r="AY194" s="18" t="s">
        <v>276</v>
      </c>
      <c r="BE194" s="171">
        <f t="shared" si="34"/>
        <v>0</v>
      </c>
      <c r="BF194" s="171">
        <f t="shared" si="35"/>
        <v>0</v>
      </c>
      <c r="BG194" s="171">
        <f t="shared" si="36"/>
        <v>0</v>
      </c>
      <c r="BH194" s="171">
        <f t="shared" si="37"/>
        <v>0</v>
      </c>
      <c r="BI194" s="171">
        <f t="shared" si="38"/>
        <v>0</v>
      </c>
      <c r="BJ194" s="18" t="s">
        <v>89</v>
      </c>
      <c r="BK194" s="172">
        <f t="shared" si="39"/>
        <v>0</v>
      </c>
      <c r="BL194" s="18" t="s">
        <v>282</v>
      </c>
      <c r="BM194" s="170" t="s">
        <v>823</v>
      </c>
    </row>
    <row r="195" spans="1:65" s="2" customFormat="1" ht="37.9" customHeight="1">
      <c r="A195" s="33"/>
      <c r="B195" s="158"/>
      <c r="C195" s="159" t="s">
        <v>559</v>
      </c>
      <c r="D195" s="159" t="s">
        <v>278</v>
      </c>
      <c r="E195" s="160" t="s">
        <v>3638</v>
      </c>
      <c r="F195" s="161" t="s">
        <v>3639</v>
      </c>
      <c r="G195" s="162" t="s">
        <v>292</v>
      </c>
      <c r="H195" s="163">
        <v>20</v>
      </c>
      <c r="I195" s="164"/>
      <c r="J195" s="163">
        <f t="shared" si="30"/>
        <v>0</v>
      </c>
      <c r="K195" s="165"/>
      <c r="L195" s="34"/>
      <c r="M195" s="166" t="s">
        <v>1</v>
      </c>
      <c r="N195" s="167" t="s">
        <v>42</v>
      </c>
      <c r="O195" s="62"/>
      <c r="P195" s="168">
        <f t="shared" si="31"/>
        <v>0</v>
      </c>
      <c r="Q195" s="168">
        <v>0</v>
      </c>
      <c r="R195" s="168">
        <f t="shared" si="32"/>
        <v>0</v>
      </c>
      <c r="S195" s="168">
        <v>0</v>
      </c>
      <c r="T195" s="169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282</v>
      </c>
      <c r="AT195" s="170" t="s">
        <v>278</v>
      </c>
      <c r="AU195" s="170" t="s">
        <v>89</v>
      </c>
      <c r="AY195" s="18" t="s">
        <v>276</v>
      </c>
      <c r="BE195" s="171">
        <f t="shared" si="34"/>
        <v>0</v>
      </c>
      <c r="BF195" s="171">
        <f t="shared" si="35"/>
        <v>0</v>
      </c>
      <c r="BG195" s="171">
        <f t="shared" si="36"/>
        <v>0</v>
      </c>
      <c r="BH195" s="171">
        <f t="shared" si="37"/>
        <v>0</v>
      </c>
      <c r="BI195" s="171">
        <f t="shared" si="38"/>
        <v>0</v>
      </c>
      <c r="BJ195" s="18" t="s">
        <v>89</v>
      </c>
      <c r="BK195" s="172">
        <f t="shared" si="39"/>
        <v>0</v>
      </c>
      <c r="BL195" s="18" t="s">
        <v>282</v>
      </c>
      <c r="BM195" s="170" t="s">
        <v>835</v>
      </c>
    </row>
    <row r="196" spans="1:65" s="2" customFormat="1" ht="37.9" customHeight="1">
      <c r="A196" s="33"/>
      <c r="B196" s="158"/>
      <c r="C196" s="159" t="s">
        <v>564</v>
      </c>
      <c r="D196" s="159" t="s">
        <v>278</v>
      </c>
      <c r="E196" s="160" t="s">
        <v>3640</v>
      </c>
      <c r="F196" s="161" t="s">
        <v>3641</v>
      </c>
      <c r="G196" s="162" t="s">
        <v>292</v>
      </c>
      <c r="H196" s="163">
        <v>20</v>
      </c>
      <c r="I196" s="164"/>
      <c r="J196" s="163">
        <f t="shared" si="30"/>
        <v>0</v>
      </c>
      <c r="K196" s="165"/>
      <c r="L196" s="34"/>
      <c r="M196" s="166" t="s">
        <v>1</v>
      </c>
      <c r="N196" s="167" t="s">
        <v>42</v>
      </c>
      <c r="O196" s="62"/>
      <c r="P196" s="168">
        <f t="shared" si="31"/>
        <v>0</v>
      </c>
      <c r="Q196" s="168">
        <v>0</v>
      </c>
      <c r="R196" s="168">
        <f t="shared" si="32"/>
        <v>0</v>
      </c>
      <c r="S196" s="168">
        <v>0</v>
      </c>
      <c r="T196" s="169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0" t="s">
        <v>282</v>
      </c>
      <c r="AT196" s="170" t="s">
        <v>278</v>
      </c>
      <c r="AU196" s="170" t="s">
        <v>89</v>
      </c>
      <c r="AY196" s="18" t="s">
        <v>276</v>
      </c>
      <c r="BE196" s="171">
        <f t="shared" si="34"/>
        <v>0</v>
      </c>
      <c r="BF196" s="171">
        <f t="shared" si="35"/>
        <v>0</v>
      </c>
      <c r="BG196" s="171">
        <f t="shared" si="36"/>
        <v>0</v>
      </c>
      <c r="BH196" s="171">
        <f t="shared" si="37"/>
        <v>0</v>
      </c>
      <c r="BI196" s="171">
        <f t="shared" si="38"/>
        <v>0</v>
      </c>
      <c r="BJ196" s="18" t="s">
        <v>89</v>
      </c>
      <c r="BK196" s="172">
        <f t="shared" si="39"/>
        <v>0</v>
      </c>
      <c r="BL196" s="18" t="s">
        <v>282</v>
      </c>
      <c r="BM196" s="170" t="s">
        <v>852</v>
      </c>
    </row>
    <row r="197" spans="1:65" s="2" customFormat="1" ht="37.9" customHeight="1">
      <c r="A197" s="33"/>
      <c r="B197" s="158"/>
      <c r="C197" s="159" t="s">
        <v>568</v>
      </c>
      <c r="D197" s="159" t="s">
        <v>278</v>
      </c>
      <c r="E197" s="160" t="s">
        <v>3642</v>
      </c>
      <c r="F197" s="161" t="s">
        <v>3643</v>
      </c>
      <c r="G197" s="162" t="s">
        <v>292</v>
      </c>
      <c r="H197" s="163">
        <v>28</v>
      </c>
      <c r="I197" s="164"/>
      <c r="J197" s="163">
        <f t="shared" si="30"/>
        <v>0</v>
      </c>
      <c r="K197" s="165"/>
      <c r="L197" s="34"/>
      <c r="M197" s="166" t="s">
        <v>1</v>
      </c>
      <c r="N197" s="167" t="s">
        <v>42</v>
      </c>
      <c r="O197" s="62"/>
      <c r="P197" s="168">
        <f t="shared" si="31"/>
        <v>0</v>
      </c>
      <c r="Q197" s="168">
        <v>0</v>
      </c>
      <c r="R197" s="168">
        <f t="shared" si="32"/>
        <v>0</v>
      </c>
      <c r="S197" s="168">
        <v>0</v>
      </c>
      <c r="T197" s="169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0" t="s">
        <v>282</v>
      </c>
      <c r="AT197" s="170" t="s">
        <v>278</v>
      </c>
      <c r="AU197" s="170" t="s">
        <v>89</v>
      </c>
      <c r="AY197" s="18" t="s">
        <v>276</v>
      </c>
      <c r="BE197" s="171">
        <f t="shared" si="34"/>
        <v>0</v>
      </c>
      <c r="BF197" s="171">
        <f t="shared" si="35"/>
        <v>0</v>
      </c>
      <c r="BG197" s="171">
        <f t="shared" si="36"/>
        <v>0</v>
      </c>
      <c r="BH197" s="171">
        <f t="shared" si="37"/>
        <v>0</v>
      </c>
      <c r="BI197" s="171">
        <f t="shared" si="38"/>
        <v>0</v>
      </c>
      <c r="BJ197" s="18" t="s">
        <v>89</v>
      </c>
      <c r="BK197" s="172">
        <f t="shared" si="39"/>
        <v>0</v>
      </c>
      <c r="BL197" s="18" t="s">
        <v>282</v>
      </c>
      <c r="BM197" s="170" t="s">
        <v>867</v>
      </c>
    </row>
    <row r="198" spans="1:65" s="2" customFormat="1" ht="37.9" customHeight="1">
      <c r="A198" s="33"/>
      <c r="B198" s="158"/>
      <c r="C198" s="159" t="s">
        <v>572</v>
      </c>
      <c r="D198" s="159" t="s">
        <v>278</v>
      </c>
      <c r="E198" s="160" t="s">
        <v>3644</v>
      </c>
      <c r="F198" s="161" t="s">
        <v>3645</v>
      </c>
      <c r="G198" s="162" t="s">
        <v>292</v>
      </c>
      <c r="H198" s="163">
        <v>17</v>
      </c>
      <c r="I198" s="164"/>
      <c r="J198" s="163">
        <f t="shared" si="30"/>
        <v>0</v>
      </c>
      <c r="K198" s="165"/>
      <c r="L198" s="34"/>
      <c r="M198" s="166" t="s">
        <v>1</v>
      </c>
      <c r="N198" s="167" t="s">
        <v>42</v>
      </c>
      <c r="O198" s="62"/>
      <c r="P198" s="168">
        <f t="shared" si="31"/>
        <v>0</v>
      </c>
      <c r="Q198" s="168">
        <v>0</v>
      </c>
      <c r="R198" s="168">
        <f t="shared" si="32"/>
        <v>0</v>
      </c>
      <c r="S198" s="168">
        <v>0</v>
      </c>
      <c r="T198" s="169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0" t="s">
        <v>282</v>
      </c>
      <c r="AT198" s="170" t="s">
        <v>278</v>
      </c>
      <c r="AU198" s="170" t="s">
        <v>89</v>
      </c>
      <c r="AY198" s="18" t="s">
        <v>276</v>
      </c>
      <c r="BE198" s="171">
        <f t="shared" si="34"/>
        <v>0</v>
      </c>
      <c r="BF198" s="171">
        <f t="shared" si="35"/>
        <v>0</v>
      </c>
      <c r="BG198" s="171">
        <f t="shared" si="36"/>
        <v>0</v>
      </c>
      <c r="BH198" s="171">
        <f t="shared" si="37"/>
        <v>0</v>
      </c>
      <c r="BI198" s="171">
        <f t="shared" si="38"/>
        <v>0</v>
      </c>
      <c r="BJ198" s="18" t="s">
        <v>89</v>
      </c>
      <c r="BK198" s="172">
        <f t="shared" si="39"/>
        <v>0</v>
      </c>
      <c r="BL198" s="18" t="s">
        <v>282</v>
      </c>
      <c r="BM198" s="170" t="s">
        <v>890</v>
      </c>
    </row>
    <row r="199" spans="1:65" s="2" customFormat="1" ht="37.9" customHeight="1">
      <c r="A199" s="33"/>
      <c r="B199" s="158"/>
      <c r="C199" s="159" t="s">
        <v>577</v>
      </c>
      <c r="D199" s="159" t="s">
        <v>278</v>
      </c>
      <c r="E199" s="160" t="s">
        <v>3646</v>
      </c>
      <c r="F199" s="161" t="s">
        <v>3647</v>
      </c>
      <c r="G199" s="162" t="s">
        <v>292</v>
      </c>
      <c r="H199" s="163">
        <v>18</v>
      </c>
      <c r="I199" s="164"/>
      <c r="J199" s="163">
        <f t="shared" si="30"/>
        <v>0</v>
      </c>
      <c r="K199" s="165"/>
      <c r="L199" s="34"/>
      <c r="M199" s="166" t="s">
        <v>1</v>
      </c>
      <c r="N199" s="167" t="s">
        <v>42</v>
      </c>
      <c r="O199" s="62"/>
      <c r="P199" s="168">
        <f t="shared" si="31"/>
        <v>0</v>
      </c>
      <c r="Q199" s="168">
        <v>0</v>
      </c>
      <c r="R199" s="168">
        <f t="shared" si="32"/>
        <v>0</v>
      </c>
      <c r="S199" s="168">
        <v>0</v>
      </c>
      <c r="T199" s="169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282</v>
      </c>
      <c r="AT199" s="170" t="s">
        <v>278</v>
      </c>
      <c r="AU199" s="170" t="s">
        <v>89</v>
      </c>
      <c r="AY199" s="18" t="s">
        <v>276</v>
      </c>
      <c r="BE199" s="171">
        <f t="shared" si="34"/>
        <v>0</v>
      </c>
      <c r="BF199" s="171">
        <f t="shared" si="35"/>
        <v>0</v>
      </c>
      <c r="BG199" s="171">
        <f t="shared" si="36"/>
        <v>0</v>
      </c>
      <c r="BH199" s="171">
        <f t="shared" si="37"/>
        <v>0</v>
      </c>
      <c r="BI199" s="171">
        <f t="shared" si="38"/>
        <v>0</v>
      </c>
      <c r="BJ199" s="18" t="s">
        <v>89</v>
      </c>
      <c r="BK199" s="172">
        <f t="shared" si="39"/>
        <v>0</v>
      </c>
      <c r="BL199" s="18" t="s">
        <v>282</v>
      </c>
      <c r="BM199" s="170" t="s">
        <v>918</v>
      </c>
    </row>
    <row r="200" spans="1:65" s="2" customFormat="1" ht="24.2" customHeight="1">
      <c r="A200" s="33"/>
      <c r="B200" s="158"/>
      <c r="C200" s="159" t="s">
        <v>584</v>
      </c>
      <c r="D200" s="159" t="s">
        <v>278</v>
      </c>
      <c r="E200" s="160" t="s">
        <v>3648</v>
      </c>
      <c r="F200" s="161" t="s">
        <v>3649</v>
      </c>
      <c r="G200" s="162" t="s">
        <v>292</v>
      </c>
      <c r="H200" s="163">
        <v>34</v>
      </c>
      <c r="I200" s="164"/>
      <c r="J200" s="163">
        <f t="shared" si="30"/>
        <v>0</v>
      </c>
      <c r="K200" s="165"/>
      <c r="L200" s="34"/>
      <c r="M200" s="166" t="s">
        <v>1</v>
      </c>
      <c r="N200" s="167" t="s">
        <v>42</v>
      </c>
      <c r="O200" s="62"/>
      <c r="P200" s="168">
        <f t="shared" si="31"/>
        <v>0</v>
      </c>
      <c r="Q200" s="168">
        <v>0</v>
      </c>
      <c r="R200" s="168">
        <f t="shared" si="32"/>
        <v>0</v>
      </c>
      <c r="S200" s="168">
        <v>0</v>
      </c>
      <c r="T200" s="169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282</v>
      </c>
      <c r="AT200" s="170" t="s">
        <v>278</v>
      </c>
      <c r="AU200" s="170" t="s">
        <v>89</v>
      </c>
      <c r="AY200" s="18" t="s">
        <v>276</v>
      </c>
      <c r="BE200" s="171">
        <f t="shared" si="34"/>
        <v>0</v>
      </c>
      <c r="BF200" s="171">
        <f t="shared" si="35"/>
        <v>0</v>
      </c>
      <c r="BG200" s="171">
        <f t="shared" si="36"/>
        <v>0</v>
      </c>
      <c r="BH200" s="171">
        <f t="shared" si="37"/>
        <v>0</v>
      </c>
      <c r="BI200" s="171">
        <f t="shared" si="38"/>
        <v>0</v>
      </c>
      <c r="BJ200" s="18" t="s">
        <v>89</v>
      </c>
      <c r="BK200" s="172">
        <f t="shared" si="39"/>
        <v>0</v>
      </c>
      <c r="BL200" s="18" t="s">
        <v>282</v>
      </c>
      <c r="BM200" s="170" t="s">
        <v>930</v>
      </c>
    </row>
    <row r="201" spans="1:65" s="2" customFormat="1" ht="21.75" customHeight="1">
      <c r="A201" s="33"/>
      <c r="B201" s="158"/>
      <c r="C201" s="159" t="s">
        <v>598</v>
      </c>
      <c r="D201" s="159" t="s">
        <v>278</v>
      </c>
      <c r="E201" s="160" t="s">
        <v>3650</v>
      </c>
      <c r="F201" s="161" t="s">
        <v>996</v>
      </c>
      <c r="G201" s="162" t="s">
        <v>355</v>
      </c>
      <c r="H201" s="163">
        <v>19.292999999999999</v>
      </c>
      <c r="I201" s="164"/>
      <c r="J201" s="163">
        <f t="shared" si="30"/>
        <v>0</v>
      </c>
      <c r="K201" s="165"/>
      <c r="L201" s="34"/>
      <c r="M201" s="166" t="s">
        <v>1</v>
      </c>
      <c r="N201" s="167" t="s">
        <v>42</v>
      </c>
      <c r="O201" s="62"/>
      <c r="P201" s="168">
        <f t="shared" si="31"/>
        <v>0</v>
      </c>
      <c r="Q201" s="168">
        <v>0</v>
      </c>
      <c r="R201" s="168">
        <f t="shared" si="32"/>
        <v>0</v>
      </c>
      <c r="S201" s="168">
        <v>0</v>
      </c>
      <c r="T201" s="169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0" t="s">
        <v>282</v>
      </c>
      <c r="AT201" s="170" t="s">
        <v>278</v>
      </c>
      <c r="AU201" s="170" t="s">
        <v>89</v>
      </c>
      <c r="AY201" s="18" t="s">
        <v>276</v>
      </c>
      <c r="BE201" s="171">
        <f t="shared" si="34"/>
        <v>0</v>
      </c>
      <c r="BF201" s="171">
        <f t="shared" si="35"/>
        <v>0</v>
      </c>
      <c r="BG201" s="171">
        <f t="shared" si="36"/>
        <v>0</v>
      </c>
      <c r="BH201" s="171">
        <f t="shared" si="37"/>
        <v>0</v>
      </c>
      <c r="BI201" s="171">
        <f t="shared" si="38"/>
        <v>0</v>
      </c>
      <c r="BJ201" s="18" t="s">
        <v>89</v>
      </c>
      <c r="BK201" s="172">
        <f t="shared" si="39"/>
        <v>0</v>
      </c>
      <c r="BL201" s="18" t="s">
        <v>282</v>
      </c>
      <c r="BM201" s="170" t="s">
        <v>943</v>
      </c>
    </row>
    <row r="202" spans="1:65" s="2" customFormat="1" ht="24.2" customHeight="1">
      <c r="A202" s="33"/>
      <c r="B202" s="158"/>
      <c r="C202" s="159" t="s">
        <v>607</v>
      </c>
      <c r="D202" s="159" t="s">
        <v>278</v>
      </c>
      <c r="E202" s="160" t="s">
        <v>3651</v>
      </c>
      <c r="F202" s="161" t="s">
        <v>3652</v>
      </c>
      <c r="G202" s="162" t="s">
        <v>355</v>
      </c>
      <c r="H202" s="163">
        <v>173.637</v>
      </c>
      <c r="I202" s="164"/>
      <c r="J202" s="163">
        <f t="shared" si="30"/>
        <v>0</v>
      </c>
      <c r="K202" s="165"/>
      <c r="L202" s="34"/>
      <c r="M202" s="166" t="s">
        <v>1</v>
      </c>
      <c r="N202" s="167" t="s">
        <v>42</v>
      </c>
      <c r="O202" s="62"/>
      <c r="P202" s="168">
        <f t="shared" si="31"/>
        <v>0</v>
      </c>
      <c r="Q202" s="168">
        <v>0</v>
      </c>
      <c r="R202" s="168">
        <f t="shared" si="32"/>
        <v>0</v>
      </c>
      <c r="S202" s="168">
        <v>0</v>
      </c>
      <c r="T202" s="169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0" t="s">
        <v>282</v>
      </c>
      <c r="AT202" s="170" t="s">
        <v>278</v>
      </c>
      <c r="AU202" s="170" t="s">
        <v>89</v>
      </c>
      <c r="AY202" s="18" t="s">
        <v>276</v>
      </c>
      <c r="BE202" s="171">
        <f t="shared" si="34"/>
        <v>0</v>
      </c>
      <c r="BF202" s="171">
        <f t="shared" si="35"/>
        <v>0</v>
      </c>
      <c r="BG202" s="171">
        <f t="shared" si="36"/>
        <v>0</v>
      </c>
      <c r="BH202" s="171">
        <f t="shared" si="37"/>
        <v>0</v>
      </c>
      <c r="BI202" s="171">
        <f t="shared" si="38"/>
        <v>0</v>
      </c>
      <c r="BJ202" s="18" t="s">
        <v>89</v>
      </c>
      <c r="BK202" s="172">
        <f t="shared" si="39"/>
        <v>0</v>
      </c>
      <c r="BL202" s="18" t="s">
        <v>282</v>
      </c>
      <c r="BM202" s="170" t="s">
        <v>953</v>
      </c>
    </row>
    <row r="203" spans="1:65" s="2" customFormat="1" ht="24.2" customHeight="1">
      <c r="A203" s="33"/>
      <c r="B203" s="158"/>
      <c r="C203" s="159" t="s">
        <v>615</v>
      </c>
      <c r="D203" s="159" t="s">
        <v>278</v>
      </c>
      <c r="E203" s="160" t="s">
        <v>3653</v>
      </c>
      <c r="F203" s="161" t="s">
        <v>1005</v>
      </c>
      <c r="G203" s="162" t="s">
        <v>355</v>
      </c>
      <c r="H203" s="163">
        <v>19.292999999999999</v>
      </c>
      <c r="I203" s="164"/>
      <c r="J203" s="163">
        <f t="shared" si="30"/>
        <v>0</v>
      </c>
      <c r="K203" s="165"/>
      <c r="L203" s="34"/>
      <c r="M203" s="166" t="s">
        <v>1</v>
      </c>
      <c r="N203" s="167" t="s">
        <v>42</v>
      </c>
      <c r="O203" s="62"/>
      <c r="P203" s="168">
        <f t="shared" si="31"/>
        <v>0</v>
      </c>
      <c r="Q203" s="168">
        <v>0</v>
      </c>
      <c r="R203" s="168">
        <f t="shared" si="32"/>
        <v>0</v>
      </c>
      <c r="S203" s="168">
        <v>0</v>
      </c>
      <c r="T203" s="169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0" t="s">
        <v>282</v>
      </c>
      <c r="AT203" s="170" t="s">
        <v>278</v>
      </c>
      <c r="AU203" s="170" t="s">
        <v>89</v>
      </c>
      <c r="AY203" s="18" t="s">
        <v>276</v>
      </c>
      <c r="BE203" s="171">
        <f t="shared" si="34"/>
        <v>0</v>
      </c>
      <c r="BF203" s="171">
        <f t="shared" si="35"/>
        <v>0</v>
      </c>
      <c r="BG203" s="171">
        <f t="shared" si="36"/>
        <v>0</v>
      </c>
      <c r="BH203" s="171">
        <f t="shared" si="37"/>
        <v>0</v>
      </c>
      <c r="BI203" s="171">
        <f t="shared" si="38"/>
        <v>0</v>
      </c>
      <c r="BJ203" s="18" t="s">
        <v>89</v>
      </c>
      <c r="BK203" s="172">
        <f t="shared" si="39"/>
        <v>0</v>
      </c>
      <c r="BL203" s="18" t="s">
        <v>282</v>
      </c>
      <c r="BM203" s="170" t="s">
        <v>969</v>
      </c>
    </row>
    <row r="204" spans="1:65" s="2" customFormat="1" ht="24.2" customHeight="1">
      <c r="A204" s="33"/>
      <c r="B204" s="158"/>
      <c r="C204" s="159" t="s">
        <v>622</v>
      </c>
      <c r="D204" s="159" t="s">
        <v>278</v>
      </c>
      <c r="E204" s="160" t="s">
        <v>3654</v>
      </c>
      <c r="F204" s="161" t="s">
        <v>3655</v>
      </c>
      <c r="G204" s="162" t="s">
        <v>355</v>
      </c>
      <c r="H204" s="163">
        <v>19.292999999999999</v>
      </c>
      <c r="I204" s="164"/>
      <c r="J204" s="163">
        <f t="shared" si="30"/>
        <v>0</v>
      </c>
      <c r="K204" s="165"/>
      <c r="L204" s="34"/>
      <c r="M204" s="166" t="s">
        <v>1</v>
      </c>
      <c r="N204" s="167" t="s">
        <v>42</v>
      </c>
      <c r="O204" s="62"/>
      <c r="P204" s="168">
        <f t="shared" si="31"/>
        <v>0</v>
      </c>
      <c r="Q204" s="168">
        <v>0</v>
      </c>
      <c r="R204" s="168">
        <f t="shared" si="32"/>
        <v>0</v>
      </c>
      <c r="S204" s="168">
        <v>0</v>
      </c>
      <c r="T204" s="169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282</v>
      </c>
      <c r="AT204" s="170" t="s">
        <v>278</v>
      </c>
      <c r="AU204" s="170" t="s">
        <v>89</v>
      </c>
      <c r="AY204" s="18" t="s">
        <v>276</v>
      </c>
      <c r="BE204" s="171">
        <f t="shared" si="34"/>
        <v>0</v>
      </c>
      <c r="BF204" s="171">
        <f t="shared" si="35"/>
        <v>0</v>
      </c>
      <c r="BG204" s="171">
        <f t="shared" si="36"/>
        <v>0</v>
      </c>
      <c r="BH204" s="171">
        <f t="shared" si="37"/>
        <v>0</v>
      </c>
      <c r="BI204" s="171">
        <f t="shared" si="38"/>
        <v>0</v>
      </c>
      <c r="BJ204" s="18" t="s">
        <v>89</v>
      </c>
      <c r="BK204" s="172">
        <f t="shared" si="39"/>
        <v>0</v>
      </c>
      <c r="BL204" s="18" t="s">
        <v>282</v>
      </c>
      <c r="BM204" s="170" t="s">
        <v>990</v>
      </c>
    </row>
    <row r="205" spans="1:65" s="12" customFormat="1" ht="22.9" customHeight="1">
      <c r="B205" s="145"/>
      <c r="D205" s="146" t="s">
        <v>75</v>
      </c>
      <c r="E205" s="156" t="s">
        <v>840</v>
      </c>
      <c r="F205" s="156" t="s">
        <v>3656</v>
      </c>
      <c r="I205" s="148"/>
      <c r="J205" s="157">
        <f>BK205</f>
        <v>0</v>
      </c>
      <c r="L205" s="145"/>
      <c r="M205" s="150"/>
      <c r="N205" s="151"/>
      <c r="O205" s="151"/>
      <c r="P205" s="152">
        <f>SUM(P206:P207)</f>
        <v>0</v>
      </c>
      <c r="Q205" s="151"/>
      <c r="R205" s="152">
        <f>SUM(R206:R207)</f>
        <v>0</v>
      </c>
      <c r="S205" s="151"/>
      <c r="T205" s="153">
        <f>SUM(T206:T207)</f>
        <v>0</v>
      </c>
      <c r="AR205" s="146" t="s">
        <v>83</v>
      </c>
      <c r="AT205" s="154" t="s">
        <v>75</v>
      </c>
      <c r="AU205" s="154" t="s">
        <v>83</v>
      </c>
      <c r="AY205" s="146" t="s">
        <v>276</v>
      </c>
      <c r="BK205" s="155">
        <f>SUM(BK206:BK207)</f>
        <v>0</v>
      </c>
    </row>
    <row r="206" spans="1:65" s="2" customFormat="1" ht="33" customHeight="1">
      <c r="A206" s="33"/>
      <c r="B206" s="158"/>
      <c r="C206" s="159" t="s">
        <v>629</v>
      </c>
      <c r="D206" s="159" t="s">
        <v>278</v>
      </c>
      <c r="E206" s="160" t="s">
        <v>3657</v>
      </c>
      <c r="F206" s="161" t="s">
        <v>3658</v>
      </c>
      <c r="G206" s="162" t="s">
        <v>355</v>
      </c>
      <c r="H206" s="163">
        <v>0.14599999999999999</v>
      </c>
      <c r="I206" s="164"/>
      <c r="J206" s="163">
        <f>ROUND(I206*H206,3)</f>
        <v>0</v>
      </c>
      <c r="K206" s="165"/>
      <c r="L206" s="34"/>
      <c r="M206" s="166" t="s">
        <v>1</v>
      </c>
      <c r="N206" s="167" t="s">
        <v>42</v>
      </c>
      <c r="O206" s="62"/>
      <c r="P206" s="168">
        <f>O206*H206</f>
        <v>0</v>
      </c>
      <c r="Q206" s="168">
        <v>0</v>
      </c>
      <c r="R206" s="168">
        <f>Q206*H206</f>
        <v>0</v>
      </c>
      <c r="S206" s="168">
        <v>0</v>
      </c>
      <c r="T206" s="16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0" t="s">
        <v>282</v>
      </c>
      <c r="AT206" s="170" t="s">
        <v>278</v>
      </c>
      <c r="AU206" s="170" t="s">
        <v>89</v>
      </c>
      <c r="AY206" s="18" t="s">
        <v>276</v>
      </c>
      <c r="BE206" s="171">
        <f>IF(N206="základná",J206,0)</f>
        <v>0</v>
      </c>
      <c r="BF206" s="171">
        <f>IF(N206="znížená",J206,0)</f>
        <v>0</v>
      </c>
      <c r="BG206" s="171">
        <f>IF(N206="zákl. prenesená",J206,0)</f>
        <v>0</v>
      </c>
      <c r="BH206" s="171">
        <f>IF(N206="zníž. prenesená",J206,0)</f>
        <v>0</v>
      </c>
      <c r="BI206" s="171">
        <f>IF(N206="nulová",J206,0)</f>
        <v>0</v>
      </c>
      <c r="BJ206" s="18" t="s">
        <v>89</v>
      </c>
      <c r="BK206" s="172">
        <f>ROUND(I206*H206,3)</f>
        <v>0</v>
      </c>
      <c r="BL206" s="18" t="s">
        <v>282</v>
      </c>
      <c r="BM206" s="170" t="s">
        <v>998</v>
      </c>
    </row>
    <row r="207" spans="1:65" s="2" customFormat="1" ht="24.2" customHeight="1">
      <c r="A207" s="33"/>
      <c r="B207" s="158"/>
      <c r="C207" s="159" t="s">
        <v>633</v>
      </c>
      <c r="D207" s="159" t="s">
        <v>278</v>
      </c>
      <c r="E207" s="160" t="s">
        <v>3659</v>
      </c>
      <c r="F207" s="161" t="s">
        <v>1019</v>
      </c>
      <c r="G207" s="162" t="s">
        <v>355</v>
      </c>
      <c r="H207" s="163">
        <v>86.21</v>
      </c>
      <c r="I207" s="164"/>
      <c r="J207" s="163">
        <f>ROUND(I207*H207,3)</f>
        <v>0</v>
      </c>
      <c r="K207" s="165"/>
      <c r="L207" s="34"/>
      <c r="M207" s="166" t="s">
        <v>1</v>
      </c>
      <c r="N207" s="167" t="s">
        <v>42</v>
      </c>
      <c r="O207" s="62"/>
      <c r="P207" s="168">
        <f>O207*H207</f>
        <v>0</v>
      </c>
      <c r="Q207" s="168">
        <v>0</v>
      </c>
      <c r="R207" s="168">
        <f>Q207*H207</f>
        <v>0</v>
      </c>
      <c r="S207" s="168">
        <v>0</v>
      </c>
      <c r="T207" s="16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0" t="s">
        <v>282</v>
      </c>
      <c r="AT207" s="170" t="s">
        <v>278</v>
      </c>
      <c r="AU207" s="170" t="s">
        <v>89</v>
      </c>
      <c r="AY207" s="18" t="s">
        <v>276</v>
      </c>
      <c r="BE207" s="171">
        <f>IF(N207="základná",J207,0)</f>
        <v>0</v>
      </c>
      <c r="BF207" s="171">
        <f>IF(N207="znížená",J207,0)</f>
        <v>0</v>
      </c>
      <c r="BG207" s="171">
        <f>IF(N207="zákl. prenesená",J207,0)</f>
        <v>0</v>
      </c>
      <c r="BH207" s="171">
        <f>IF(N207="zníž. prenesená",J207,0)</f>
        <v>0</v>
      </c>
      <c r="BI207" s="171">
        <f>IF(N207="nulová",J207,0)</f>
        <v>0</v>
      </c>
      <c r="BJ207" s="18" t="s">
        <v>89</v>
      </c>
      <c r="BK207" s="172">
        <f>ROUND(I207*H207,3)</f>
        <v>0</v>
      </c>
      <c r="BL207" s="18" t="s">
        <v>282</v>
      </c>
      <c r="BM207" s="170" t="s">
        <v>1007</v>
      </c>
    </row>
    <row r="208" spans="1:65" s="12" customFormat="1" ht="25.9" customHeight="1">
      <c r="B208" s="145"/>
      <c r="D208" s="146" t="s">
        <v>75</v>
      </c>
      <c r="E208" s="147" t="s">
        <v>1021</v>
      </c>
      <c r="F208" s="147" t="s">
        <v>3298</v>
      </c>
      <c r="I208" s="148"/>
      <c r="J208" s="149">
        <f>BK208</f>
        <v>0</v>
      </c>
      <c r="L208" s="145"/>
      <c r="M208" s="150"/>
      <c r="N208" s="151"/>
      <c r="O208" s="151"/>
      <c r="P208" s="152">
        <f>P209+P213+P218+P236+P269+P312+P316+P358+P362</f>
        <v>0</v>
      </c>
      <c r="Q208" s="151"/>
      <c r="R208" s="152">
        <f>R209+R213+R218+R236+R269+R312+R316+R358+R362</f>
        <v>1.6708499999999999</v>
      </c>
      <c r="S208" s="151"/>
      <c r="T208" s="153">
        <f>T209+T213+T218+T236+T269+T312+T316+T358+T362</f>
        <v>0</v>
      </c>
      <c r="AR208" s="146" t="s">
        <v>89</v>
      </c>
      <c r="AT208" s="154" t="s">
        <v>75</v>
      </c>
      <c r="AU208" s="154" t="s">
        <v>76</v>
      </c>
      <c r="AY208" s="146" t="s">
        <v>276</v>
      </c>
      <c r="BK208" s="155">
        <f>BK209+BK213+BK218+BK236+BK269+BK312+BK316+BK358+BK362</f>
        <v>0</v>
      </c>
    </row>
    <row r="209" spans="1:65" s="12" customFormat="1" ht="22.9" customHeight="1">
      <c r="B209" s="145"/>
      <c r="D209" s="146" t="s">
        <v>75</v>
      </c>
      <c r="E209" s="156" t="s">
        <v>1023</v>
      </c>
      <c r="F209" s="156" t="s">
        <v>3660</v>
      </c>
      <c r="I209" s="148"/>
      <c r="J209" s="157">
        <f>BK209</f>
        <v>0</v>
      </c>
      <c r="L209" s="145"/>
      <c r="M209" s="150"/>
      <c r="N209" s="151"/>
      <c r="O209" s="151"/>
      <c r="P209" s="152">
        <f>SUM(P210:P212)</f>
        <v>0</v>
      </c>
      <c r="Q209" s="151"/>
      <c r="R209" s="152">
        <f>SUM(R210:R212)</f>
        <v>4.1600000000000005E-3</v>
      </c>
      <c r="S209" s="151"/>
      <c r="T209" s="153">
        <f>SUM(T210:T212)</f>
        <v>0</v>
      </c>
      <c r="AR209" s="146" t="s">
        <v>89</v>
      </c>
      <c r="AT209" s="154" t="s">
        <v>75</v>
      </c>
      <c r="AU209" s="154" t="s">
        <v>83</v>
      </c>
      <c r="AY209" s="146" t="s">
        <v>276</v>
      </c>
      <c r="BK209" s="155">
        <f>SUM(BK210:BK212)</f>
        <v>0</v>
      </c>
    </row>
    <row r="210" spans="1:65" s="2" customFormat="1" ht="37.9" customHeight="1">
      <c r="A210" s="33"/>
      <c r="B210" s="158"/>
      <c r="C210" s="159" t="s">
        <v>639</v>
      </c>
      <c r="D210" s="159" t="s">
        <v>278</v>
      </c>
      <c r="E210" s="160" t="s">
        <v>3661</v>
      </c>
      <c r="F210" s="161" t="s">
        <v>3662</v>
      </c>
      <c r="G210" s="162" t="s">
        <v>281</v>
      </c>
      <c r="H210" s="163">
        <v>2</v>
      </c>
      <c r="I210" s="164"/>
      <c r="J210" s="163">
        <f>ROUND(I210*H210,3)</f>
        <v>0</v>
      </c>
      <c r="K210" s="165"/>
      <c r="L210" s="34"/>
      <c r="M210" s="166" t="s">
        <v>1</v>
      </c>
      <c r="N210" s="167" t="s">
        <v>42</v>
      </c>
      <c r="O210" s="62"/>
      <c r="P210" s="168">
        <f>O210*H210</f>
        <v>0</v>
      </c>
      <c r="Q210" s="168">
        <v>8.0000000000000007E-5</v>
      </c>
      <c r="R210" s="168">
        <f>Q210*H210</f>
        <v>1.6000000000000001E-4</v>
      </c>
      <c r="S210" s="168">
        <v>0</v>
      </c>
      <c r="T210" s="16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0" t="s">
        <v>368</v>
      </c>
      <c r="AT210" s="170" t="s">
        <v>278</v>
      </c>
      <c r="AU210" s="170" t="s">
        <v>89</v>
      </c>
      <c r="AY210" s="18" t="s">
        <v>276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8" t="s">
        <v>89</v>
      </c>
      <c r="BK210" s="172">
        <f>ROUND(I210*H210,3)</f>
        <v>0</v>
      </c>
      <c r="BL210" s="18" t="s">
        <v>368</v>
      </c>
      <c r="BM210" s="170" t="s">
        <v>1017</v>
      </c>
    </row>
    <row r="211" spans="1:65" s="2" customFormat="1" ht="44.25" customHeight="1">
      <c r="A211" s="33"/>
      <c r="B211" s="158"/>
      <c r="C211" s="197" t="s">
        <v>644</v>
      </c>
      <c r="D211" s="197" t="s">
        <v>393</v>
      </c>
      <c r="E211" s="198" t="s">
        <v>3663</v>
      </c>
      <c r="F211" s="199" t="s">
        <v>3664</v>
      </c>
      <c r="G211" s="200" t="s">
        <v>281</v>
      </c>
      <c r="H211" s="201">
        <v>2</v>
      </c>
      <c r="I211" s="202"/>
      <c r="J211" s="201">
        <f>ROUND(I211*H211,3)</f>
        <v>0</v>
      </c>
      <c r="K211" s="203"/>
      <c r="L211" s="204"/>
      <c r="M211" s="205" t="s">
        <v>1</v>
      </c>
      <c r="N211" s="206" t="s">
        <v>42</v>
      </c>
      <c r="O211" s="62"/>
      <c r="P211" s="168">
        <f>O211*H211</f>
        <v>0</v>
      </c>
      <c r="Q211" s="168">
        <v>2E-3</v>
      </c>
      <c r="R211" s="168">
        <f>Q211*H211</f>
        <v>4.0000000000000001E-3</v>
      </c>
      <c r="S211" s="168">
        <v>0</v>
      </c>
      <c r="T211" s="16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0" t="s">
        <v>448</v>
      </c>
      <c r="AT211" s="170" t="s">
        <v>393</v>
      </c>
      <c r="AU211" s="170" t="s">
        <v>89</v>
      </c>
      <c r="AY211" s="18" t="s">
        <v>276</v>
      </c>
      <c r="BE211" s="171">
        <f>IF(N211="základná",J211,0)</f>
        <v>0</v>
      </c>
      <c r="BF211" s="171">
        <f>IF(N211="znížená",J211,0)</f>
        <v>0</v>
      </c>
      <c r="BG211" s="171">
        <f>IF(N211="zákl. prenesená",J211,0)</f>
        <v>0</v>
      </c>
      <c r="BH211" s="171">
        <f>IF(N211="zníž. prenesená",J211,0)</f>
        <v>0</v>
      </c>
      <c r="BI211" s="171">
        <f>IF(N211="nulová",J211,0)</f>
        <v>0</v>
      </c>
      <c r="BJ211" s="18" t="s">
        <v>89</v>
      </c>
      <c r="BK211" s="172">
        <f>ROUND(I211*H211,3)</f>
        <v>0</v>
      </c>
      <c r="BL211" s="18" t="s">
        <v>368</v>
      </c>
      <c r="BM211" s="170" t="s">
        <v>1030</v>
      </c>
    </row>
    <row r="212" spans="1:65" s="2" customFormat="1" ht="24.2" customHeight="1">
      <c r="A212" s="33"/>
      <c r="B212" s="158"/>
      <c r="C212" s="159" t="s">
        <v>649</v>
      </c>
      <c r="D212" s="159" t="s">
        <v>278</v>
      </c>
      <c r="E212" s="160" t="s">
        <v>3665</v>
      </c>
      <c r="F212" s="161" t="s">
        <v>1050</v>
      </c>
      <c r="G212" s="162" t="s">
        <v>1051</v>
      </c>
      <c r="H212" s="164"/>
      <c r="I212" s="164"/>
      <c r="J212" s="163">
        <f>ROUND(I212*H212,3)</f>
        <v>0</v>
      </c>
      <c r="K212" s="165"/>
      <c r="L212" s="34"/>
      <c r="M212" s="166" t="s">
        <v>1</v>
      </c>
      <c r="N212" s="167" t="s">
        <v>42</v>
      </c>
      <c r="O212" s="62"/>
      <c r="P212" s="168">
        <f>O212*H212</f>
        <v>0</v>
      </c>
      <c r="Q212" s="168">
        <v>0</v>
      </c>
      <c r="R212" s="168">
        <f>Q212*H212</f>
        <v>0</v>
      </c>
      <c r="S212" s="168">
        <v>0</v>
      </c>
      <c r="T212" s="16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0" t="s">
        <v>368</v>
      </c>
      <c r="AT212" s="170" t="s">
        <v>278</v>
      </c>
      <c r="AU212" s="170" t="s">
        <v>89</v>
      </c>
      <c r="AY212" s="18" t="s">
        <v>276</v>
      </c>
      <c r="BE212" s="171">
        <f>IF(N212="základná",J212,0)</f>
        <v>0</v>
      </c>
      <c r="BF212" s="171">
        <f>IF(N212="znížená",J212,0)</f>
        <v>0</v>
      </c>
      <c r="BG212" s="171">
        <f>IF(N212="zákl. prenesená",J212,0)</f>
        <v>0</v>
      </c>
      <c r="BH212" s="171">
        <f>IF(N212="zníž. prenesená",J212,0)</f>
        <v>0</v>
      </c>
      <c r="BI212" s="171">
        <f>IF(N212="nulová",J212,0)</f>
        <v>0</v>
      </c>
      <c r="BJ212" s="18" t="s">
        <v>89</v>
      </c>
      <c r="BK212" s="172">
        <f>ROUND(I212*H212,3)</f>
        <v>0</v>
      </c>
      <c r="BL212" s="18" t="s">
        <v>368</v>
      </c>
      <c r="BM212" s="170" t="s">
        <v>1048</v>
      </c>
    </row>
    <row r="213" spans="1:65" s="12" customFormat="1" ht="22.9" customHeight="1">
      <c r="B213" s="145"/>
      <c r="D213" s="146" t="s">
        <v>75</v>
      </c>
      <c r="E213" s="156" t="s">
        <v>1053</v>
      </c>
      <c r="F213" s="156" t="s">
        <v>3666</v>
      </c>
      <c r="I213" s="148"/>
      <c r="J213" s="157">
        <f>BK213</f>
        <v>0</v>
      </c>
      <c r="L213" s="145"/>
      <c r="M213" s="150"/>
      <c r="N213" s="151"/>
      <c r="O213" s="151"/>
      <c r="P213" s="152">
        <f>SUM(P214:P217)</f>
        <v>0</v>
      </c>
      <c r="Q213" s="151"/>
      <c r="R213" s="152">
        <f>SUM(R214:R217)</f>
        <v>5.8200000000000005E-3</v>
      </c>
      <c r="S213" s="151"/>
      <c r="T213" s="153">
        <f>SUM(T214:T217)</f>
        <v>0</v>
      </c>
      <c r="AR213" s="146" t="s">
        <v>89</v>
      </c>
      <c r="AT213" s="154" t="s">
        <v>75</v>
      </c>
      <c r="AU213" s="154" t="s">
        <v>83</v>
      </c>
      <c r="AY213" s="146" t="s">
        <v>276</v>
      </c>
      <c r="BK213" s="155">
        <f>SUM(BK214:BK217)</f>
        <v>0</v>
      </c>
    </row>
    <row r="214" spans="1:65" s="2" customFormat="1" ht="24.2" customHeight="1">
      <c r="A214" s="33"/>
      <c r="B214" s="158"/>
      <c r="C214" s="159" t="s">
        <v>655</v>
      </c>
      <c r="D214" s="159" t="s">
        <v>278</v>
      </c>
      <c r="E214" s="160" t="s">
        <v>3667</v>
      </c>
      <c r="F214" s="161" t="s">
        <v>3668</v>
      </c>
      <c r="G214" s="162" t="s">
        <v>281</v>
      </c>
      <c r="H214" s="163">
        <v>2</v>
      </c>
      <c r="I214" s="164"/>
      <c r="J214" s="163">
        <f>ROUND(I214*H214,3)</f>
        <v>0</v>
      </c>
      <c r="K214" s="165"/>
      <c r="L214" s="34"/>
      <c r="M214" s="166" t="s">
        <v>1</v>
      </c>
      <c r="N214" s="167" t="s">
        <v>42</v>
      </c>
      <c r="O214" s="62"/>
      <c r="P214" s="168">
        <f>O214*H214</f>
        <v>0</v>
      </c>
      <c r="Q214" s="168">
        <v>0</v>
      </c>
      <c r="R214" s="168">
        <f>Q214*H214</f>
        <v>0</v>
      </c>
      <c r="S214" s="168">
        <v>0</v>
      </c>
      <c r="T214" s="169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0" t="s">
        <v>368</v>
      </c>
      <c r="AT214" s="170" t="s">
        <v>278</v>
      </c>
      <c r="AU214" s="170" t="s">
        <v>89</v>
      </c>
      <c r="AY214" s="18" t="s">
        <v>276</v>
      </c>
      <c r="BE214" s="171">
        <f>IF(N214="základná",J214,0)</f>
        <v>0</v>
      </c>
      <c r="BF214" s="171">
        <f>IF(N214="znížená",J214,0)</f>
        <v>0</v>
      </c>
      <c r="BG214" s="171">
        <f>IF(N214="zákl. prenesená",J214,0)</f>
        <v>0</v>
      </c>
      <c r="BH214" s="171">
        <f>IF(N214="zníž. prenesená",J214,0)</f>
        <v>0</v>
      </c>
      <c r="BI214" s="171">
        <f>IF(N214="nulová",J214,0)</f>
        <v>0</v>
      </c>
      <c r="BJ214" s="18" t="s">
        <v>89</v>
      </c>
      <c r="BK214" s="172">
        <f>ROUND(I214*H214,3)</f>
        <v>0</v>
      </c>
      <c r="BL214" s="18" t="s">
        <v>368</v>
      </c>
      <c r="BM214" s="170" t="s">
        <v>1060</v>
      </c>
    </row>
    <row r="215" spans="1:65" s="2" customFormat="1" ht="37.9" customHeight="1">
      <c r="A215" s="33"/>
      <c r="B215" s="158"/>
      <c r="C215" s="159" t="s">
        <v>660</v>
      </c>
      <c r="D215" s="159" t="s">
        <v>278</v>
      </c>
      <c r="E215" s="160" t="s">
        <v>3669</v>
      </c>
      <c r="F215" s="161" t="s">
        <v>3670</v>
      </c>
      <c r="G215" s="162" t="s">
        <v>281</v>
      </c>
      <c r="H215" s="163">
        <v>2</v>
      </c>
      <c r="I215" s="164"/>
      <c r="J215" s="163">
        <f>ROUND(I215*H215,3)</f>
        <v>0</v>
      </c>
      <c r="K215" s="165"/>
      <c r="L215" s="34"/>
      <c r="M215" s="166" t="s">
        <v>1</v>
      </c>
      <c r="N215" s="167" t="s">
        <v>42</v>
      </c>
      <c r="O215" s="62"/>
      <c r="P215" s="168">
        <f>O215*H215</f>
        <v>0</v>
      </c>
      <c r="Q215" s="168">
        <v>7.1000000000000002E-4</v>
      </c>
      <c r="R215" s="168">
        <f>Q215*H215</f>
        <v>1.42E-3</v>
      </c>
      <c r="S215" s="168">
        <v>0</v>
      </c>
      <c r="T215" s="169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0" t="s">
        <v>368</v>
      </c>
      <c r="AT215" s="170" t="s">
        <v>278</v>
      </c>
      <c r="AU215" s="170" t="s">
        <v>89</v>
      </c>
      <c r="AY215" s="18" t="s">
        <v>276</v>
      </c>
      <c r="BE215" s="171">
        <f>IF(N215="základná",J215,0)</f>
        <v>0</v>
      </c>
      <c r="BF215" s="171">
        <f>IF(N215="znížená",J215,0)</f>
        <v>0</v>
      </c>
      <c r="BG215" s="171">
        <f>IF(N215="zákl. prenesená",J215,0)</f>
        <v>0</v>
      </c>
      <c r="BH215" s="171">
        <f>IF(N215="zníž. prenesená",J215,0)</f>
        <v>0</v>
      </c>
      <c r="BI215" s="171">
        <f>IF(N215="nulová",J215,0)</f>
        <v>0</v>
      </c>
      <c r="BJ215" s="18" t="s">
        <v>89</v>
      </c>
      <c r="BK215" s="172">
        <f>ROUND(I215*H215,3)</f>
        <v>0</v>
      </c>
      <c r="BL215" s="18" t="s">
        <v>368</v>
      </c>
      <c r="BM215" s="170" t="s">
        <v>1071</v>
      </c>
    </row>
    <row r="216" spans="1:65" s="2" customFormat="1" ht="44.25" customHeight="1">
      <c r="A216" s="33"/>
      <c r="B216" s="158"/>
      <c r="C216" s="197" t="s">
        <v>665</v>
      </c>
      <c r="D216" s="197" t="s">
        <v>393</v>
      </c>
      <c r="E216" s="198" t="s">
        <v>3671</v>
      </c>
      <c r="F216" s="199" t="s">
        <v>3672</v>
      </c>
      <c r="G216" s="200" t="s">
        <v>281</v>
      </c>
      <c r="H216" s="201">
        <v>2</v>
      </c>
      <c r="I216" s="202"/>
      <c r="J216" s="201">
        <f>ROUND(I216*H216,3)</f>
        <v>0</v>
      </c>
      <c r="K216" s="203"/>
      <c r="L216" s="204"/>
      <c r="M216" s="205" t="s">
        <v>1</v>
      </c>
      <c r="N216" s="206" t="s">
        <v>42</v>
      </c>
      <c r="O216" s="62"/>
      <c r="P216" s="168">
        <f>O216*H216</f>
        <v>0</v>
      </c>
      <c r="Q216" s="168">
        <v>2.2000000000000001E-3</v>
      </c>
      <c r="R216" s="168">
        <f>Q216*H216</f>
        <v>4.4000000000000003E-3</v>
      </c>
      <c r="S216" s="168">
        <v>0</v>
      </c>
      <c r="T216" s="169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0" t="s">
        <v>448</v>
      </c>
      <c r="AT216" s="170" t="s">
        <v>393</v>
      </c>
      <c r="AU216" s="170" t="s">
        <v>89</v>
      </c>
      <c r="AY216" s="18" t="s">
        <v>276</v>
      </c>
      <c r="BE216" s="171">
        <f>IF(N216="základná",J216,0)</f>
        <v>0</v>
      </c>
      <c r="BF216" s="171">
        <f>IF(N216="znížená",J216,0)</f>
        <v>0</v>
      </c>
      <c r="BG216" s="171">
        <f>IF(N216="zákl. prenesená",J216,0)</f>
        <v>0</v>
      </c>
      <c r="BH216" s="171">
        <f>IF(N216="zníž. prenesená",J216,0)</f>
        <v>0</v>
      </c>
      <c r="BI216" s="171">
        <f>IF(N216="nulová",J216,0)</f>
        <v>0</v>
      </c>
      <c r="BJ216" s="18" t="s">
        <v>89</v>
      </c>
      <c r="BK216" s="172">
        <f>ROUND(I216*H216,3)</f>
        <v>0</v>
      </c>
      <c r="BL216" s="18" t="s">
        <v>368</v>
      </c>
      <c r="BM216" s="170" t="s">
        <v>1085</v>
      </c>
    </row>
    <row r="217" spans="1:65" s="2" customFormat="1" ht="24.2" customHeight="1">
      <c r="A217" s="33"/>
      <c r="B217" s="158"/>
      <c r="C217" s="159" t="s">
        <v>670</v>
      </c>
      <c r="D217" s="159" t="s">
        <v>278</v>
      </c>
      <c r="E217" s="160" t="s">
        <v>3673</v>
      </c>
      <c r="F217" s="161" t="s">
        <v>1135</v>
      </c>
      <c r="G217" s="162" t="s">
        <v>1051</v>
      </c>
      <c r="H217" s="164"/>
      <c r="I217" s="164"/>
      <c r="J217" s="163">
        <f>ROUND(I217*H217,3)</f>
        <v>0</v>
      </c>
      <c r="K217" s="165"/>
      <c r="L217" s="34"/>
      <c r="M217" s="166" t="s">
        <v>1</v>
      </c>
      <c r="N217" s="167" t="s">
        <v>42</v>
      </c>
      <c r="O217" s="62"/>
      <c r="P217" s="168">
        <f>O217*H217</f>
        <v>0</v>
      </c>
      <c r="Q217" s="168">
        <v>0</v>
      </c>
      <c r="R217" s="168">
        <f>Q217*H217</f>
        <v>0</v>
      </c>
      <c r="S217" s="168">
        <v>0</v>
      </c>
      <c r="T217" s="169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0" t="s">
        <v>368</v>
      </c>
      <c r="AT217" s="170" t="s">
        <v>278</v>
      </c>
      <c r="AU217" s="170" t="s">
        <v>89</v>
      </c>
      <c r="AY217" s="18" t="s">
        <v>276</v>
      </c>
      <c r="BE217" s="171">
        <f>IF(N217="základná",J217,0)</f>
        <v>0</v>
      </c>
      <c r="BF217" s="171">
        <f>IF(N217="znížená",J217,0)</f>
        <v>0</v>
      </c>
      <c r="BG217" s="171">
        <f>IF(N217="zákl. prenesená",J217,0)</f>
        <v>0</v>
      </c>
      <c r="BH217" s="171">
        <f>IF(N217="zníž. prenesená",J217,0)</f>
        <v>0</v>
      </c>
      <c r="BI217" s="171">
        <f>IF(N217="nulová",J217,0)</f>
        <v>0</v>
      </c>
      <c r="BJ217" s="18" t="s">
        <v>89</v>
      </c>
      <c r="BK217" s="172">
        <f>ROUND(I217*H217,3)</f>
        <v>0</v>
      </c>
      <c r="BL217" s="18" t="s">
        <v>368</v>
      </c>
      <c r="BM217" s="170" t="s">
        <v>1095</v>
      </c>
    </row>
    <row r="218" spans="1:65" s="12" customFormat="1" ht="22.9" customHeight="1">
      <c r="B218" s="145"/>
      <c r="D218" s="146" t="s">
        <v>75</v>
      </c>
      <c r="E218" s="156" t="s">
        <v>1137</v>
      </c>
      <c r="F218" s="156" t="s">
        <v>3299</v>
      </c>
      <c r="I218" s="148"/>
      <c r="J218" s="157">
        <f>BK218</f>
        <v>0</v>
      </c>
      <c r="L218" s="145"/>
      <c r="M218" s="150"/>
      <c r="N218" s="151"/>
      <c r="O218" s="151"/>
      <c r="P218" s="152">
        <f>SUM(P219:P235)</f>
        <v>0</v>
      </c>
      <c r="Q218" s="151"/>
      <c r="R218" s="152">
        <f>SUM(R219:R235)</f>
        <v>3.662E-2</v>
      </c>
      <c r="S218" s="151"/>
      <c r="T218" s="153">
        <f>SUM(T219:T235)</f>
        <v>0</v>
      </c>
      <c r="AR218" s="146" t="s">
        <v>89</v>
      </c>
      <c r="AT218" s="154" t="s">
        <v>75</v>
      </c>
      <c r="AU218" s="154" t="s">
        <v>83</v>
      </c>
      <c r="AY218" s="146" t="s">
        <v>276</v>
      </c>
      <c r="BK218" s="155">
        <f>SUM(BK219:BK235)</f>
        <v>0</v>
      </c>
    </row>
    <row r="219" spans="1:65" s="2" customFormat="1" ht="24.2" customHeight="1">
      <c r="A219" s="33"/>
      <c r="B219" s="158"/>
      <c r="C219" s="159" t="s">
        <v>675</v>
      </c>
      <c r="D219" s="159" t="s">
        <v>278</v>
      </c>
      <c r="E219" s="160" t="s">
        <v>3674</v>
      </c>
      <c r="F219" s="161" t="s">
        <v>3675</v>
      </c>
      <c r="G219" s="162" t="s">
        <v>292</v>
      </c>
      <c r="H219" s="163">
        <v>109</v>
      </c>
      <c r="I219" s="164"/>
      <c r="J219" s="163">
        <f t="shared" ref="J219:J235" si="40">ROUND(I219*H219,3)</f>
        <v>0</v>
      </c>
      <c r="K219" s="165"/>
      <c r="L219" s="34"/>
      <c r="M219" s="166" t="s">
        <v>1</v>
      </c>
      <c r="N219" s="167" t="s">
        <v>42</v>
      </c>
      <c r="O219" s="62"/>
      <c r="P219" s="168">
        <f t="shared" ref="P219:P235" si="41">O219*H219</f>
        <v>0</v>
      </c>
      <c r="Q219" s="168">
        <v>0</v>
      </c>
      <c r="R219" s="168">
        <f t="shared" ref="R219:R235" si="42">Q219*H219</f>
        <v>0</v>
      </c>
      <c r="S219" s="168">
        <v>0</v>
      </c>
      <c r="T219" s="169">
        <f t="shared" ref="T219:T235" si="43"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0" t="s">
        <v>368</v>
      </c>
      <c r="AT219" s="170" t="s">
        <v>278</v>
      </c>
      <c r="AU219" s="170" t="s">
        <v>89</v>
      </c>
      <c r="AY219" s="18" t="s">
        <v>276</v>
      </c>
      <c r="BE219" s="171">
        <f t="shared" ref="BE219:BE235" si="44">IF(N219="základná",J219,0)</f>
        <v>0</v>
      </c>
      <c r="BF219" s="171">
        <f t="shared" ref="BF219:BF235" si="45">IF(N219="znížená",J219,0)</f>
        <v>0</v>
      </c>
      <c r="BG219" s="171">
        <f t="shared" ref="BG219:BG235" si="46">IF(N219="zákl. prenesená",J219,0)</f>
        <v>0</v>
      </c>
      <c r="BH219" s="171">
        <f t="shared" ref="BH219:BH235" si="47">IF(N219="zníž. prenesená",J219,0)</f>
        <v>0</v>
      </c>
      <c r="BI219" s="171">
        <f t="shared" ref="BI219:BI235" si="48">IF(N219="nulová",J219,0)</f>
        <v>0</v>
      </c>
      <c r="BJ219" s="18" t="s">
        <v>89</v>
      </c>
      <c r="BK219" s="172">
        <f t="shared" ref="BK219:BK235" si="49">ROUND(I219*H219,3)</f>
        <v>0</v>
      </c>
      <c r="BL219" s="18" t="s">
        <v>368</v>
      </c>
      <c r="BM219" s="170" t="s">
        <v>1101</v>
      </c>
    </row>
    <row r="220" spans="1:65" s="2" customFormat="1" ht="24.2" customHeight="1">
      <c r="A220" s="33"/>
      <c r="B220" s="158"/>
      <c r="C220" s="197" t="s">
        <v>684</v>
      </c>
      <c r="D220" s="197" t="s">
        <v>393</v>
      </c>
      <c r="E220" s="198" t="s">
        <v>3676</v>
      </c>
      <c r="F220" s="199" t="s">
        <v>3677</v>
      </c>
      <c r="G220" s="200" t="s">
        <v>292</v>
      </c>
      <c r="H220" s="201">
        <v>40</v>
      </c>
      <c r="I220" s="202"/>
      <c r="J220" s="201">
        <f t="shared" si="40"/>
        <v>0</v>
      </c>
      <c r="K220" s="203"/>
      <c r="L220" s="204"/>
      <c r="M220" s="205" t="s">
        <v>1</v>
      </c>
      <c r="N220" s="206" t="s">
        <v>42</v>
      </c>
      <c r="O220" s="62"/>
      <c r="P220" s="168">
        <f t="shared" si="41"/>
        <v>0</v>
      </c>
      <c r="Q220" s="168">
        <v>4.0000000000000003E-5</v>
      </c>
      <c r="R220" s="168">
        <f t="shared" si="42"/>
        <v>1.6000000000000001E-3</v>
      </c>
      <c r="S220" s="168">
        <v>0</v>
      </c>
      <c r="T220" s="169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448</v>
      </c>
      <c r="AT220" s="170" t="s">
        <v>393</v>
      </c>
      <c r="AU220" s="170" t="s">
        <v>89</v>
      </c>
      <c r="AY220" s="18" t="s">
        <v>276</v>
      </c>
      <c r="BE220" s="171">
        <f t="shared" si="44"/>
        <v>0</v>
      </c>
      <c r="BF220" s="171">
        <f t="shared" si="45"/>
        <v>0</v>
      </c>
      <c r="BG220" s="171">
        <f t="shared" si="46"/>
        <v>0</v>
      </c>
      <c r="BH220" s="171">
        <f t="shared" si="47"/>
        <v>0</v>
      </c>
      <c r="BI220" s="171">
        <f t="shared" si="48"/>
        <v>0</v>
      </c>
      <c r="BJ220" s="18" t="s">
        <v>89</v>
      </c>
      <c r="BK220" s="172">
        <f t="shared" si="49"/>
        <v>0</v>
      </c>
      <c r="BL220" s="18" t="s">
        <v>368</v>
      </c>
      <c r="BM220" s="170" t="s">
        <v>1107</v>
      </c>
    </row>
    <row r="221" spans="1:65" s="2" customFormat="1" ht="24.2" customHeight="1">
      <c r="A221" s="33"/>
      <c r="B221" s="158"/>
      <c r="C221" s="197" t="s">
        <v>689</v>
      </c>
      <c r="D221" s="197" t="s">
        <v>393</v>
      </c>
      <c r="E221" s="198" t="s">
        <v>3678</v>
      </c>
      <c r="F221" s="199" t="s">
        <v>3679</v>
      </c>
      <c r="G221" s="200" t="s">
        <v>292</v>
      </c>
      <c r="H221" s="201">
        <v>36</v>
      </c>
      <c r="I221" s="202"/>
      <c r="J221" s="201">
        <f t="shared" si="40"/>
        <v>0</v>
      </c>
      <c r="K221" s="203"/>
      <c r="L221" s="204"/>
      <c r="M221" s="205" t="s">
        <v>1</v>
      </c>
      <c r="N221" s="206" t="s">
        <v>42</v>
      </c>
      <c r="O221" s="62"/>
      <c r="P221" s="168">
        <f t="shared" si="41"/>
        <v>0</v>
      </c>
      <c r="Q221" s="168">
        <v>1.0000000000000001E-5</v>
      </c>
      <c r="R221" s="168">
        <f t="shared" si="42"/>
        <v>3.6000000000000002E-4</v>
      </c>
      <c r="S221" s="168">
        <v>0</v>
      </c>
      <c r="T221" s="169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0" t="s">
        <v>448</v>
      </c>
      <c r="AT221" s="170" t="s">
        <v>393</v>
      </c>
      <c r="AU221" s="170" t="s">
        <v>89</v>
      </c>
      <c r="AY221" s="18" t="s">
        <v>276</v>
      </c>
      <c r="BE221" s="171">
        <f t="shared" si="44"/>
        <v>0</v>
      </c>
      <c r="BF221" s="171">
        <f t="shared" si="45"/>
        <v>0</v>
      </c>
      <c r="BG221" s="171">
        <f t="shared" si="46"/>
        <v>0</v>
      </c>
      <c r="BH221" s="171">
        <f t="shared" si="47"/>
        <v>0</v>
      </c>
      <c r="BI221" s="171">
        <f t="shared" si="48"/>
        <v>0</v>
      </c>
      <c r="BJ221" s="18" t="s">
        <v>89</v>
      </c>
      <c r="BK221" s="172">
        <f t="shared" si="49"/>
        <v>0</v>
      </c>
      <c r="BL221" s="18" t="s">
        <v>368</v>
      </c>
      <c r="BM221" s="170" t="s">
        <v>1115</v>
      </c>
    </row>
    <row r="222" spans="1:65" s="2" customFormat="1" ht="24.2" customHeight="1">
      <c r="A222" s="33"/>
      <c r="B222" s="158"/>
      <c r="C222" s="197" t="s">
        <v>693</v>
      </c>
      <c r="D222" s="197" t="s">
        <v>393</v>
      </c>
      <c r="E222" s="198" t="s">
        <v>3680</v>
      </c>
      <c r="F222" s="199" t="s">
        <v>3681</v>
      </c>
      <c r="G222" s="200" t="s">
        <v>292</v>
      </c>
      <c r="H222" s="201">
        <v>18</v>
      </c>
      <c r="I222" s="202"/>
      <c r="J222" s="201">
        <f t="shared" si="40"/>
        <v>0</v>
      </c>
      <c r="K222" s="203"/>
      <c r="L222" s="204"/>
      <c r="M222" s="205" t="s">
        <v>1</v>
      </c>
      <c r="N222" s="206" t="s">
        <v>42</v>
      </c>
      <c r="O222" s="62"/>
      <c r="P222" s="168">
        <f t="shared" si="41"/>
        <v>0</v>
      </c>
      <c r="Q222" s="168">
        <v>9.0000000000000006E-5</v>
      </c>
      <c r="R222" s="168">
        <f t="shared" si="42"/>
        <v>1.6200000000000001E-3</v>
      </c>
      <c r="S222" s="168">
        <v>0</v>
      </c>
      <c r="T222" s="169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0" t="s">
        <v>448</v>
      </c>
      <c r="AT222" s="170" t="s">
        <v>393</v>
      </c>
      <c r="AU222" s="170" t="s">
        <v>89</v>
      </c>
      <c r="AY222" s="18" t="s">
        <v>276</v>
      </c>
      <c r="BE222" s="171">
        <f t="shared" si="44"/>
        <v>0</v>
      </c>
      <c r="BF222" s="171">
        <f t="shared" si="45"/>
        <v>0</v>
      </c>
      <c r="BG222" s="171">
        <f t="shared" si="46"/>
        <v>0</v>
      </c>
      <c r="BH222" s="171">
        <f t="shared" si="47"/>
        <v>0</v>
      </c>
      <c r="BI222" s="171">
        <f t="shared" si="48"/>
        <v>0</v>
      </c>
      <c r="BJ222" s="18" t="s">
        <v>89</v>
      </c>
      <c r="BK222" s="172">
        <f t="shared" si="49"/>
        <v>0</v>
      </c>
      <c r="BL222" s="18" t="s">
        <v>368</v>
      </c>
      <c r="BM222" s="170" t="s">
        <v>1121</v>
      </c>
    </row>
    <row r="223" spans="1:65" s="2" customFormat="1" ht="24.2" customHeight="1">
      <c r="A223" s="33"/>
      <c r="B223" s="158"/>
      <c r="C223" s="197" t="s">
        <v>697</v>
      </c>
      <c r="D223" s="197" t="s">
        <v>393</v>
      </c>
      <c r="E223" s="198" t="s">
        <v>3682</v>
      </c>
      <c r="F223" s="199" t="s">
        <v>3683</v>
      </c>
      <c r="G223" s="200" t="s">
        <v>292</v>
      </c>
      <c r="H223" s="201">
        <v>15</v>
      </c>
      <c r="I223" s="202"/>
      <c r="J223" s="201">
        <f t="shared" si="40"/>
        <v>0</v>
      </c>
      <c r="K223" s="203"/>
      <c r="L223" s="204"/>
      <c r="M223" s="205" t="s">
        <v>1</v>
      </c>
      <c r="N223" s="206" t="s">
        <v>42</v>
      </c>
      <c r="O223" s="62"/>
      <c r="P223" s="168">
        <f t="shared" si="41"/>
        <v>0</v>
      </c>
      <c r="Q223" s="168">
        <v>8.0000000000000007E-5</v>
      </c>
      <c r="R223" s="168">
        <f t="shared" si="42"/>
        <v>1.2000000000000001E-3</v>
      </c>
      <c r="S223" s="168">
        <v>0</v>
      </c>
      <c r="T223" s="169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0" t="s">
        <v>448</v>
      </c>
      <c r="AT223" s="170" t="s">
        <v>393</v>
      </c>
      <c r="AU223" s="170" t="s">
        <v>89</v>
      </c>
      <c r="AY223" s="18" t="s">
        <v>276</v>
      </c>
      <c r="BE223" s="171">
        <f t="shared" si="44"/>
        <v>0</v>
      </c>
      <c r="BF223" s="171">
        <f t="shared" si="45"/>
        <v>0</v>
      </c>
      <c r="BG223" s="171">
        <f t="shared" si="46"/>
        <v>0</v>
      </c>
      <c r="BH223" s="171">
        <f t="shared" si="47"/>
        <v>0</v>
      </c>
      <c r="BI223" s="171">
        <f t="shared" si="48"/>
        <v>0</v>
      </c>
      <c r="BJ223" s="18" t="s">
        <v>89</v>
      </c>
      <c r="BK223" s="172">
        <f t="shared" si="49"/>
        <v>0</v>
      </c>
      <c r="BL223" s="18" t="s">
        <v>368</v>
      </c>
      <c r="BM223" s="170" t="s">
        <v>1128</v>
      </c>
    </row>
    <row r="224" spans="1:65" s="2" customFormat="1" ht="24.2" customHeight="1">
      <c r="A224" s="33"/>
      <c r="B224" s="158"/>
      <c r="C224" s="159" t="s">
        <v>702</v>
      </c>
      <c r="D224" s="159" t="s">
        <v>278</v>
      </c>
      <c r="E224" s="160" t="s">
        <v>3684</v>
      </c>
      <c r="F224" s="161" t="s">
        <v>3685</v>
      </c>
      <c r="G224" s="162" t="s">
        <v>292</v>
      </c>
      <c r="H224" s="163">
        <v>54</v>
      </c>
      <c r="I224" s="164"/>
      <c r="J224" s="163">
        <f t="shared" si="40"/>
        <v>0</v>
      </c>
      <c r="K224" s="165"/>
      <c r="L224" s="34"/>
      <c r="M224" s="166" t="s">
        <v>1</v>
      </c>
      <c r="N224" s="167" t="s">
        <v>42</v>
      </c>
      <c r="O224" s="62"/>
      <c r="P224" s="168">
        <f t="shared" si="41"/>
        <v>0</v>
      </c>
      <c r="Q224" s="168">
        <v>0</v>
      </c>
      <c r="R224" s="168">
        <f t="shared" si="42"/>
        <v>0</v>
      </c>
      <c r="S224" s="168">
        <v>0</v>
      </c>
      <c r="T224" s="169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0" t="s">
        <v>368</v>
      </c>
      <c r="AT224" s="170" t="s">
        <v>278</v>
      </c>
      <c r="AU224" s="170" t="s">
        <v>89</v>
      </c>
      <c r="AY224" s="18" t="s">
        <v>276</v>
      </c>
      <c r="BE224" s="171">
        <f t="shared" si="44"/>
        <v>0</v>
      </c>
      <c r="BF224" s="171">
        <f t="shared" si="45"/>
        <v>0</v>
      </c>
      <c r="BG224" s="171">
        <f t="shared" si="46"/>
        <v>0</v>
      </c>
      <c r="BH224" s="171">
        <f t="shared" si="47"/>
        <v>0</v>
      </c>
      <c r="BI224" s="171">
        <f t="shared" si="48"/>
        <v>0</v>
      </c>
      <c r="BJ224" s="18" t="s">
        <v>89</v>
      </c>
      <c r="BK224" s="172">
        <f t="shared" si="49"/>
        <v>0</v>
      </c>
      <c r="BL224" s="18" t="s">
        <v>368</v>
      </c>
      <c r="BM224" s="170" t="s">
        <v>1139</v>
      </c>
    </row>
    <row r="225" spans="1:65" s="2" customFormat="1" ht="24.2" customHeight="1">
      <c r="A225" s="33"/>
      <c r="B225" s="158"/>
      <c r="C225" s="197" t="s">
        <v>707</v>
      </c>
      <c r="D225" s="197" t="s">
        <v>393</v>
      </c>
      <c r="E225" s="198" t="s">
        <v>3686</v>
      </c>
      <c r="F225" s="199" t="s">
        <v>3687</v>
      </c>
      <c r="G225" s="200" t="s">
        <v>292</v>
      </c>
      <c r="H225" s="201">
        <v>40</v>
      </c>
      <c r="I225" s="202"/>
      <c r="J225" s="201">
        <f t="shared" si="40"/>
        <v>0</v>
      </c>
      <c r="K225" s="203"/>
      <c r="L225" s="204"/>
      <c r="M225" s="205" t="s">
        <v>1</v>
      </c>
      <c r="N225" s="206" t="s">
        <v>42</v>
      </c>
      <c r="O225" s="62"/>
      <c r="P225" s="168">
        <f t="shared" si="41"/>
        <v>0</v>
      </c>
      <c r="Q225" s="168">
        <v>2.1000000000000001E-4</v>
      </c>
      <c r="R225" s="168">
        <f t="shared" si="42"/>
        <v>8.4000000000000012E-3</v>
      </c>
      <c r="S225" s="168">
        <v>0</v>
      </c>
      <c r="T225" s="169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0" t="s">
        <v>448</v>
      </c>
      <c r="AT225" s="170" t="s">
        <v>393</v>
      </c>
      <c r="AU225" s="170" t="s">
        <v>89</v>
      </c>
      <c r="AY225" s="18" t="s">
        <v>276</v>
      </c>
      <c r="BE225" s="171">
        <f t="shared" si="44"/>
        <v>0</v>
      </c>
      <c r="BF225" s="171">
        <f t="shared" si="45"/>
        <v>0</v>
      </c>
      <c r="BG225" s="171">
        <f t="shared" si="46"/>
        <v>0</v>
      </c>
      <c r="BH225" s="171">
        <f t="shared" si="47"/>
        <v>0</v>
      </c>
      <c r="BI225" s="171">
        <f t="shared" si="48"/>
        <v>0</v>
      </c>
      <c r="BJ225" s="18" t="s">
        <v>89</v>
      </c>
      <c r="BK225" s="172">
        <f t="shared" si="49"/>
        <v>0</v>
      </c>
      <c r="BL225" s="18" t="s">
        <v>368</v>
      </c>
      <c r="BM225" s="170" t="s">
        <v>1153</v>
      </c>
    </row>
    <row r="226" spans="1:65" s="2" customFormat="1" ht="24.2" customHeight="1">
      <c r="A226" s="33"/>
      <c r="B226" s="158"/>
      <c r="C226" s="197" t="s">
        <v>711</v>
      </c>
      <c r="D226" s="197" t="s">
        <v>393</v>
      </c>
      <c r="E226" s="198" t="s">
        <v>3688</v>
      </c>
      <c r="F226" s="199" t="s">
        <v>3689</v>
      </c>
      <c r="G226" s="200" t="s">
        <v>292</v>
      </c>
      <c r="H226" s="201">
        <v>14</v>
      </c>
      <c r="I226" s="202"/>
      <c r="J226" s="201">
        <f t="shared" si="40"/>
        <v>0</v>
      </c>
      <c r="K226" s="203"/>
      <c r="L226" s="204"/>
      <c r="M226" s="205" t="s">
        <v>1</v>
      </c>
      <c r="N226" s="206" t="s">
        <v>42</v>
      </c>
      <c r="O226" s="62"/>
      <c r="P226" s="168">
        <f t="shared" si="41"/>
        <v>0</v>
      </c>
      <c r="Q226" s="168">
        <v>2.7999999999999998E-4</v>
      </c>
      <c r="R226" s="168">
        <f t="shared" si="42"/>
        <v>3.9199999999999999E-3</v>
      </c>
      <c r="S226" s="168">
        <v>0</v>
      </c>
      <c r="T226" s="169">
        <f t="shared" si="4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70" t="s">
        <v>448</v>
      </c>
      <c r="AT226" s="170" t="s">
        <v>393</v>
      </c>
      <c r="AU226" s="170" t="s">
        <v>89</v>
      </c>
      <c r="AY226" s="18" t="s">
        <v>276</v>
      </c>
      <c r="BE226" s="171">
        <f t="shared" si="44"/>
        <v>0</v>
      </c>
      <c r="BF226" s="171">
        <f t="shared" si="45"/>
        <v>0</v>
      </c>
      <c r="BG226" s="171">
        <f t="shared" si="46"/>
        <v>0</v>
      </c>
      <c r="BH226" s="171">
        <f t="shared" si="47"/>
        <v>0</v>
      </c>
      <c r="BI226" s="171">
        <f t="shared" si="48"/>
        <v>0</v>
      </c>
      <c r="BJ226" s="18" t="s">
        <v>89</v>
      </c>
      <c r="BK226" s="172">
        <f t="shared" si="49"/>
        <v>0</v>
      </c>
      <c r="BL226" s="18" t="s">
        <v>368</v>
      </c>
      <c r="BM226" s="170" t="s">
        <v>1163</v>
      </c>
    </row>
    <row r="227" spans="1:65" s="2" customFormat="1" ht="24.2" customHeight="1">
      <c r="A227" s="33"/>
      <c r="B227" s="158"/>
      <c r="C227" s="159" t="s">
        <v>715</v>
      </c>
      <c r="D227" s="159" t="s">
        <v>278</v>
      </c>
      <c r="E227" s="160" t="s">
        <v>3690</v>
      </c>
      <c r="F227" s="161" t="s">
        <v>3691</v>
      </c>
      <c r="G227" s="162" t="s">
        <v>292</v>
      </c>
      <c r="H227" s="163">
        <v>48</v>
      </c>
      <c r="I227" s="164"/>
      <c r="J227" s="163">
        <f t="shared" si="40"/>
        <v>0</v>
      </c>
      <c r="K227" s="165"/>
      <c r="L227" s="34"/>
      <c r="M227" s="166" t="s">
        <v>1</v>
      </c>
      <c r="N227" s="167" t="s">
        <v>42</v>
      </c>
      <c r="O227" s="62"/>
      <c r="P227" s="168">
        <f t="shared" si="41"/>
        <v>0</v>
      </c>
      <c r="Q227" s="168">
        <v>2.0000000000000002E-5</v>
      </c>
      <c r="R227" s="168">
        <f t="shared" si="42"/>
        <v>9.6000000000000013E-4</v>
      </c>
      <c r="S227" s="168">
        <v>0</v>
      </c>
      <c r="T227" s="169">
        <f t="shared" si="4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368</v>
      </c>
      <c r="AT227" s="170" t="s">
        <v>278</v>
      </c>
      <c r="AU227" s="170" t="s">
        <v>89</v>
      </c>
      <c r="AY227" s="18" t="s">
        <v>276</v>
      </c>
      <c r="BE227" s="171">
        <f t="shared" si="44"/>
        <v>0</v>
      </c>
      <c r="BF227" s="171">
        <f t="shared" si="45"/>
        <v>0</v>
      </c>
      <c r="BG227" s="171">
        <f t="shared" si="46"/>
        <v>0</v>
      </c>
      <c r="BH227" s="171">
        <f t="shared" si="47"/>
        <v>0</v>
      </c>
      <c r="BI227" s="171">
        <f t="shared" si="48"/>
        <v>0</v>
      </c>
      <c r="BJ227" s="18" t="s">
        <v>89</v>
      </c>
      <c r="BK227" s="172">
        <f t="shared" si="49"/>
        <v>0</v>
      </c>
      <c r="BL227" s="18" t="s">
        <v>368</v>
      </c>
      <c r="BM227" s="170" t="s">
        <v>1175</v>
      </c>
    </row>
    <row r="228" spans="1:65" s="2" customFormat="1" ht="24.2" customHeight="1">
      <c r="A228" s="33"/>
      <c r="B228" s="158"/>
      <c r="C228" s="197" t="s">
        <v>720</v>
      </c>
      <c r="D228" s="197" t="s">
        <v>393</v>
      </c>
      <c r="E228" s="198" t="s">
        <v>3692</v>
      </c>
      <c r="F228" s="199" t="s">
        <v>3693</v>
      </c>
      <c r="G228" s="200" t="s">
        <v>292</v>
      </c>
      <c r="H228" s="201">
        <v>30</v>
      </c>
      <c r="I228" s="202"/>
      <c r="J228" s="201">
        <f t="shared" si="40"/>
        <v>0</v>
      </c>
      <c r="K228" s="203"/>
      <c r="L228" s="204"/>
      <c r="M228" s="205" t="s">
        <v>1</v>
      </c>
      <c r="N228" s="206" t="s">
        <v>42</v>
      </c>
      <c r="O228" s="62"/>
      <c r="P228" s="168">
        <f t="shared" si="41"/>
        <v>0</v>
      </c>
      <c r="Q228" s="168">
        <v>1.3999999999999999E-4</v>
      </c>
      <c r="R228" s="168">
        <f t="shared" si="42"/>
        <v>4.1999999999999997E-3</v>
      </c>
      <c r="S228" s="168">
        <v>0</v>
      </c>
      <c r="T228" s="169">
        <f t="shared" si="4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0" t="s">
        <v>448</v>
      </c>
      <c r="AT228" s="170" t="s">
        <v>393</v>
      </c>
      <c r="AU228" s="170" t="s">
        <v>89</v>
      </c>
      <c r="AY228" s="18" t="s">
        <v>276</v>
      </c>
      <c r="BE228" s="171">
        <f t="shared" si="44"/>
        <v>0</v>
      </c>
      <c r="BF228" s="171">
        <f t="shared" si="45"/>
        <v>0</v>
      </c>
      <c r="BG228" s="171">
        <f t="shared" si="46"/>
        <v>0</v>
      </c>
      <c r="BH228" s="171">
        <f t="shared" si="47"/>
        <v>0</v>
      </c>
      <c r="BI228" s="171">
        <f t="shared" si="48"/>
        <v>0</v>
      </c>
      <c r="BJ228" s="18" t="s">
        <v>89</v>
      </c>
      <c r="BK228" s="172">
        <f t="shared" si="49"/>
        <v>0</v>
      </c>
      <c r="BL228" s="18" t="s">
        <v>368</v>
      </c>
      <c r="BM228" s="170" t="s">
        <v>1185</v>
      </c>
    </row>
    <row r="229" spans="1:65" s="2" customFormat="1" ht="24.2" customHeight="1">
      <c r="A229" s="33"/>
      <c r="B229" s="158"/>
      <c r="C229" s="197" t="s">
        <v>727</v>
      </c>
      <c r="D229" s="197" t="s">
        <v>393</v>
      </c>
      <c r="E229" s="198" t="s">
        <v>3694</v>
      </c>
      <c r="F229" s="199" t="s">
        <v>3695</v>
      </c>
      <c r="G229" s="200" t="s">
        <v>292</v>
      </c>
      <c r="H229" s="201">
        <v>18</v>
      </c>
      <c r="I229" s="202"/>
      <c r="J229" s="201">
        <f t="shared" si="40"/>
        <v>0</v>
      </c>
      <c r="K229" s="203"/>
      <c r="L229" s="204"/>
      <c r="M229" s="205" t="s">
        <v>1</v>
      </c>
      <c r="N229" s="206" t="s">
        <v>42</v>
      </c>
      <c r="O229" s="62"/>
      <c r="P229" s="168">
        <f t="shared" si="41"/>
        <v>0</v>
      </c>
      <c r="Q229" s="168">
        <v>1.0000000000000001E-5</v>
      </c>
      <c r="R229" s="168">
        <f t="shared" si="42"/>
        <v>1.8000000000000001E-4</v>
      </c>
      <c r="S229" s="168">
        <v>0</v>
      </c>
      <c r="T229" s="169">
        <f t="shared" si="4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0" t="s">
        <v>448</v>
      </c>
      <c r="AT229" s="170" t="s">
        <v>393</v>
      </c>
      <c r="AU229" s="170" t="s">
        <v>89</v>
      </c>
      <c r="AY229" s="18" t="s">
        <v>276</v>
      </c>
      <c r="BE229" s="171">
        <f t="shared" si="44"/>
        <v>0</v>
      </c>
      <c r="BF229" s="171">
        <f t="shared" si="45"/>
        <v>0</v>
      </c>
      <c r="BG229" s="171">
        <f t="shared" si="46"/>
        <v>0</v>
      </c>
      <c r="BH229" s="171">
        <f t="shared" si="47"/>
        <v>0</v>
      </c>
      <c r="BI229" s="171">
        <f t="shared" si="48"/>
        <v>0</v>
      </c>
      <c r="BJ229" s="18" t="s">
        <v>89</v>
      </c>
      <c r="BK229" s="172">
        <f t="shared" si="49"/>
        <v>0</v>
      </c>
      <c r="BL229" s="18" t="s">
        <v>368</v>
      </c>
      <c r="BM229" s="170" t="s">
        <v>1195</v>
      </c>
    </row>
    <row r="230" spans="1:65" s="2" customFormat="1" ht="37.9" customHeight="1">
      <c r="A230" s="33"/>
      <c r="B230" s="158"/>
      <c r="C230" s="159" t="s">
        <v>733</v>
      </c>
      <c r="D230" s="159" t="s">
        <v>278</v>
      </c>
      <c r="E230" s="160" t="s">
        <v>3696</v>
      </c>
      <c r="F230" s="161" t="s">
        <v>3697</v>
      </c>
      <c r="G230" s="162" t="s">
        <v>292</v>
      </c>
      <c r="H230" s="163">
        <v>15</v>
      </c>
      <c r="I230" s="164"/>
      <c r="J230" s="163">
        <f t="shared" si="40"/>
        <v>0</v>
      </c>
      <c r="K230" s="165"/>
      <c r="L230" s="34"/>
      <c r="M230" s="166" t="s">
        <v>1</v>
      </c>
      <c r="N230" s="167" t="s">
        <v>42</v>
      </c>
      <c r="O230" s="62"/>
      <c r="P230" s="168">
        <f t="shared" si="41"/>
        <v>0</v>
      </c>
      <c r="Q230" s="168">
        <v>1E-4</v>
      </c>
      <c r="R230" s="168">
        <f t="shared" si="42"/>
        <v>1.5E-3</v>
      </c>
      <c r="S230" s="168">
        <v>0</v>
      </c>
      <c r="T230" s="169">
        <f t="shared" si="4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70" t="s">
        <v>368</v>
      </c>
      <c r="AT230" s="170" t="s">
        <v>278</v>
      </c>
      <c r="AU230" s="170" t="s">
        <v>89</v>
      </c>
      <c r="AY230" s="18" t="s">
        <v>276</v>
      </c>
      <c r="BE230" s="171">
        <f t="shared" si="44"/>
        <v>0</v>
      </c>
      <c r="BF230" s="171">
        <f t="shared" si="45"/>
        <v>0</v>
      </c>
      <c r="BG230" s="171">
        <f t="shared" si="46"/>
        <v>0</v>
      </c>
      <c r="BH230" s="171">
        <f t="shared" si="47"/>
        <v>0</v>
      </c>
      <c r="BI230" s="171">
        <f t="shared" si="48"/>
        <v>0</v>
      </c>
      <c r="BJ230" s="18" t="s">
        <v>89</v>
      </c>
      <c r="BK230" s="172">
        <f t="shared" si="49"/>
        <v>0</v>
      </c>
      <c r="BL230" s="18" t="s">
        <v>368</v>
      </c>
      <c r="BM230" s="170" t="s">
        <v>1206</v>
      </c>
    </row>
    <row r="231" spans="1:65" s="2" customFormat="1" ht="21.75" customHeight="1">
      <c r="A231" s="33"/>
      <c r="B231" s="158"/>
      <c r="C231" s="197" t="s">
        <v>739</v>
      </c>
      <c r="D231" s="197" t="s">
        <v>393</v>
      </c>
      <c r="E231" s="198" t="s">
        <v>3698</v>
      </c>
      <c r="F231" s="199" t="s">
        <v>3699</v>
      </c>
      <c r="G231" s="200" t="s">
        <v>371</v>
      </c>
      <c r="H231" s="201">
        <v>19.350000000000001</v>
      </c>
      <c r="I231" s="202"/>
      <c r="J231" s="201">
        <f t="shared" si="40"/>
        <v>0</v>
      </c>
      <c r="K231" s="203"/>
      <c r="L231" s="204"/>
      <c r="M231" s="205" t="s">
        <v>1</v>
      </c>
      <c r="N231" s="206" t="s">
        <v>42</v>
      </c>
      <c r="O231" s="62"/>
      <c r="P231" s="168">
        <f t="shared" si="41"/>
        <v>0</v>
      </c>
      <c r="Q231" s="168">
        <v>4.69767441860465E-4</v>
      </c>
      <c r="R231" s="168">
        <f t="shared" si="42"/>
        <v>9.0899999999999991E-3</v>
      </c>
      <c r="S231" s="168">
        <v>0</v>
      </c>
      <c r="T231" s="169">
        <f t="shared" si="4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0" t="s">
        <v>448</v>
      </c>
      <c r="AT231" s="170" t="s">
        <v>393</v>
      </c>
      <c r="AU231" s="170" t="s">
        <v>89</v>
      </c>
      <c r="AY231" s="18" t="s">
        <v>276</v>
      </c>
      <c r="BE231" s="171">
        <f t="shared" si="44"/>
        <v>0</v>
      </c>
      <c r="BF231" s="171">
        <f t="shared" si="45"/>
        <v>0</v>
      </c>
      <c r="BG231" s="171">
        <f t="shared" si="46"/>
        <v>0</v>
      </c>
      <c r="BH231" s="171">
        <f t="shared" si="47"/>
        <v>0</v>
      </c>
      <c r="BI231" s="171">
        <f t="shared" si="48"/>
        <v>0</v>
      </c>
      <c r="BJ231" s="18" t="s">
        <v>89</v>
      </c>
      <c r="BK231" s="172">
        <f t="shared" si="49"/>
        <v>0</v>
      </c>
      <c r="BL231" s="18" t="s">
        <v>368</v>
      </c>
      <c r="BM231" s="170" t="s">
        <v>1215</v>
      </c>
    </row>
    <row r="232" spans="1:65" s="2" customFormat="1" ht="37.9" customHeight="1">
      <c r="A232" s="33"/>
      <c r="B232" s="158"/>
      <c r="C232" s="197" t="s">
        <v>744</v>
      </c>
      <c r="D232" s="197" t="s">
        <v>393</v>
      </c>
      <c r="E232" s="198" t="s">
        <v>3700</v>
      </c>
      <c r="F232" s="199" t="s">
        <v>3701</v>
      </c>
      <c r="G232" s="200" t="s">
        <v>281</v>
      </c>
      <c r="H232" s="201">
        <v>0.3</v>
      </c>
      <c r="I232" s="202"/>
      <c r="J232" s="201">
        <f t="shared" si="40"/>
        <v>0</v>
      </c>
      <c r="K232" s="203"/>
      <c r="L232" s="204"/>
      <c r="M232" s="205" t="s">
        <v>1</v>
      </c>
      <c r="N232" s="206" t="s">
        <v>42</v>
      </c>
      <c r="O232" s="62"/>
      <c r="P232" s="168">
        <f t="shared" si="41"/>
        <v>0</v>
      </c>
      <c r="Q232" s="168">
        <v>3.4333333333333299E-3</v>
      </c>
      <c r="R232" s="168">
        <f t="shared" si="42"/>
        <v>1.029999999999999E-3</v>
      </c>
      <c r="S232" s="168">
        <v>0</v>
      </c>
      <c r="T232" s="169">
        <f t="shared" si="4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0" t="s">
        <v>448</v>
      </c>
      <c r="AT232" s="170" t="s">
        <v>393</v>
      </c>
      <c r="AU232" s="170" t="s">
        <v>89</v>
      </c>
      <c r="AY232" s="18" t="s">
        <v>276</v>
      </c>
      <c r="BE232" s="171">
        <f t="shared" si="44"/>
        <v>0</v>
      </c>
      <c r="BF232" s="171">
        <f t="shared" si="45"/>
        <v>0</v>
      </c>
      <c r="BG232" s="171">
        <f t="shared" si="46"/>
        <v>0</v>
      </c>
      <c r="BH232" s="171">
        <f t="shared" si="47"/>
        <v>0</v>
      </c>
      <c r="BI232" s="171">
        <f t="shared" si="48"/>
        <v>0</v>
      </c>
      <c r="BJ232" s="18" t="s">
        <v>89</v>
      </c>
      <c r="BK232" s="172">
        <f t="shared" si="49"/>
        <v>0</v>
      </c>
      <c r="BL232" s="18" t="s">
        <v>368</v>
      </c>
      <c r="BM232" s="170" t="s">
        <v>1224</v>
      </c>
    </row>
    <row r="233" spans="1:65" s="2" customFormat="1" ht="24.2" customHeight="1">
      <c r="A233" s="33"/>
      <c r="B233" s="158"/>
      <c r="C233" s="159" t="s">
        <v>748</v>
      </c>
      <c r="D233" s="159" t="s">
        <v>278</v>
      </c>
      <c r="E233" s="160" t="s">
        <v>3702</v>
      </c>
      <c r="F233" s="161" t="s">
        <v>3703</v>
      </c>
      <c r="G233" s="162" t="s">
        <v>371</v>
      </c>
      <c r="H233" s="163">
        <v>2</v>
      </c>
      <c r="I233" s="164"/>
      <c r="J233" s="163">
        <f t="shared" si="40"/>
        <v>0</v>
      </c>
      <c r="K233" s="165"/>
      <c r="L233" s="34"/>
      <c r="M233" s="166" t="s">
        <v>1</v>
      </c>
      <c r="N233" s="167" t="s">
        <v>42</v>
      </c>
      <c r="O233" s="62"/>
      <c r="P233" s="168">
        <f t="shared" si="41"/>
        <v>0</v>
      </c>
      <c r="Q233" s="168">
        <v>9.7999999999999997E-4</v>
      </c>
      <c r="R233" s="168">
        <f t="shared" si="42"/>
        <v>1.9599999999999999E-3</v>
      </c>
      <c r="S233" s="168">
        <v>0</v>
      </c>
      <c r="T233" s="169">
        <f t="shared" si="4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0" t="s">
        <v>368</v>
      </c>
      <c r="AT233" s="170" t="s">
        <v>278</v>
      </c>
      <c r="AU233" s="170" t="s">
        <v>89</v>
      </c>
      <c r="AY233" s="18" t="s">
        <v>276</v>
      </c>
      <c r="BE233" s="171">
        <f t="shared" si="44"/>
        <v>0</v>
      </c>
      <c r="BF233" s="171">
        <f t="shared" si="45"/>
        <v>0</v>
      </c>
      <c r="BG233" s="171">
        <f t="shared" si="46"/>
        <v>0</v>
      </c>
      <c r="BH233" s="171">
        <f t="shared" si="47"/>
        <v>0</v>
      </c>
      <c r="BI233" s="171">
        <f t="shared" si="48"/>
        <v>0</v>
      </c>
      <c r="BJ233" s="18" t="s">
        <v>89</v>
      </c>
      <c r="BK233" s="172">
        <f t="shared" si="49"/>
        <v>0</v>
      </c>
      <c r="BL233" s="18" t="s">
        <v>368</v>
      </c>
      <c r="BM233" s="170" t="s">
        <v>1238</v>
      </c>
    </row>
    <row r="234" spans="1:65" s="2" customFormat="1" ht="24.2" customHeight="1">
      <c r="A234" s="33"/>
      <c r="B234" s="158"/>
      <c r="C234" s="197" t="s">
        <v>753</v>
      </c>
      <c r="D234" s="197" t="s">
        <v>393</v>
      </c>
      <c r="E234" s="198" t="s">
        <v>3704</v>
      </c>
      <c r="F234" s="199" t="s">
        <v>3705</v>
      </c>
      <c r="G234" s="200" t="s">
        <v>371</v>
      </c>
      <c r="H234" s="201">
        <v>2</v>
      </c>
      <c r="I234" s="202"/>
      <c r="J234" s="201">
        <f t="shared" si="40"/>
        <v>0</v>
      </c>
      <c r="K234" s="203"/>
      <c r="L234" s="204"/>
      <c r="M234" s="205" t="s">
        <v>1</v>
      </c>
      <c r="N234" s="206" t="s">
        <v>42</v>
      </c>
      <c r="O234" s="62"/>
      <c r="P234" s="168">
        <f t="shared" si="41"/>
        <v>0</v>
      </c>
      <c r="Q234" s="168">
        <v>2.9999999999999997E-4</v>
      </c>
      <c r="R234" s="168">
        <f t="shared" si="42"/>
        <v>5.9999999999999995E-4</v>
      </c>
      <c r="S234" s="168">
        <v>0</v>
      </c>
      <c r="T234" s="169">
        <f t="shared" si="4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0" t="s">
        <v>448</v>
      </c>
      <c r="AT234" s="170" t="s">
        <v>393</v>
      </c>
      <c r="AU234" s="170" t="s">
        <v>89</v>
      </c>
      <c r="AY234" s="18" t="s">
        <v>276</v>
      </c>
      <c r="BE234" s="171">
        <f t="shared" si="44"/>
        <v>0</v>
      </c>
      <c r="BF234" s="171">
        <f t="shared" si="45"/>
        <v>0</v>
      </c>
      <c r="BG234" s="171">
        <f t="shared" si="46"/>
        <v>0</v>
      </c>
      <c r="BH234" s="171">
        <f t="shared" si="47"/>
        <v>0</v>
      </c>
      <c r="BI234" s="171">
        <f t="shared" si="48"/>
        <v>0</v>
      </c>
      <c r="BJ234" s="18" t="s">
        <v>89</v>
      </c>
      <c r="BK234" s="172">
        <f t="shared" si="49"/>
        <v>0</v>
      </c>
      <c r="BL234" s="18" t="s">
        <v>368</v>
      </c>
      <c r="BM234" s="170" t="s">
        <v>1250</v>
      </c>
    </row>
    <row r="235" spans="1:65" s="2" customFormat="1" ht="24.2" customHeight="1">
      <c r="A235" s="33"/>
      <c r="B235" s="158"/>
      <c r="C235" s="159" t="s">
        <v>758</v>
      </c>
      <c r="D235" s="159" t="s">
        <v>278</v>
      </c>
      <c r="E235" s="160" t="s">
        <v>3706</v>
      </c>
      <c r="F235" s="161" t="s">
        <v>1177</v>
      </c>
      <c r="G235" s="162" t="s">
        <v>1051</v>
      </c>
      <c r="H235" s="164"/>
      <c r="I235" s="164"/>
      <c r="J235" s="163">
        <f t="shared" si="40"/>
        <v>0</v>
      </c>
      <c r="K235" s="165"/>
      <c r="L235" s="34"/>
      <c r="M235" s="166" t="s">
        <v>1</v>
      </c>
      <c r="N235" s="167" t="s">
        <v>42</v>
      </c>
      <c r="O235" s="62"/>
      <c r="P235" s="168">
        <f t="shared" si="41"/>
        <v>0</v>
      </c>
      <c r="Q235" s="168">
        <v>0</v>
      </c>
      <c r="R235" s="168">
        <f t="shared" si="42"/>
        <v>0</v>
      </c>
      <c r="S235" s="168">
        <v>0</v>
      </c>
      <c r="T235" s="169">
        <f t="shared" si="4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0" t="s">
        <v>368</v>
      </c>
      <c r="AT235" s="170" t="s">
        <v>278</v>
      </c>
      <c r="AU235" s="170" t="s">
        <v>89</v>
      </c>
      <c r="AY235" s="18" t="s">
        <v>276</v>
      </c>
      <c r="BE235" s="171">
        <f t="shared" si="44"/>
        <v>0</v>
      </c>
      <c r="BF235" s="171">
        <f t="shared" si="45"/>
        <v>0</v>
      </c>
      <c r="BG235" s="171">
        <f t="shared" si="46"/>
        <v>0</v>
      </c>
      <c r="BH235" s="171">
        <f t="shared" si="47"/>
        <v>0</v>
      </c>
      <c r="BI235" s="171">
        <f t="shared" si="48"/>
        <v>0</v>
      </c>
      <c r="BJ235" s="18" t="s">
        <v>89</v>
      </c>
      <c r="BK235" s="172">
        <f t="shared" si="49"/>
        <v>0</v>
      </c>
      <c r="BL235" s="18" t="s">
        <v>368</v>
      </c>
      <c r="BM235" s="170" t="s">
        <v>1265</v>
      </c>
    </row>
    <row r="236" spans="1:65" s="12" customFormat="1" ht="22.9" customHeight="1">
      <c r="B236" s="145"/>
      <c r="D236" s="146" t="s">
        <v>75</v>
      </c>
      <c r="E236" s="156" t="s">
        <v>2497</v>
      </c>
      <c r="F236" s="156" t="s">
        <v>3707</v>
      </c>
      <c r="I236" s="148"/>
      <c r="J236" s="157">
        <f>BK236</f>
        <v>0</v>
      </c>
      <c r="L236" s="145"/>
      <c r="M236" s="150"/>
      <c r="N236" s="151"/>
      <c r="O236" s="151"/>
      <c r="P236" s="152">
        <f>SUM(P237:P268)</f>
        <v>0</v>
      </c>
      <c r="Q236" s="151"/>
      <c r="R236" s="152">
        <f>SUM(R237:R268)</f>
        <v>0.61379000000000006</v>
      </c>
      <c r="S236" s="151"/>
      <c r="T236" s="153">
        <f>SUM(T237:T268)</f>
        <v>0</v>
      </c>
      <c r="AR236" s="146" t="s">
        <v>89</v>
      </c>
      <c r="AT236" s="154" t="s">
        <v>75</v>
      </c>
      <c r="AU236" s="154" t="s">
        <v>83</v>
      </c>
      <c r="AY236" s="146" t="s">
        <v>276</v>
      </c>
      <c r="BK236" s="155">
        <f>SUM(BK237:BK268)</f>
        <v>0</v>
      </c>
    </row>
    <row r="237" spans="1:65" s="2" customFormat="1" ht="24.2" customHeight="1">
      <c r="A237" s="33"/>
      <c r="B237" s="158"/>
      <c r="C237" s="159" t="s">
        <v>762</v>
      </c>
      <c r="D237" s="159" t="s">
        <v>278</v>
      </c>
      <c r="E237" s="160" t="s">
        <v>3708</v>
      </c>
      <c r="F237" s="161" t="s">
        <v>3709</v>
      </c>
      <c r="G237" s="162" t="s">
        <v>292</v>
      </c>
      <c r="H237" s="163">
        <v>10</v>
      </c>
      <c r="I237" s="164"/>
      <c r="J237" s="163">
        <f t="shared" ref="J237:J268" si="50">ROUND(I237*H237,3)</f>
        <v>0</v>
      </c>
      <c r="K237" s="165"/>
      <c r="L237" s="34"/>
      <c r="M237" s="166" t="s">
        <v>1</v>
      </c>
      <c r="N237" s="167" t="s">
        <v>42</v>
      </c>
      <c r="O237" s="62"/>
      <c r="P237" s="168">
        <f t="shared" ref="P237:P268" si="51">O237*H237</f>
        <v>0</v>
      </c>
      <c r="Q237" s="168">
        <v>0</v>
      </c>
      <c r="R237" s="168">
        <f t="shared" ref="R237:R268" si="52">Q237*H237</f>
        <v>0</v>
      </c>
      <c r="S237" s="168">
        <v>0</v>
      </c>
      <c r="T237" s="169">
        <f t="shared" ref="T237:T268" si="53"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0" t="s">
        <v>368</v>
      </c>
      <c r="AT237" s="170" t="s">
        <v>278</v>
      </c>
      <c r="AU237" s="170" t="s">
        <v>89</v>
      </c>
      <c r="AY237" s="18" t="s">
        <v>276</v>
      </c>
      <c r="BE237" s="171">
        <f t="shared" ref="BE237:BE268" si="54">IF(N237="základná",J237,0)</f>
        <v>0</v>
      </c>
      <c r="BF237" s="171">
        <f t="shared" ref="BF237:BF268" si="55">IF(N237="znížená",J237,0)</f>
        <v>0</v>
      </c>
      <c r="BG237" s="171">
        <f t="shared" ref="BG237:BG268" si="56">IF(N237="zákl. prenesená",J237,0)</f>
        <v>0</v>
      </c>
      <c r="BH237" s="171">
        <f t="shared" ref="BH237:BH268" si="57">IF(N237="zníž. prenesená",J237,0)</f>
        <v>0</v>
      </c>
      <c r="BI237" s="171">
        <f t="shared" ref="BI237:BI268" si="58">IF(N237="nulová",J237,0)</f>
        <v>0</v>
      </c>
      <c r="BJ237" s="18" t="s">
        <v>89</v>
      </c>
      <c r="BK237" s="172">
        <f t="shared" ref="BK237:BK268" si="59">ROUND(I237*H237,3)</f>
        <v>0</v>
      </c>
      <c r="BL237" s="18" t="s">
        <v>368</v>
      </c>
      <c r="BM237" s="170" t="s">
        <v>1294</v>
      </c>
    </row>
    <row r="238" spans="1:65" s="2" customFormat="1" ht="21.75" customHeight="1">
      <c r="A238" s="33"/>
      <c r="B238" s="158"/>
      <c r="C238" s="159" t="s">
        <v>766</v>
      </c>
      <c r="D238" s="159" t="s">
        <v>278</v>
      </c>
      <c r="E238" s="160" t="s">
        <v>3710</v>
      </c>
      <c r="F238" s="161" t="s">
        <v>3711</v>
      </c>
      <c r="G238" s="162" t="s">
        <v>292</v>
      </c>
      <c r="H238" s="163">
        <v>16</v>
      </c>
      <c r="I238" s="164"/>
      <c r="J238" s="163">
        <f t="shared" si="50"/>
        <v>0</v>
      </c>
      <c r="K238" s="165"/>
      <c r="L238" s="34"/>
      <c r="M238" s="166" t="s">
        <v>1</v>
      </c>
      <c r="N238" s="167" t="s">
        <v>42</v>
      </c>
      <c r="O238" s="62"/>
      <c r="P238" s="168">
        <f t="shared" si="51"/>
        <v>0</v>
      </c>
      <c r="Q238" s="168">
        <v>1.57E-3</v>
      </c>
      <c r="R238" s="168">
        <f t="shared" si="52"/>
        <v>2.512E-2</v>
      </c>
      <c r="S238" s="168">
        <v>0</v>
      </c>
      <c r="T238" s="169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0" t="s">
        <v>368</v>
      </c>
      <c r="AT238" s="170" t="s">
        <v>278</v>
      </c>
      <c r="AU238" s="170" t="s">
        <v>89</v>
      </c>
      <c r="AY238" s="18" t="s">
        <v>276</v>
      </c>
      <c r="BE238" s="171">
        <f t="shared" si="54"/>
        <v>0</v>
      </c>
      <c r="BF238" s="171">
        <f t="shared" si="55"/>
        <v>0</v>
      </c>
      <c r="BG238" s="171">
        <f t="shared" si="56"/>
        <v>0</v>
      </c>
      <c r="BH238" s="171">
        <f t="shared" si="57"/>
        <v>0</v>
      </c>
      <c r="BI238" s="171">
        <f t="shared" si="58"/>
        <v>0</v>
      </c>
      <c r="BJ238" s="18" t="s">
        <v>89</v>
      </c>
      <c r="BK238" s="172">
        <f t="shared" si="59"/>
        <v>0</v>
      </c>
      <c r="BL238" s="18" t="s">
        <v>368</v>
      </c>
      <c r="BM238" s="170" t="s">
        <v>1308</v>
      </c>
    </row>
    <row r="239" spans="1:65" s="2" customFormat="1" ht="21.75" customHeight="1">
      <c r="A239" s="33"/>
      <c r="B239" s="158"/>
      <c r="C239" s="159" t="s">
        <v>770</v>
      </c>
      <c r="D239" s="159" t="s">
        <v>278</v>
      </c>
      <c r="E239" s="160" t="s">
        <v>3712</v>
      </c>
      <c r="F239" s="161" t="s">
        <v>3713</v>
      </c>
      <c r="G239" s="162" t="s">
        <v>292</v>
      </c>
      <c r="H239" s="163">
        <v>50</v>
      </c>
      <c r="I239" s="164"/>
      <c r="J239" s="163">
        <f t="shared" si="50"/>
        <v>0</v>
      </c>
      <c r="K239" s="165"/>
      <c r="L239" s="34"/>
      <c r="M239" s="166" t="s">
        <v>1</v>
      </c>
      <c r="N239" s="167" t="s">
        <v>42</v>
      </c>
      <c r="O239" s="62"/>
      <c r="P239" s="168">
        <f t="shared" si="51"/>
        <v>0</v>
      </c>
      <c r="Q239" s="168">
        <v>1.6299999999999999E-3</v>
      </c>
      <c r="R239" s="168">
        <f t="shared" si="52"/>
        <v>8.1500000000000003E-2</v>
      </c>
      <c r="S239" s="168">
        <v>0</v>
      </c>
      <c r="T239" s="169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0" t="s">
        <v>368</v>
      </c>
      <c r="AT239" s="170" t="s">
        <v>278</v>
      </c>
      <c r="AU239" s="170" t="s">
        <v>89</v>
      </c>
      <c r="AY239" s="18" t="s">
        <v>276</v>
      </c>
      <c r="BE239" s="171">
        <f t="shared" si="54"/>
        <v>0</v>
      </c>
      <c r="BF239" s="171">
        <f t="shared" si="55"/>
        <v>0</v>
      </c>
      <c r="BG239" s="171">
        <f t="shared" si="56"/>
        <v>0</v>
      </c>
      <c r="BH239" s="171">
        <f t="shared" si="57"/>
        <v>0</v>
      </c>
      <c r="BI239" s="171">
        <f t="shared" si="58"/>
        <v>0</v>
      </c>
      <c r="BJ239" s="18" t="s">
        <v>89</v>
      </c>
      <c r="BK239" s="172">
        <f t="shared" si="59"/>
        <v>0</v>
      </c>
      <c r="BL239" s="18" t="s">
        <v>368</v>
      </c>
      <c r="BM239" s="170" t="s">
        <v>1320</v>
      </c>
    </row>
    <row r="240" spans="1:65" s="2" customFormat="1" ht="21.75" customHeight="1">
      <c r="A240" s="33"/>
      <c r="B240" s="158"/>
      <c r="C240" s="159" t="s">
        <v>774</v>
      </c>
      <c r="D240" s="159" t="s">
        <v>278</v>
      </c>
      <c r="E240" s="160" t="s">
        <v>3714</v>
      </c>
      <c r="F240" s="161" t="s">
        <v>3715</v>
      </c>
      <c r="G240" s="162" t="s">
        <v>292</v>
      </c>
      <c r="H240" s="163">
        <v>20</v>
      </c>
      <c r="I240" s="164"/>
      <c r="J240" s="163">
        <f t="shared" si="50"/>
        <v>0</v>
      </c>
      <c r="K240" s="165"/>
      <c r="L240" s="34"/>
      <c r="M240" s="166" t="s">
        <v>1</v>
      </c>
      <c r="N240" s="167" t="s">
        <v>42</v>
      </c>
      <c r="O240" s="62"/>
      <c r="P240" s="168">
        <f t="shared" si="51"/>
        <v>0</v>
      </c>
      <c r="Q240" s="168">
        <v>2.7499999999999998E-3</v>
      </c>
      <c r="R240" s="168">
        <f t="shared" si="52"/>
        <v>5.4999999999999993E-2</v>
      </c>
      <c r="S240" s="168">
        <v>0</v>
      </c>
      <c r="T240" s="169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0" t="s">
        <v>368</v>
      </c>
      <c r="AT240" s="170" t="s">
        <v>278</v>
      </c>
      <c r="AU240" s="170" t="s">
        <v>89</v>
      </c>
      <c r="AY240" s="18" t="s">
        <v>276</v>
      </c>
      <c r="BE240" s="171">
        <f t="shared" si="54"/>
        <v>0</v>
      </c>
      <c r="BF240" s="171">
        <f t="shared" si="55"/>
        <v>0</v>
      </c>
      <c r="BG240" s="171">
        <f t="shared" si="56"/>
        <v>0</v>
      </c>
      <c r="BH240" s="171">
        <f t="shared" si="57"/>
        <v>0</v>
      </c>
      <c r="BI240" s="171">
        <f t="shared" si="58"/>
        <v>0</v>
      </c>
      <c r="BJ240" s="18" t="s">
        <v>89</v>
      </c>
      <c r="BK240" s="172">
        <f t="shared" si="59"/>
        <v>0</v>
      </c>
      <c r="BL240" s="18" t="s">
        <v>368</v>
      </c>
      <c r="BM240" s="170" t="s">
        <v>1331</v>
      </c>
    </row>
    <row r="241" spans="1:65" s="2" customFormat="1" ht="21.75" customHeight="1">
      <c r="A241" s="33"/>
      <c r="B241" s="158"/>
      <c r="C241" s="159" t="s">
        <v>778</v>
      </c>
      <c r="D241" s="159" t="s">
        <v>278</v>
      </c>
      <c r="E241" s="160" t="s">
        <v>3716</v>
      </c>
      <c r="F241" s="161" t="s">
        <v>3717</v>
      </c>
      <c r="G241" s="162" t="s">
        <v>292</v>
      </c>
      <c r="H241" s="163">
        <v>36</v>
      </c>
      <c r="I241" s="164"/>
      <c r="J241" s="163">
        <f t="shared" si="50"/>
        <v>0</v>
      </c>
      <c r="K241" s="165"/>
      <c r="L241" s="34"/>
      <c r="M241" s="166" t="s">
        <v>1</v>
      </c>
      <c r="N241" s="167" t="s">
        <v>42</v>
      </c>
      <c r="O241" s="62"/>
      <c r="P241" s="168">
        <f t="shared" si="51"/>
        <v>0</v>
      </c>
      <c r="Q241" s="168">
        <v>3.3400000000000001E-3</v>
      </c>
      <c r="R241" s="168">
        <f t="shared" si="52"/>
        <v>0.12024</v>
      </c>
      <c r="S241" s="168">
        <v>0</v>
      </c>
      <c r="T241" s="169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368</v>
      </c>
      <c r="AT241" s="170" t="s">
        <v>278</v>
      </c>
      <c r="AU241" s="170" t="s">
        <v>89</v>
      </c>
      <c r="AY241" s="18" t="s">
        <v>276</v>
      </c>
      <c r="BE241" s="171">
        <f t="shared" si="54"/>
        <v>0</v>
      </c>
      <c r="BF241" s="171">
        <f t="shared" si="55"/>
        <v>0</v>
      </c>
      <c r="BG241" s="171">
        <f t="shared" si="56"/>
        <v>0</v>
      </c>
      <c r="BH241" s="171">
        <f t="shared" si="57"/>
        <v>0</v>
      </c>
      <c r="BI241" s="171">
        <f t="shared" si="58"/>
        <v>0</v>
      </c>
      <c r="BJ241" s="18" t="s">
        <v>89</v>
      </c>
      <c r="BK241" s="172">
        <f t="shared" si="59"/>
        <v>0</v>
      </c>
      <c r="BL241" s="18" t="s">
        <v>368</v>
      </c>
      <c r="BM241" s="170" t="s">
        <v>1341</v>
      </c>
    </row>
    <row r="242" spans="1:65" s="2" customFormat="1" ht="21.75" customHeight="1">
      <c r="A242" s="33"/>
      <c r="B242" s="158"/>
      <c r="C242" s="159" t="s">
        <v>782</v>
      </c>
      <c r="D242" s="159" t="s">
        <v>278</v>
      </c>
      <c r="E242" s="160" t="s">
        <v>3718</v>
      </c>
      <c r="F242" s="161" t="s">
        <v>3719</v>
      </c>
      <c r="G242" s="162" t="s">
        <v>292</v>
      </c>
      <c r="H242" s="163">
        <v>6</v>
      </c>
      <c r="I242" s="164"/>
      <c r="J242" s="163">
        <f t="shared" si="50"/>
        <v>0</v>
      </c>
      <c r="K242" s="165"/>
      <c r="L242" s="34"/>
      <c r="M242" s="166" t="s">
        <v>1</v>
      </c>
      <c r="N242" s="167" t="s">
        <v>42</v>
      </c>
      <c r="O242" s="62"/>
      <c r="P242" s="168">
        <f t="shared" si="51"/>
        <v>0</v>
      </c>
      <c r="Q242" s="168">
        <v>3.2000000000000003E-4</v>
      </c>
      <c r="R242" s="168">
        <f t="shared" si="52"/>
        <v>1.9200000000000003E-3</v>
      </c>
      <c r="S242" s="168">
        <v>0</v>
      </c>
      <c r="T242" s="169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0" t="s">
        <v>368</v>
      </c>
      <c r="AT242" s="170" t="s">
        <v>278</v>
      </c>
      <c r="AU242" s="170" t="s">
        <v>89</v>
      </c>
      <c r="AY242" s="18" t="s">
        <v>276</v>
      </c>
      <c r="BE242" s="171">
        <f t="shared" si="54"/>
        <v>0</v>
      </c>
      <c r="BF242" s="171">
        <f t="shared" si="55"/>
        <v>0</v>
      </c>
      <c r="BG242" s="171">
        <f t="shared" si="56"/>
        <v>0</v>
      </c>
      <c r="BH242" s="171">
        <f t="shared" si="57"/>
        <v>0</v>
      </c>
      <c r="BI242" s="171">
        <f t="shared" si="58"/>
        <v>0</v>
      </c>
      <c r="BJ242" s="18" t="s">
        <v>89</v>
      </c>
      <c r="BK242" s="172">
        <f t="shared" si="59"/>
        <v>0</v>
      </c>
      <c r="BL242" s="18" t="s">
        <v>368</v>
      </c>
      <c r="BM242" s="170" t="s">
        <v>1349</v>
      </c>
    </row>
    <row r="243" spans="1:65" s="2" customFormat="1" ht="21.75" customHeight="1">
      <c r="A243" s="33"/>
      <c r="B243" s="158"/>
      <c r="C243" s="159" t="s">
        <v>786</v>
      </c>
      <c r="D243" s="159" t="s">
        <v>278</v>
      </c>
      <c r="E243" s="160" t="s">
        <v>3720</v>
      </c>
      <c r="F243" s="161" t="s">
        <v>3721</v>
      </c>
      <c r="G243" s="162" t="s">
        <v>292</v>
      </c>
      <c r="H243" s="163">
        <v>18</v>
      </c>
      <c r="I243" s="164"/>
      <c r="J243" s="163">
        <f t="shared" si="50"/>
        <v>0</v>
      </c>
      <c r="K243" s="165"/>
      <c r="L243" s="34"/>
      <c r="M243" s="166" t="s">
        <v>1</v>
      </c>
      <c r="N243" s="167" t="s">
        <v>42</v>
      </c>
      <c r="O243" s="62"/>
      <c r="P243" s="168">
        <f t="shared" si="51"/>
        <v>0</v>
      </c>
      <c r="Q243" s="168">
        <v>5.9000000000000003E-4</v>
      </c>
      <c r="R243" s="168">
        <f t="shared" si="52"/>
        <v>1.0620000000000001E-2</v>
      </c>
      <c r="S243" s="168">
        <v>0</v>
      </c>
      <c r="T243" s="169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0" t="s">
        <v>368</v>
      </c>
      <c r="AT243" s="170" t="s">
        <v>278</v>
      </c>
      <c r="AU243" s="170" t="s">
        <v>89</v>
      </c>
      <c r="AY243" s="18" t="s">
        <v>276</v>
      </c>
      <c r="BE243" s="171">
        <f t="shared" si="54"/>
        <v>0</v>
      </c>
      <c r="BF243" s="171">
        <f t="shared" si="55"/>
        <v>0</v>
      </c>
      <c r="BG243" s="171">
        <f t="shared" si="56"/>
        <v>0</v>
      </c>
      <c r="BH243" s="171">
        <f t="shared" si="57"/>
        <v>0</v>
      </c>
      <c r="BI243" s="171">
        <f t="shared" si="58"/>
        <v>0</v>
      </c>
      <c r="BJ243" s="18" t="s">
        <v>89</v>
      </c>
      <c r="BK243" s="172">
        <f t="shared" si="59"/>
        <v>0</v>
      </c>
      <c r="BL243" s="18" t="s">
        <v>368</v>
      </c>
      <c r="BM243" s="170" t="s">
        <v>1359</v>
      </c>
    </row>
    <row r="244" spans="1:65" s="2" customFormat="1" ht="21.75" customHeight="1">
      <c r="A244" s="33"/>
      <c r="B244" s="158"/>
      <c r="C244" s="159" t="s">
        <v>794</v>
      </c>
      <c r="D244" s="159" t="s">
        <v>278</v>
      </c>
      <c r="E244" s="160" t="s">
        <v>3722</v>
      </c>
      <c r="F244" s="161" t="s">
        <v>3723</v>
      </c>
      <c r="G244" s="162" t="s">
        <v>292</v>
      </c>
      <c r="H244" s="163">
        <v>24</v>
      </c>
      <c r="I244" s="164"/>
      <c r="J244" s="163">
        <f t="shared" si="50"/>
        <v>0</v>
      </c>
      <c r="K244" s="165"/>
      <c r="L244" s="34"/>
      <c r="M244" s="166" t="s">
        <v>1</v>
      </c>
      <c r="N244" s="167" t="s">
        <v>42</v>
      </c>
      <c r="O244" s="62"/>
      <c r="P244" s="168">
        <f t="shared" si="51"/>
        <v>0</v>
      </c>
      <c r="Q244" s="168">
        <v>6.4000000000000005E-4</v>
      </c>
      <c r="R244" s="168">
        <f t="shared" si="52"/>
        <v>1.5360000000000002E-2</v>
      </c>
      <c r="S244" s="168">
        <v>0</v>
      </c>
      <c r="T244" s="169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368</v>
      </c>
      <c r="AT244" s="170" t="s">
        <v>278</v>
      </c>
      <c r="AU244" s="170" t="s">
        <v>89</v>
      </c>
      <c r="AY244" s="18" t="s">
        <v>276</v>
      </c>
      <c r="BE244" s="171">
        <f t="shared" si="54"/>
        <v>0</v>
      </c>
      <c r="BF244" s="171">
        <f t="shared" si="55"/>
        <v>0</v>
      </c>
      <c r="BG244" s="171">
        <f t="shared" si="56"/>
        <v>0</v>
      </c>
      <c r="BH244" s="171">
        <f t="shared" si="57"/>
        <v>0</v>
      </c>
      <c r="BI244" s="171">
        <f t="shared" si="58"/>
        <v>0</v>
      </c>
      <c r="BJ244" s="18" t="s">
        <v>89</v>
      </c>
      <c r="BK244" s="172">
        <f t="shared" si="59"/>
        <v>0</v>
      </c>
      <c r="BL244" s="18" t="s">
        <v>368</v>
      </c>
      <c r="BM244" s="170" t="s">
        <v>1374</v>
      </c>
    </row>
    <row r="245" spans="1:65" s="2" customFormat="1" ht="24.2" customHeight="1">
      <c r="A245" s="33"/>
      <c r="B245" s="158"/>
      <c r="C245" s="159" t="s">
        <v>802</v>
      </c>
      <c r="D245" s="159" t="s">
        <v>278</v>
      </c>
      <c r="E245" s="160" t="s">
        <v>3724</v>
      </c>
      <c r="F245" s="161" t="s">
        <v>3725</v>
      </c>
      <c r="G245" s="162" t="s">
        <v>371</v>
      </c>
      <c r="H245" s="163">
        <v>1</v>
      </c>
      <c r="I245" s="164"/>
      <c r="J245" s="163">
        <f t="shared" si="50"/>
        <v>0</v>
      </c>
      <c r="K245" s="165"/>
      <c r="L245" s="34"/>
      <c r="M245" s="166" t="s">
        <v>1</v>
      </c>
      <c r="N245" s="167" t="s">
        <v>42</v>
      </c>
      <c r="O245" s="62"/>
      <c r="P245" s="168">
        <f t="shared" si="51"/>
        <v>0</v>
      </c>
      <c r="Q245" s="168">
        <v>0</v>
      </c>
      <c r="R245" s="168">
        <f t="shared" si="52"/>
        <v>0</v>
      </c>
      <c r="S245" s="168">
        <v>0</v>
      </c>
      <c r="T245" s="169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0" t="s">
        <v>368</v>
      </c>
      <c r="AT245" s="170" t="s">
        <v>278</v>
      </c>
      <c r="AU245" s="170" t="s">
        <v>89</v>
      </c>
      <c r="AY245" s="18" t="s">
        <v>276</v>
      </c>
      <c r="BE245" s="171">
        <f t="shared" si="54"/>
        <v>0</v>
      </c>
      <c r="BF245" s="171">
        <f t="shared" si="55"/>
        <v>0</v>
      </c>
      <c r="BG245" s="171">
        <f t="shared" si="56"/>
        <v>0</v>
      </c>
      <c r="BH245" s="171">
        <f t="shared" si="57"/>
        <v>0</v>
      </c>
      <c r="BI245" s="171">
        <f t="shared" si="58"/>
        <v>0</v>
      </c>
      <c r="BJ245" s="18" t="s">
        <v>89</v>
      </c>
      <c r="BK245" s="172">
        <f t="shared" si="59"/>
        <v>0</v>
      </c>
      <c r="BL245" s="18" t="s">
        <v>368</v>
      </c>
      <c r="BM245" s="170" t="s">
        <v>1383</v>
      </c>
    </row>
    <row r="246" spans="1:65" s="2" customFormat="1" ht="24.2" customHeight="1">
      <c r="A246" s="33"/>
      <c r="B246" s="158"/>
      <c r="C246" s="159" t="s">
        <v>812</v>
      </c>
      <c r="D246" s="159" t="s">
        <v>278</v>
      </c>
      <c r="E246" s="160" t="s">
        <v>3726</v>
      </c>
      <c r="F246" s="161" t="s">
        <v>3727</v>
      </c>
      <c r="G246" s="162" t="s">
        <v>371</v>
      </c>
      <c r="H246" s="163">
        <v>3</v>
      </c>
      <c r="I246" s="164"/>
      <c r="J246" s="163">
        <f t="shared" si="50"/>
        <v>0</v>
      </c>
      <c r="K246" s="165"/>
      <c r="L246" s="34"/>
      <c r="M246" s="166" t="s">
        <v>1</v>
      </c>
      <c r="N246" s="167" t="s">
        <v>42</v>
      </c>
      <c r="O246" s="62"/>
      <c r="P246" s="168">
        <f t="shared" si="51"/>
        <v>0</v>
      </c>
      <c r="Q246" s="168">
        <v>0</v>
      </c>
      <c r="R246" s="168">
        <f t="shared" si="52"/>
        <v>0</v>
      </c>
      <c r="S246" s="168">
        <v>0</v>
      </c>
      <c r="T246" s="169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0" t="s">
        <v>368</v>
      </c>
      <c r="AT246" s="170" t="s">
        <v>278</v>
      </c>
      <c r="AU246" s="170" t="s">
        <v>89</v>
      </c>
      <c r="AY246" s="18" t="s">
        <v>276</v>
      </c>
      <c r="BE246" s="171">
        <f t="shared" si="54"/>
        <v>0</v>
      </c>
      <c r="BF246" s="171">
        <f t="shared" si="55"/>
        <v>0</v>
      </c>
      <c r="BG246" s="171">
        <f t="shared" si="56"/>
        <v>0</v>
      </c>
      <c r="BH246" s="171">
        <f t="shared" si="57"/>
        <v>0</v>
      </c>
      <c r="BI246" s="171">
        <f t="shared" si="58"/>
        <v>0</v>
      </c>
      <c r="BJ246" s="18" t="s">
        <v>89</v>
      </c>
      <c r="BK246" s="172">
        <f t="shared" si="59"/>
        <v>0</v>
      </c>
      <c r="BL246" s="18" t="s">
        <v>368</v>
      </c>
      <c r="BM246" s="170" t="s">
        <v>1391</v>
      </c>
    </row>
    <row r="247" spans="1:65" s="2" customFormat="1" ht="24.2" customHeight="1">
      <c r="A247" s="33"/>
      <c r="B247" s="158"/>
      <c r="C247" s="159" t="s">
        <v>817</v>
      </c>
      <c r="D247" s="159" t="s">
        <v>278</v>
      </c>
      <c r="E247" s="160" t="s">
        <v>3728</v>
      </c>
      <c r="F247" s="161" t="s">
        <v>3729</v>
      </c>
      <c r="G247" s="162" t="s">
        <v>371</v>
      </c>
      <c r="H247" s="163">
        <v>15</v>
      </c>
      <c r="I247" s="164"/>
      <c r="J247" s="163">
        <f t="shared" si="50"/>
        <v>0</v>
      </c>
      <c r="K247" s="165"/>
      <c r="L247" s="34"/>
      <c r="M247" s="166" t="s">
        <v>1</v>
      </c>
      <c r="N247" s="167" t="s">
        <v>42</v>
      </c>
      <c r="O247" s="62"/>
      <c r="P247" s="168">
        <f t="shared" si="51"/>
        <v>0</v>
      </c>
      <c r="Q247" s="168">
        <v>0</v>
      </c>
      <c r="R247" s="168">
        <f t="shared" si="52"/>
        <v>0</v>
      </c>
      <c r="S247" s="168">
        <v>0</v>
      </c>
      <c r="T247" s="169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368</v>
      </c>
      <c r="AT247" s="170" t="s">
        <v>278</v>
      </c>
      <c r="AU247" s="170" t="s">
        <v>89</v>
      </c>
      <c r="AY247" s="18" t="s">
        <v>276</v>
      </c>
      <c r="BE247" s="171">
        <f t="shared" si="54"/>
        <v>0</v>
      </c>
      <c r="BF247" s="171">
        <f t="shared" si="55"/>
        <v>0</v>
      </c>
      <c r="BG247" s="171">
        <f t="shared" si="56"/>
        <v>0</v>
      </c>
      <c r="BH247" s="171">
        <f t="shared" si="57"/>
        <v>0</v>
      </c>
      <c r="BI247" s="171">
        <f t="shared" si="58"/>
        <v>0</v>
      </c>
      <c r="BJ247" s="18" t="s">
        <v>89</v>
      </c>
      <c r="BK247" s="172">
        <f t="shared" si="59"/>
        <v>0</v>
      </c>
      <c r="BL247" s="18" t="s">
        <v>368</v>
      </c>
      <c r="BM247" s="170" t="s">
        <v>1399</v>
      </c>
    </row>
    <row r="248" spans="1:65" s="2" customFormat="1" ht="24.2" customHeight="1">
      <c r="A248" s="33"/>
      <c r="B248" s="158"/>
      <c r="C248" s="159" t="s">
        <v>823</v>
      </c>
      <c r="D248" s="159" t="s">
        <v>278</v>
      </c>
      <c r="E248" s="160" t="s">
        <v>3730</v>
      </c>
      <c r="F248" s="161" t="s">
        <v>3731</v>
      </c>
      <c r="G248" s="162" t="s">
        <v>371</v>
      </c>
      <c r="H248" s="163">
        <v>3</v>
      </c>
      <c r="I248" s="164"/>
      <c r="J248" s="163">
        <f t="shared" si="50"/>
        <v>0</v>
      </c>
      <c r="K248" s="165"/>
      <c r="L248" s="34"/>
      <c r="M248" s="166" t="s">
        <v>1</v>
      </c>
      <c r="N248" s="167" t="s">
        <v>42</v>
      </c>
      <c r="O248" s="62"/>
      <c r="P248" s="168">
        <f t="shared" si="51"/>
        <v>0</v>
      </c>
      <c r="Q248" s="168">
        <v>0</v>
      </c>
      <c r="R248" s="168">
        <f t="shared" si="52"/>
        <v>0</v>
      </c>
      <c r="S248" s="168">
        <v>0</v>
      </c>
      <c r="T248" s="169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70" t="s">
        <v>368</v>
      </c>
      <c r="AT248" s="170" t="s">
        <v>278</v>
      </c>
      <c r="AU248" s="170" t="s">
        <v>89</v>
      </c>
      <c r="AY248" s="18" t="s">
        <v>276</v>
      </c>
      <c r="BE248" s="171">
        <f t="shared" si="54"/>
        <v>0</v>
      </c>
      <c r="BF248" s="171">
        <f t="shared" si="55"/>
        <v>0</v>
      </c>
      <c r="BG248" s="171">
        <f t="shared" si="56"/>
        <v>0</v>
      </c>
      <c r="BH248" s="171">
        <f t="shared" si="57"/>
        <v>0</v>
      </c>
      <c r="BI248" s="171">
        <f t="shared" si="58"/>
        <v>0</v>
      </c>
      <c r="BJ248" s="18" t="s">
        <v>89</v>
      </c>
      <c r="BK248" s="172">
        <f t="shared" si="59"/>
        <v>0</v>
      </c>
      <c r="BL248" s="18" t="s">
        <v>368</v>
      </c>
      <c r="BM248" s="170" t="s">
        <v>1407</v>
      </c>
    </row>
    <row r="249" spans="1:65" s="2" customFormat="1" ht="24.2" customHeight="1">
      <c r="A249" s="33"/>
      <c r="B249" s="158"/>
      <c r="C249" s="159" t="s">
        <v>830</v>
      </c>
      <c r="D249" s="159" t="s">
        <v>278</v>
      </c>
      <c r="E249" s="160" t="s">
        <v>3732</v>
      </c>
      <c r="F249" s="161" t="s">
        <v>3733</v>
      </c>
      <c r="G249" s="162" t="s">
        <v>371</v>
      </c>
      <c r="H249" s="163">
        <v>5</v>
      </c>
      <c r="I249" s="164"/>
      <c r="J249" s="163">
        <f t="shared" si="50"/>
        <v>0</v>
      </c>
      <c r="K249" s="165"/>
      <c r="L249" s="34"/>
      <c r="M249" s="166" t="s">
        <v>1</v>
      </c>
      <c r="N249" s="167" t="s">
        <v>42</v>
      </c>
      <c r="O249" s="62"/>
      <c r="P249" s="168">
        <f t="shared" si="51"/>
        <v>0</v>
      </c>
      <c r="Q249" s="168">
        <v>0</v>
      </c>
      <c r="R249" s="168">
        <f t="shared" si="52"/>
        <v>0</v>
      </c>
      <c r="S249" s="168">
        <v>0</v>
      </c>
      <c r="T249" s="169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0" t="s">
        <v>368</v>
      </c>
      <c r="AT249" s="170" t="s">
        <v>278</v>
      </c>
      <c r="AU249" s="170" t="s">
        <v>89</v>
      </c>
      <c r="AY249" s="18" t="s">
        <v>276</v>
      </c>
      <c r="BE249" s="171">
        <f t="shared" si="54"/>
        <v>0</v>
      </c>
      <c r="BF249" s="171">
        <f t="shared" si="55"/>
        <v>0</v>
      </c>
      <c r="BG249" s="171">
        <f t="shared" si="56"/>
        <v>0</v>
      </c>
      <c r="BH249" s="171">
        <f t="shared" si="57"/>
        <v>0</v>
      </c>
      <c r="BI249" s="171">
        <f t="shared" si="58"/>
        <v>0</v>
      </c>
      <c r="BJ249" s="18" t="s">
        <v>89</v>
      </c>
      <c r="BK249" s="172">
        <f t="shared" si="59"/>
        <v>0</v>
      </c>
      <c r="BL249" s="18" t="s">
        <v>368</v>
      </c>
      <c r="BM249" s="170" t="s">
        <v>1416</v>
      </c>
    </row>
    <row r="250" spans="1:65" s="2" customFormat="1" ht="24.2" customHeight="1">
      <c r="A250" s="33"/>
      <c r="B250" s="158"/>
      <c r="C250" s="159" t="s">
        <v>835</v>
      </c>
      <c r="D250" s="159" t="s">
        <v>278</v>
      </c>
      <c r="E250" s="160" t="s">
        <v>3734</v>
      </c>
      <c r="F250" s="161" t="s">
        <v>3735</v>
      </c>
      <c r="G250" s="162" t="s">
        <v>371</v>
      </c>
      <c r="H250" s="163">
        <v>10</v>
      </c>
      <c r="I250" s="164"/>
      <c r="J250" s="163">
        <f t="shared" si="50"/>
        <v>0</v>
      </c>
      <c r="K250" s="165"/>
      <c r="L250" s="34"/>
      <c r="M250" s="166" t="s">
        <v>1</v>
      </c>
      <c r="N250" s="167" t="s">
        <v>42</v>
      </c>
      <c r="O250" s="62"/>
      <c r="P250" s="168">
        <f t="shared" si="51"/>
        <v>0</v>
      </c>
      <c r="Q250" s="168">
        <v>0</v>
      </c>
      <c r="R250" s="168">
        <f t="shared" si="52"/>
        <v>0</v>
      </c>
      <c r="S250" s="168">
        <v>0</v>
      </c>
      <c r="T250" s="169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0" t="s">
        <v>368</v>
      </c>
      <c r="AT250" s="170" t="s">
        <v>278</v>
      </c>
      <c r="AU250" s="170" t="s">
        <v>89</v>
      </c>
      <c r="AY250" s="18" t="s">
        <v>276</v>
      </c>
      <c r="BE250" s="171">
        <f t="shared" si="54"/>
        <v>0</v>
      </c>
      <c r="BF250" s="171">
        <f t="shared" si="55"/>
        <v>0</v>
      </c>
      <c r="BG250" s="171">
        <f t="shared" si="56"/>
        <v>0</v>
      </c>
      <c r="BH250" s="171">
        <f t="shared" si="57"/>
        <v>0</v>
      </c>
      <c r="BI250" s="171">
        <f t="shared" si="58"/>
        <v>0</v>
      </c>
      <c r="BJ250" s="18" t="s">
        <v>89</v>
      </c>
      <c r="BK250" s="172">
        <f t="shared" si="59"/>
        <v>0</v>
      </c>
      <c r="BL250" s="18" t="s">
        <v>368</v>
      </c>
      <c r="BM250" s="170" t="s">
        <v>1425</v>
      </c>
    </row>
    <row r="251" spans="1:65" s="2" customFormat="1" ht="16.5" customHeight="1">
      <c r="A251" s="33"/>
      <c r="B251" s="158"/>
      <c r="C251" s="159" t="s">
        <v>840</v>
      </c>
      <c r="D251" s="159" t="s">
        <v>278</v>
      </c>
      <c r="E251" s="160" t="s">
        <v>3736</v>
      </c>
      <c r="F251" s="161" t="s">
        <v>3737</v>
      </c>
      <c r="G251" s="162" t="s">
        <v>371</v>
      </c>
      <c r="H251" s="163">
        <v>17</v>
      </c>
      <c r="I251" s="164"/>
      <c r="J251" s="163">
        <f t="shared" si="50"/>
        <v>0</v>
      </c>
      <c r="K251" s="165"/>
      <c r="L251" s="34"/>
      <c r="M251" s="166" t="s">
        <v>1</v>
      </c>
      <c r="N251" s="167" t="s">
        <v>42</v>
      </c>
      <c r="O251" s="62"/>
      <c r="P251" s="168">
        <f t="shared" si="51"/>
        <v>0</v>
      </c>
      <c r="Q251" s="168">
        <v>1.719E-2</v>
      </c>
      <c r="R251" s="168">
        <f t="shared" si="52"/>
        <v>0.29222999999999999</v>
      </c>
      <c r="S251" s="168">
        <v>0</v>
      </c>
      <c r="T251" s="169">
        <f t="shared" si="5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0" t="s">
        <v>368</v>
      </c>
      <c r="AT251" s="170" t="s">
        <v>278</v>
      </c>
      <c r="AU251" s="170" t="s">
        <v>89</v>
      </c>
      <c r="AY251" s="18" t="s">
        <v>276</v>
      </c>
      <c r="BE251" s="171">
        <f t="shared" si="54"/>
        <v>0</v>
      </c>
      <c r="BF251" s="171">
        <f t="shared" si="55"/>
        <v>0</v>
      </c>
      <c r="BG251" s="171">
        <f t="shared" si="56"/>
        <v>0</v>
      </c>
      <c r="BH251" s="171">
        <f t="shared" si="57"/>
        <v>0</v>
      </c>
      <c r="BI251" s="171">
        <f t="shared" si="58"/>
        <v>0</v>
      </c>
      <c r="BJ251" s="18" t="s">
        <v>89</v>
      </c>
      <c r="BK251" s="172">
        <f t="shared" si="59"/>
        <v>0</v>
      </c>
      <c r="BL251" s="18" t="s">
        <v>368</v>
      </c>
      <c r="BM251" s="170" t="s">
        <v>1434</v>
      </c>
    </row>
    <row r="252" spans="1:65" s="2" customFormat="1" ht="37.9" customHeight="1">
      <c r="A252" s="33"/>
      <c r="B252" s="158"/>
      <c r="C252" s="197" t="s">
        <v>852</v>
      </c>
      <c r="D252" s="197" t="s">
        <v>393</v>
      </c>
      <c r="E252" s="198" t="s">
        <v>3738</v>
      </c>
      <c r="F252" s="199" t="s">
        <v>3739</v>
      </c>
      <c r="G252" s="200" t="s">
        <v>371</v>
      </c>
      <c r="H252" s="201">
        <v>1</v>
      </c>
      <c r="I252" s="202"/>
      <c r="J252" s="201">
        <f t="shared" si="50"/>
        <v>0</v>
      </c>
      <c r="K252" s="203"/>
      <c r="L252" s="204"/>
      <c r="M252" s="205" t="s">
        <v>1</v>
      </c>
      <c r="N252" s="206" t="s">
        <v>42</v>
      </c>
      <c r="O252" s="62"/>
      <c r="P252" s="168">
        <f t="shared" si="51"/>
        <v>0</v>
      </c>
      <c r="Q252" s="168">
        <v>2.7999999999999998E-4</v>
      </c>
      <c r="R252" s="168">
        <f t="shared" si="52"/>
        <v>2.7999999999999998E-4</v>
      </c>
      <c r="S252" s="168">
        <v>0</v>
      </c>
      <c r="T252" s="169">
        <f t="shared" si="5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0" t="s">
        <v>448</v>
      </c>
      <c r="AT252" s="170" t="s">
        <v>393</v>
      </c>
      <c r="AU252" s="170" t="s">
        <v>89</v>
      </c>
      <c r="AY252" s="18" t="s">
        <v>276</v>
      </c>
      <c r="BE252" s="171">
        <f t="shared" si="54"/>
        <v>0</v>
      </c>
      <c r="BF252" s="171">
        <f t="shared" si="55"/>
        <v>0</v>
      </c>
      <c r="BG252" s="171">
        <f t="shared" si="56"/>
        <v>0</v>
      </c>
      <c r="BH252" s="171">
        <f t="shared" si="57"/>
        <v>0</v>
      </c>
      <c r="BI252" s="171">
        <f t="shared" si="58"/>
        <v>0</v>
      </c>
      <c r="BJ252" s="18" t="s">
        <v>89</v>
      </c>
      <c r="BK252" s="172">
        <f t="shared" si="59"/>
        <v>0</v>
      </c>
      <c r="BL252" s="18" t="s">
        <v>368</v>
      </c>
      <c r="BM252" s="170" t="s">
        <v>1453</v>
      </c>
    </row>
    <row r="253" spans="1:65" s="2" customFormat="1" ht="44.25" customHeight="1">
      <c r="A253" s="33"/>
      <c r="B253" s="158"/>
      <c r="C253" s="197" t="s">
        <v>859</v>
      </c>
      <c r="D253" s="197" t="s">
        <v>393</v>
      </c>
      <c r="E253" s="198" t="s">
        <v>3740</v>
      </c>
      <c r="F253" s="199" t="s">
        <v>3741</v>
      </c>
      <c r="G253" s="200" t="s">
        <v>371</v>
      </c>
      <c r="H253" s="201">
        <v>1</v>
      </c>
      <c r="I253" s="202"/>
      <c r="J253" s="201">
        <f t="shared" si="50"/>
        <v>0</v>
      </c>
      <c r="K253" s="203"/>
      <c r="L253" s="204"/>
      <c r="M253" s="205" t="s">
        <v>1</v>
      </c>
      <c r="N253" s="206" t="s">
        <v>42</v>
      </c>
      <c r="O253" s="62"/>
      <c r="P253" s="168">
        <f t="shared" si="51"/>
        <v>0</v>
      </c>
      <c r="Q253" s="168">
        <v>3.3E-4</v>
      </c>
      <c r="R253" s="168">
        <f t="shared" si="52"/>
        <v>3.3E-4</v>
      </c>
      <c r="S253" s="168">
        <v>0</v>
      </c>
      <c r="T253" s="169">
        <f t="shared" si="5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0" t="s">
        <v>448</v>
      </c>
      <c r="AT253" s="170" t="s">
        <v>393</v>
      </c>
      <c r="AU253" s="170" t="s">
        <v>89</v>
      </c>
      <c r="AY253" s="18" t="s">
        <v>276</v>
      </c>
      <c r="BE253" s="171">
        <f t="shared" si="54"/>
        <v>0</v>
      </c>
      <c r="BF253" s="171">
        <f t="shared" si="55"/>
        <v>0</v>
      </c>
      <c r="BG253" s="171">
        <f t="shared" si="56"/>
        <v>0</v>
      </c>
      <c r="BH253" s="171">
        <f t="shared" si="57"/>
        <v>0</v>
      </c>
      <c r="BI253" s="171">
        <f t="shared" si="58"/>
        <v>0</v>
      </c>
      <c r="BJ253" s="18" t="s">
        <v>89</v>
      </c>
      <c r="BK253" s="172">
        <f t="shared" si="59"/>
        <v>0</v>
      </c>
      <c r="BL253" s="18" t="s">
        <v>368</v>
      </c>
      <c r="BM253" s="170" t="s">
        <v>1461</v>
      </c>
    </row>
    <row r="254" spans="1:65" s="2" customFormat="1" ht="55.5" customHeight="1">
      <c r="A254" s="33"/>
      <c r="B254" s="158"/>
      <c r="C254" s="197" t="s">
        <v>867</v>
      </c>
      <c r="D254" s="197" t="s">
        <v>393</v>
      </c>
      <c r="E254" s="198" t="s">
        <v>3742</v>
      </c>
      <c r="F254" s="199" t="s">
        <v>3743</v>
      </c>
      <c r="G254" s="200" t="s">
        <v>371</v>
      </c>
      <c r="H254" s="201">
        <v>1</v>
      </c>
      <c r="I254" s="202"/>
      <c r="J254" s="201">
        <f t="shared" si="50"/>
        <v>0</v>
      </c>
      <c r="K254" s="203"/>
      <c r="L254" s="204"/>
      <c r="M254" s="205" t="s">
        <v>1</v>
      </c>
      <c r="N254" s="206" t="s">
        <v>42</v>
      </c>
      <c r="O254" s="62"/>
      <c r="P254" s="168">
        <f t="shared" si="51"/>
        <v>0</v>
      </c>
      <c r="Q254" s="168">
        <v>1.0000000000000001E-5</v>
      </c>
      <c r="R254" s="168">
        <f t="shared" si="52"/>
        <v>1.0000000000000001E-5</v>
      </c>
      <c r="S254" s="168">
        <v>0</v>
      </c>
      <c r="T254" s="169">
        <f t="shared" si="5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0" t="s">
        <v>448</v>
      </c>
      <c r="AT254" s="170" t="s">
        <v>393</v>
      </c>
      <c r="AU254" s="170" t="s">
        <v>89</v>
      </c>
      <c r="AY254" s="18" t="s">
        <v>276</v>
      </c>
      <c r="BE254" s="171">
        <f t="shared" si="54"/>
        <v>0</v>
      </c>
      <c r="BF254" s="171">
        <f t="shared" si="55"/>
        <v>0</v>
      </c>
      <c r="BG254" s="171">
        <f t="shared" si="56"/>
        <v>0</v>
      </c>
      <c r="BH254" s="171">
        <f t="shared" si="57"/>
        <v>0</v>
      </c>
      <c r="BI254" s="171">
        <f t="shared" si="58"/>
        <v>0</v>
      </c>
      <c r="BJ254" s="18" t="s">
        <v>89</v>
      </c>
      <c r="BK254" s="172">
        <f t="shared" si="59"/>
        <v>0</v>
      </c>
      <c r="BL254" s="18" t="s">
        <v>368</v>
      </c>
      <c r="BM254" s="170" t="s">
        <v>1472</v>
      </c>
    </row>
    <row r="255" spans="1:65" s="2" customFormat="1" ht="44.25" customHeight="1">
      <c r="A255" s="33"/>
      <c r="B255" s="158"/>
      <c r="C255" s="197" t="s">
        <v>877</v>
      </c>
      <c r="D255" s="197" t="s">
        <v>393</v>
      </c>
      <c r="E255" s="198" t="s">
        <v>3744</v>
      </c>
      <c r="F255" s="199" t="s">
        <v>3745</v>
      </c>
      <c r="G255" s="200" t="s">
        <v>371</v>
      </c>
      <c r="H255" s="201">
        <v>3</v>
      </c>
      <c r="I255" s="202"/>
      <c r="J255" s="201">
        <f t="shared" si="50"/>
        <v>0</v>
      </c>
      <c r="K255" s="203"/>
      <c r="L255" s="204"/>
      <c r="M255" s="205" t="s">
        <v>1</v>
      </c>
      <c r="N255" s="206" t="s">
        <v>42</v>
      </c>
      <c r="O255" s="62"/>
      <c r="P255" s="168">
        <f t="shared" si="51"/>
        <v>0</v>
      </c>
      <c r="Q255" s="168">
        <v>7.1000000000000002E-4</v>
      </c>
      <c r="R255" s="168">
        <f t="shared" si="52"/>
        <v>2.1299999999999999E-3</v>
      </c>
      <c r="S255" s="168">
        <v>0</v>
      </c>
      <c r="T255" s="169">
        <f t="shared" si="5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0" t="s">
        <v>448</v>
      </c>
      <c r="AT255" s="170" t="s">
        <v>393</v>
      </c>
      <c r="AU255" s="170" t="s">
        <v>89</v>
      </c>
      <c r="AY255" s="18" t="s">
        <v>276</v>
      </c>
      <c r="BE255" s="171">
        <f t="shared" si="54"/>
        <v>0</v>
      </c>
      <c r="BF255" s="171">
        <f t="shared" si="55"/>
        <v>0</v>
      </c>
      <c r="BG255" s="171">
        <f t="shared" si="56"/>
        <v>0</v>
      </c>
      <c r="BH255" s="171">
        <f t="shared" si="57"/>
        <v>0</v>
      </c>
      <c r="BI255" s="171">
        <f t="shared" si="58"/>
        <v>0</v>
      </c>
      <c r="BJ255" s="18" t="s">
        <v>89</v>
      </c>
      <c r="BK255" s="172">
        <f t="shared" si="59"/>
        <v>0</v>
      </c>
      <c r="BL255" s="18" t="s">
        <v>368</v>
      </c>
      <c r="BM255" s="170" t="s">
        <v>1483</v>
      </c>
    </row>
    <row r="256" spans="1:65" s="2" customFormat="1" ht="24.2" customHeight="1">
      <c r="A256" s="33"/>
      <c r="B256" s="158"/>
      <c r="C256" s="197" t="s">
        <v>890</v>
      </c>
      <c r="D256" s="197" t="s">
        <v>393</v>
      </c>
      <c r="E256" s="198" t="s">
        <v>3746</v>
      </c>
      <c r="F256" s="199" t="s">
        <v>3747</v>
      </c>
      <c r="G256" s="200" t="s">
        <v>371</v>
      </c>
      <c r="H256" s="201">
        <v>5</v>
      </c>
      <c r="I256" s="202"/>
      <c r="J256" s="201">
        <f t="shared" si="50"/>
        <v>0</v>
      </c>
      <c r="K256" s="203"/>
      <c r="L256" s="204"/>
      <c r="M256" s="205" t="s">
        <v>1</v>
      </c>
      <c r="N256" s="206" t="s">
        <v>42</v>
      </c>
      <c r="O256" s="62"/>
      <c r="P256" s="168">
        <f t="shared" si="51"/>
        <v>0</v>
      </c>
      <c r="Q256" s="168">
        <v>1.1E-4</v>
      </c>
      <c r="R256" s="168">
        <f t="shared" si="52"/>
        <v>5.5000000000000003E-4</v>
      </c>
      <c r="S256" s="168">
        <v>0</v>
      </c>
      <c r="T256" s="169">
        <f t="shared" si="5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0" t="s">
        <v>448</v>
      </c>
      <c r="AT256" s="170" t="s">
        <v>393</v>
      </c>
      <c r="AU256" s="170" t="s">
        <v>89</v>
      </c>
      <c r="AY256" s="18" t="s">
        <v>276</v>
      </c>
      <c r="BE256" s="171">
        <f t="shared" si="54"/>
        <v>0</v>
      </c>
      <c r="BF256" s="171">
        <f t="shared" si="55"/>
        <v>0</v>
      </c>
      <c r="BG256" s="171">
        <f t="shared" si="56"/>
        <v>0</v>
      </c>
      <c r="BH256" s="171">
        <f t="shared" si="57"/>
        <v>0</v>
      </c>
      <c r="BI256" s="171">
        <f t="shared" si="58"/>
        <v>0</v>
      </c>
      <c r="BJ256" s="18" t="s">
        <v>89</v>
      </c>
      <c r="BK256" s="172">
        <f t="shared" si="59"/>
        <v>0</v>
      </c>
      <c r="BL256" s="18" t="s">
        <v>368</v>
      </c>
      <c r="BM256" s="170" t="s">
        <v>1494</v>
      </c>
    </row>
    <row r="257" spans="1:65" s="2" customFormat="1" ht="37.9" customHeight="1">
      <c r="A257" s="33"/>
      <c r="B257" s="158"/>
      <c r="C257" s="197" t="s">
        <v>906</v>
      </c>
      <c r="D257" s="197" t="s">
        <v>393</v>
      </c>
      <c r="E257" s="198" t="s">
        <v>3748</v>
      </c>
      <c r="F257" s="199" t="s">
        <v>3749</v>
      </c>
      <c r="G257" s="200" t="s">
        <v>371</v>
      </c>
      <c r="H257" s="201">
        <v>3</v>
      </c>
      <c r="I257" s="202"/>
      <c r="J257" s="201">
        <f t="shared" si="50"/>
        <v>0</v>
      </c>
      <c r="K257" s="203"/>
      <c r="L257" s="204"/>
      <c r="M257" s="205" t="s">
        <v>1</v>
      </c>
      <c r="N257" s="206" t="s">
        <v>42</v>
      </c>
      <c r="O257" s="62"/>
      <c r="P257" s="168">
        <f t="shared" si="51"/>
        <v>0</v>
      </c>
      <c r="Q257" s="168">
        <v>4.2999999999999999E-4</v>
      </c>
      <c r="R257" s="168">
        <f t="shared" si="52"/>
        <v>1.2899999999999999E-3</v>
      </c>
      <c r="S257" s="168">
        <v>0</v>
      </c>
      <c r="T257" s="169">
        <f t="shared" si="5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0" t="s">
        <v>448</v>
      </c>
      <c r="AT257" s="170" t="s">
        <v>393</v>
      </c>
      <c r="AU257" s="170" t="s">
        <v>89</v>
      </c>
      <c r="AY257" s="18" t="s">
        <v>276</v>
      </c>
      <c r="BE257" s="171">
        <f t="shared" si="54"/>
        <v>0</v>
      </c>
      <c r="BF257" s="171">
        <f t="shared" si="55"/>
        <v>0</v>
      </c>
      <c r="BG257" s="171">
        <f t="shared" si="56"/>
        <v>0</v>
      </c>
      <c r="BH257" s="171">
        <f t="shared" si="57"/>
        <v>0</v>
      </c>
      <c r="BI257" s="171">
        <f t="shared" si="58"/>
        <v>0</v>
      </c>
      <c r="BJ257" s="18" t="s">
        <v>89</v>
      </c>
      <c r="BK257" s="172">
        <f t="shared" si="59"/>
        <v>0</v>
      </c>
      <c r="BL257" s="18" t="s">
        <v>368</v>
      </c>
      <c r="BM257" s="170" t="s">
        <v>1506</v>
      </c>
    </row>
    <row r="258" spans="1:65" s="2" customFormat="1" ht="16.5" customHeight="1">
      <c r="A258" s="33"/>
      <c r="B258" s="158"/>
      <c r="C258" s="197" t="s">
        <v>918</v>
      </c>
      <c r="D258" s="197" t="s">
        <v>393</v>
      </c>
      <c r="E258" s="198" t="s">
        <v>3750</v>
      </c>
      <c r="F258" s="199" t="s">
        <v>3751</v>
      </c>
      <c r="G258" s="200" t="s">
        <v>371</v>
      </c>
      <c r="H258" s="201">
        <v>2</v>
      </c>
      <c r="I258" s="202"/>
      <c r="J258" s="201">
        <f t="shared" si="50"/>
        <v>0</v>
      </c>
      <c r="K258" s="203"/>
      <c r="L258" s="204"/>
      <c r="M258" s="205" t="s">
        <v>1</v>
      </c>
      <c r="N258" s="206" t="s">
        <v>42</v>
      </c>
      <c r="O258" s="62"/>
      <c r="P258" s="168">
        <f t="shared" si="51"/>
        <v>0</v>
      </c>
      <c r="Q258" s="168">
        <v>3.3E-4</v>
      </c>
      <c r="R258" s="168">
        <f t="shared" si="52"/>
        <v>6.6E-4</v>
      </c>
      <c r="S258" s="168">
        <v>0</v>
      </c>
      <c r="T258" s="169">
        <f t="shared" si="5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0" t="s">
        <v>448</v>
      </c>
      <c r="AT258" s="170" t="s">
        <v>393</v>
      </c>
      <c r="AU258" s="170" t="s">
        <v>89</v>
      </c>
      <c r="AY258" s="18" t="s">
        <v>276</v>
      </c>
      <c r="BE258" s="171">
        <f t="shared" si="54"/>
        <v>0</v>
      </c>
      <c r="BF258" s="171">
        <f t="shared" si="55"/>
        <v>0</v>
      </c>
      <c r="BG258" s="171">
        <f t="shared" si="56"/>
        <v>0</v>
      </c>
      <c r="BH258" s="171">
        <f t="shared" si="57"/>
        <v>0</v>
      </c>
      <c r="BI258" s="171">
        <f t="shared" si="58"/>
        <v>0</v>
      </c>
      <c r="BJ258" s="18" t="s">
        <v>89</v>
      </c>
      <c r="BK258" s="172">
        <f t="shared" si="59"/>
        <v>0</v>
      </c>
      <c r="BL258" s="18" t="s">
        <v>368</v>
      </c>
      <c r="BM258" s="170" t="s">
        <v>1514</v>
      </c>
    </row>
    <row r="259" spans="1:65" s="2" customFormat="1" ht="37.9" customHeight="1">
      <c r="A259" s="33"/>
      <c r="B259" s="158"/>
      <c r="C259" s="197" t="s">
        <v>925</v>
      </c>
      <c r="D259" s="197" t="s">
        <v>393</v>
      </c>
      <c r="E259" s="198" t="s">
        <v>3752</v>
      </c>
      <c r="F259" s="199" t="s">
        <v>3753</v>
      </c>
      <c r="G259" s="200" t="s">
        <v>371</v>
      </c>
      <c r="H259" s="201">
        <v>3</v>
      </c>
      <c r="I259" s="202"/>
      <c r="J259" s="201">
        <f t="shared" si="50"/>
        <v>0</v>
      </c>
      <c r="K259" s="203"/>
      <c r="L259" s="204"/>
      <c r="M259" s="205" t="s">
        <v>1</v>
      </c>
      <c r="N259" s="206" t="s">
        <v>42</v>
      </c>
      <c r="O259" s="62"/>
      <c r="P259" s="168">
        <f t="shared" si="51"/>
        <v>0</v>
      </c>
      <c r="Q259" s="168">
        <v>8.7000000000000001E-4</v>
      </c>
      <c r="R259" s="168">
        <f t="shared" si="52"/>
        <v>2.6099999999999999E-3</v>
      </c>
      <c r="S259" s="168">
        <v>0</v>
      </c>
      <c r="T259" s="169">
        <f t="shared" si="5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70" t="s">
        <v>448</v>
      </c>
      <c r="AT259" s="170" t="s">
        <v>393</v>
      </c>
      <c r="AU259" s="170" t="s">
        <v>89</v>
      </c>
      <c r="AY259" s="18" t="s">
        <v>276</v>
      </c>
      <c r="BE259" s="171">
        <f t="shared" si="54"/>
        <v>0</v>
      </c>
      <c r="BF259" s="171">
        <f t="shared" si="55"/>
        <v>0</v>
      </c>
      <c r="BG259" s="171">
        <f t="shared" si="56"/>
        <v>0</v>
      </c>
      <c r="BH259" s="171">
        <f t="shared" si="57"/>
        <v>0</v>
      </c>
      <c r="BI259" s="171">
        <f t="shared" si="58"/>
        <v>0</v>
      </c>
      <c r="BJ259" s="18" t="s">
        <v>89</v>
      </c>
      <c r="BK259" s="172">
        <f t="shared" si="59"/>
        <v>0</v>
      </c>
      <c r="BL259" s="18" t="s">
        <v>368</v>
      </c>
      <c r="BM259" s="170" t="s">
        <v>1523</v>
      </c>
    </row>
    <row r="260" spans="1:65" s="2" customFormat="1" ht="24.2" customHeight="1">
      <c r="A260" s="33"/>
      <c r="B260" s="158"/>
      <c r="C260" s="159" t="s">
        <v>930</v>
      </c>
      <c r="D260" s="159" t="s">
        <v>278</v>
      </c>
      <c r="E260" s="160" t="s">
        <v>3754</v>
      </c>
      <c r="F260" s="161" t="s">
        <v>3755</v>
      </c>
      <c r="G260" s="162" t="s">
        <v>371</v>
      </c>
      <c r="H260" s="163">
        <v>2</v>
      </c>
      <c r="I260" s="164"/>
      <c r="J260" s="163">
        <f t="shared" si="50"/>
        <v>0</v>
      </c>
      <c r="K260" s="165"/>
      <c r="L260" s="34"/>
      <c r="M260" s="166" t="s">
        <v>1</v>
      </c>
      <c r="N260" s="167" t="s">
        <v>42</v>
      </c>
      <c r="O260" s="62"/>
      <c r="P260" s="168">
        <f t="shared" si="51"/>
        <v>0</v>
      </c>
      <c r="Q260" s="168">
        <v>1.06E-3</v>
      </c>
      <c r="R260" s="168">
        <f t="shared" si="52"/>
        <v>2.1199999999999999E-3</v>
      </c>
      <c r="S260" s="168">
        <v>0</v>
      </c>
      <c r="T260" s="169">
        <f t="shared" si="5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368</v>
      </c>
      <c r="AT260" s="170" t="s">
        <v>278</v>
      </c>
      <c r="AU260" s="170" t="s">
        <v>89</v>
      </c>
      <c r="AY260" s="18" t="s">
        <v>276</v>
      </c>
      <c r="BE260" s="171">
        <f t="shared" si="54"/>
        <v>0</v>
      </c>
      <c r="BF260" s="171">
        <f t="shared" si="55"/>
        <v>0</v>
      </c>
      <c r="BG260" s="171">
        <f t="shared" si="56"/>
        <v>0</v>
      </c>
      <c r="BH260" s="171">
        <f t="shared" si="57"/>
        <v>0</v>
      </c>
      <c r="BI260" s="171">
        <f t="shared" si="58"/>
        <v>0</v>
      </c>
      <c r="BJ260" s="18" t="s">
        <v>89</v>
      </c>
      <c r="BK260" s="172">
        <f t="shared" si="59"/>
        <v>0</v>
      </c>
      <c r="BL260" s="18" t="s">
        <v>368</v>
      </c>
      <c r="BM260" s="170" t="s">
        <v>1531</v>
      </c>
    </row>
    <row r="261" spans="1:65" s="2" customFormat="1" ht="21.75" customHeight="1">
      <c r="A261" s="33"/>
      <c r="B261" s="158"/>
      <c r="C261" s="159" t="s">
        <v>937</v>
      </c>
      <c r="D261" s="159" t="s">
        <v>278</v>
      </c>
      <c r="E261" s="160" t="s">
        <v>3756</v>
      </c>
      <c r="F261" s="161" t="s">
        <v>3757</v>
      </c>
      <c r="G261" s="162" t="s">
        <v>371</v>
      </c>
      <c r="H261" s="163">
        <v>2</v>
      </c>
      <c r="I261" s="164"/>
      <c r="J261" s="163">
        <f t="shared" si="50"/>
        <v>0</v>
      </c>
      <c r="K261" s="165"/>
      <c r="L261" s="34"/>
      <c r="M261" s="166" t="s">
        <v>1</v>
      </c>
      <c r="N261" s="167" t="s">
        <v>42</v>
      </c>
      <c r="O261" s="62"/>
      <c r="P261" s="168">
        <f t="shared" si="51"/>
        <v>0</v>
      </c>
      <c r="Q261" s="168">
        <v>2.9999999999999997E-4</v>
      </c>
      <c r="R261" s="168">
        <f t="shared" si="52"/>
        <v>5.9999999999999995E-4</v>
      </c>
      <c r="S261" s="168">
        <v>0</v>
      </c>
      <c r="T261" s="169">
        <f t="shared" si="5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0" t="s">
        <v>368</v>
      </c>
      <c r="AT261" s="170" t="s">
        <v>278</v>
      </c>
      <c r="AU261" s="170" t="s">
        <v>89</v>
      </c>
      <c r="AY261" s="18" t="s">
        <v>276</v>
      </c>
      <c r="BE261" s="171">
        <f t="shared" si="54"/>
        <v>0</v>
      </c>
      <c r="BF261" s="171">
        <f t="shared" si="55"/>
        <v>0</v>
      </c>
      <c r="BG261" s="171">
        <f t="shared" si="56"/>
        <v>0</v>
      </c>
      <c r="BH261" s="171">
        <f t="shared" si="57"/>
        <v>0</v>
      </c>
      <c r="BI261" s="171">
        <f t="shared" si="58"/>
        <v>0</v>
      </c>
      <c r="BJ261" s="18" t="s">
        <v>89</v>
      </c>
      <c r="BK261" s="172">
        <f t="shared" si="59"/>
        <v>0</v>
      </c>
      <c r="BL261" s="18" t="s">
        <v>368</v>
      </c>
      <c r="BM261" s="170" t="s">
        <v>1540</v>
      </c>
    </row>
    <row r="262" spans="1:65" s="2" customFormat="1" ht="16.5" customHeight="1">
      <c r="A262" s="33"/>
      <c r="B262" s="158"/>
      <c r="C262" s="197" t="s">
        <v>943</v>
      </c>
      <c r="D262" s="197" t="s">
        <v>393</v>
      </c>
      <c r="E262" s="198" t="s">
        <v>3758</v>
      </c>
      <c r="F262" s="199" t="s">
        <v>3759</v>
      </c>
      <c r="G262" s="200" t="s">
        <v>371</v>
      </c>
      <c r="H262" s="201">
        <v>2</v>
      </c>
      <c r="I262" s="202"/>
      <c r="J262" s="201">
        <f t="shared" si="50"/>
        <v>0</v>
      </c>
      <c r="K262" s="203"/>
      <c r="L262" s="204"/>
      <c r="M262" s="205" t="s">
        <v>1</v>
      </c>
      <c r="N262" s="206" t="s">
        <v>42</v>
      </c>
      <c r="O262" s="62"/>
      <c r="P262" s="168">
        <f t="shared" si="51"/>
        <v>0</v>
      </c>
      <c r="Q262" s="168">
        <v>2.3000000000000001E-4</v>
      </c>
      <c r="R262" s="168">
        <f t="shared" si="52"/>
        <v>4.6000000000000001E-4</v>
      </c>
      <c r="S262" s="168">
        <v>0</v>
      </c>
      <c r="T262" s="169">
        <f t="shared" si="5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70" t="s">
        <v>448</v>
      </c>
      <c r="AT262" s="170" t="s">
        <v>393</v>
      </c>
      <c r="AU262" s="170" t="s">
        <v>89</v>
      </c>
      <c r="AY262" s="18" t="s">
        <v>276</v>
      </c>
      <c r="BE262" s="171">
        <f t="shared" si="54"/>
        <v>0</v>
      </c>
      <c r="BF262" s="171">
        <f t="shared" si="55"/>
        <v>0</v>
      </c>
      <c r="BG262" s="171">
        <f t="shared" si="56"/>
        <v>0</v>
      </c>
      <c r="BH262" s="171">
        <f t="shared" si="57"/>
        <v>0</v>
      </c>
      <c r="BI262" s="171">
        <f t="shared" si="58"/>
        <v>0</v>
      </c>
      <c r="BJ262" s="18" t="s">
        <v>89</v>
      </c>
      <c r="BK262" s="172">
        <f t="shared" si="59"/>
        <v>0</v>
      </c>
      <c r="BL262" s="18" t="s">
        <v>368</v>
      </c>
      <c r="BM262" s="170" t="s">
        <v>1549</v>
      </c>
    </row>
    <row r="263" spans="1:65" s="2" customFormat="1" ht="24.2" customHeight="1">
      <c r="A263" s="33"/>
      <c r="B263" s="158"/>
      <c r="C263" s="159" t="s">
        <v>949</v>
      </c>
      <c r="D263" s="159" t="s">
        <v>278</v>
      </c>
      <c r="E263" s="160" t="s">
        <v>3760</v>
      </c>
      <c r="F263" s="161" t="s">
        <v>3761</v>
      </c>
      <c r="G263" s="162" t="s">
        <v>371</v>
      </c>
      <c r="H263" s="163">
        <v>2</v>
      </c>
      <c r="I263" s="164"/>
      <c r="J263" s="163">
        <f t="shared" si="50"/>
        <v>0</v>
      </c>
      <c r="K263" s="165"/>
      <c r="L263" s="34"/>
      <c r="M263" s="166" t="s">
        <v>1</v>
      </c>
      <c r="N263" s="167" t="s">
        <v>42</v>
      </c>
      <c r="O263" s="62"/>
      <c r="P263" s="168">
        <f t="shared" si="51"/>
        <v>0</v>
      </c>
      <c r="Q263" s="168">
        <v>0</v>
      </c>
      <c r="R263" s="168">
        <f t="shared" si="52"/>
        <v>0</v>
      </c>
      <c r="S263" s="168">
        <v>0</v>
      </c>
      <c r="T263" s="169">
        <f t="shared" si="5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70" t="s">
        <v>368</v>
      </c>
      <c r="AT263" s="170" t="s">
        <v>278</v>
      </c>
      <c r="AU263" s="170" t="s">
        <v>89</v>
      </c>
      <c r="AY263" s="18" t="s">
        <v>276</v>
      </c>
      <c r="BE263" s="171">
        <f t="shared" si="54"/>
        <v>0</v>
      </c>
      <c r="BF263" s="171">
        <f t="shared" si="55"/>
        <v>0</v>
      </c>
      <c r="BG263" s="171">
        <f t="shared" si="56"/>
        <v>0</v>
      </c>
      <c r="BH263" s="171">
        <f t="shared" si="57"/>
        <v>0</v>
      </c>
      <c r="BI263" s="171">
        <f t="shared" si="58"/>
        <v>0</v>
      </c>
      <c r="BJ263" s="18" t="s">
        <v>89</v>
      </c>
      <c r="BK263" s="172">
        <f t="shared" si="59"/>
        <v>0</v>
      </c>
      <c r="BL263" s="18" t="s">
        <v>368</v>
      </c>
      <c r="BM263" s="170" t="s">
        <v>1558</v>
      </c>
    </row>
    <row r="264" spans="1:65" s="2" customFormat="1" ht="37.9" customHeight="1">
      <c r="A264" s="33"/>
      <c r="B264" s="158"/>
      <c r="C264" s="197" t="s">
        <v>953</v>
      </c>
      <c r="D264" s="197" t="s">
        <v>393</v>
      </c>
      <c r="E264" s="198" t="s">
        <v>3762</v>
      </c>
      <c r="F264" s="199" t="s">
        <v>3763</v>
      </c>
      <c r="G264" s="200" t="s">
        <v>371</v>
      </c>
      <c r="H264" s="201">
        <v>2</v>
      </c>
      <c r="I264" s="202"/>
      <c r="J264" s="201">
        <f t="shared" si="50"/>
        <v>0</v>
      </c>
      <c r="K264" s="203"/>
      <c r="L264" s="204"/>
      <c r="M264" s="205" t="s">
        <v>1</v>
      </c>
      <c r="N264" s="206" t="s">
        <v>42</v>
      </c>
      <c r="O264" s="62"/>
      <c r="P264" s="168">
        <f t="shared" si="51"/>
        <v>0</v>
      </c>
      <c r="Q264" s="168">
        <v>3.8000000000000002E-4</v>
      </c>
      <c r="R264" s="168">
        <f t="shared" si="52"/>
        <v>7.6000000000000004E-4</v>
      </c>
      <c r="S264" s="168">
        <v>0</v>
      </c>
      <c r="T264" s="169">
        <f t="shared" si="5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0" t="s">
        <v>448</v>
      </c>
      <c r="AT264" s="170" t="s">
        <v>393</v>
      </c>
      <c r="AU264" s="170" t="s">
        <v>89</v>
      </c>
      <c r="AY264" s="18" t="s">
        <v>276</v>
      </c>
      <c r="BE264" s="171">
        <f t="shared" si="54"/>
        <v>0</v>
      </c>
      <c r="BF264" s="171">
        <f t="shared" si="55"/>
        <v>0</v>
      </c>
      <c r="BG264" s="171">
        <f t="shared" si="56"/>
        <v>0</v>
      </c>
      <c r="BH264" s="171">
        <f t="shared" si="57"/>
        <v>0</v>
      </c>
      <c r="BI264" s="171">
        <f t="shared" si="58"/>
        <v>0</v>
      </c>
      <c r="BJ264" s="18" t="s">
        <v>89</v>
      </c>
      <c r="BK264" s="172">
        <f t="shared" si="59"/>
        <v>0</v>
      </c>
      <c r="BL264" s="18" t="s">
        <v>368</v>
      </c>
      <c r="BM264" s="170" t="s">
        <v>1572</v>
      </c>
    </row>
    <row r="265" spans="1:65" s="2" customFormat="1" ht="24.2" customHeight="1">
      <c r="A265" s="33"/>
      <c r="B265" s="158"/>
      <c r="C265" s="159" t="s">
        <v>958</v>
      </c>
      <c r="D265" s="159" t="s">
        <v>278</v>
      </c>
      <c r="E265" s="160" t="s">
        <v>3764</v>
      </c>
      <c r="F265" s="161" t="s">
        <v>3765</v>
      </c>
      <c r="G265" s="162" t="s">
        <v>292</v>
      </c>
      <c r="H265" s="163">
        <v>134</v>
      </c>
      <c r="I265" s="164"/>
      <c r="J265" s="163">
        <f t="shared" si="50"/>
        <v>0</v>
      </c>
      <c r="K265" s="165"/>
      <c r="L265" s="34"/>
      <c r="M265" s="166" t="s">
        <v>1</v>
      </c>
      <c r="N265" s="167" t="s">
        <v>42</v>
      </c>
      <c r="O265" s="62"/>
      <c r="P265" s="168">
        <f t="shared" si="51"/>
        <v>0</v>
      </c>
      <c r="Q265" s="168">
        <v>0</v>
      </c>
      <c r="R265" s="168">
        <f t="shared" si="52"/>
        <v>0</v>
      </c>
      <c r="S265" s="168">
        <v>0</v>
      </c>
      <c r="T265" s="169">
        <f t="shared" si="5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0" t="s">
        <v>368</v>
      </c>
      <c r="AT265" s="170" t="s">
        <v>278</v>
      </c>
      <c r="AU265" s="170" t="s">
        <v>89</v>
      </c>
      <c r="AY265" s="18" t="s">
        <v>276</v>
      </c>
      <c r="BE265" s="171">
        <f t="shared" si="54"/>
        <v>0</v>
      </c>
      <c r="BF265" s="171">
        <f t="shared" si="55"/>
        <v>0</v>
      </c>
      <c r="BG265" s="171">
        <f t="shared" si="56"/>
        <v>0</v>
      </c>
      <c r="BH265" s="171">
        <f t="shared" si="57"/>
        <v>0</v>
      </c>
      <c r="BI265" s="171">
        <f t="shared" si="58"/>
        <v>0</v>
      </c>
      <c r="BJ265" s="18" t="s">
        <v>89</v>
      </c>
      <c r="BK265" s="172">
        <f t="shared" si="59"/>
        <v>0</v>
      </c>
      <c r="BL265" s="18" t="s">
        <v>368</v>
      </c>
      <c r="BM265" s="170" t="s">
        <v>1586</v>
      </c>
    </row>
    <row r="266" spans="1:65" s="2" customFormat="1" ht="24.2" customHeight="1">
      <c r="A266" s="33"/>
      <c r="B266" s="158"/>
      <c r="C266" s="159" t="s">
        <v>969</v>
      </c>
      <c r="D266" s="159" t="s">
        <v>278</v>
      </c>
      <c r="E266" s="160" t="s">
        <v>3766</v>
      </c>
      <c r="F266" s="161" t="s">
        <v>3767</v>
      </c>
      <c r="G266" s="162" t="s">
        <v>292</v>
      </c>
      <c r="H266" s="163">
        <v>36</v>
      </c>
      <c r="I266" s="164"/>
      <c r="J266" s="163">
        <f t="shared" si="50"/>
        <v>0</v>
      </c>
      <c r="K266" s="165"/>
      <c r="L266" s="34"/>
      <c r="M266" s="166" t="s">
        <v>1</v>
      </c>
      <c r="N266" s="167" t="s">
        <v>42</v>
      </c>
      <c r="O266" s="62"/>
      <c r="P266" s="168">
        <f t="shared" si="51"/>
        <v>0</v>
      </c>
      <c r="Q266" s="168">
        <v>0</v>
      </c>
      <c r="R266" s="168">
        <f t="shared" si="52"/>
        <v>0</v>
      </c>
      <c r="S266" s="168">
        <v>0</v>
      </c>
      <c r="T266" s="169">
        <f t="shared" si="5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70" t="s">
        <v>368</v>
      </c>
      <c r="AT266" s="170" t="s">
        <v>278</v>
      </c>
      <c r="AU266" s="170" t="s">
        <v>89</v>
      </c>
      <c r="AY266" s="18" t="s">
        <v>276</v>
      </c>
      <c r="BE266" s="171">
        <f t="shared" si="54"/>
        <v>0</v>
      </c>
      <c r="BF266" s="171">
        <f t="shared" si="55"/>
        <v>0</v>
      </c>
      <c r="BG266" s="171">
        <f t="shared" si="56"/>
        <v>0</v>
      </c>
      <c r="BH266" s="171">
        <f t="shared" si="57"/>
        <v>0</v>
      </c>
      <c r="BI266" s="171">
        <f t="shared" si="58"/>
        <v>0</v>
      </c>
      <c r="BJ266" s="18" t="s">
        <v>89</v>
      </c>
      <c r="BK266" s="172">
        <f t="shared" si="59"/>
        <v>0</v>
      </c>
      <c r="BL266" s="18" t="s">
        <v>368</v>
      </c>
      <c r="BM266" s="170" t="s">
        <v>1597</v>
      </c>
    </row>
    <row r="267" spans="1:65" s="2" customFormat="1" ht="33" customHeight="1">
      <c r="A267" s="33"/>
      <c r="B267" s="158"/>
      <c r="C267" s="159" t="s">
        <v>973</v>
      </c>
      <c r="D267" s="159" t="s">
        <v>278</v>
      </c>
      <c r="E267" s="160" t="s">
        <v>3768</v>
      </c>
      <c r="F267" s="161" t="s">
        <v>3769</v>
      </c>
      <c r="G267" s="162" t="s">
        <v>355</v>
      </c>
      <c r="H267" s="163">
        <v>0.29799999999999999</v>
      </c>
      <c r="I267" s="164"/>
      <c r="J267" s="163">
        <f t="shared" si="50"/>
        <v>0</v>
      </c>
      <c r="K267" s="165"/>
      <c r="L267" s="34"/>
      <c r="M267" s="166" t="s">
        <v>1</v>
      </c>
      <c r="N267" s="167" t="s">
        <v>42</v>
      </c>
      <c r="O267" s="62"/>
      <c r="P267" s="168">
        <f t="shared" si="51"/>
        <v>0</v>
      </c>
      <c r="Q267" s="168">
        <v>0</v>
      </c>
      <c r="R267" s="168">
        <f t="shared" si="52"/>
        <v>0</v>
      </c>
      <c r="S267" s="168">
        <v>0</v>
      </c>
      <c r="T267" s="169">
        <f t="shared" si="5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0" t="s">
        <v>368</v>
      </c>
      <c r="AT267" s="170" t="s">
        <v>278</v>
      </c>
      <c r="AU267" s="170" t="s">
        <v>89</v>
      </c>
      <c r="AY267" s="18" t="s">
        <v>276</v>
      </c>
      <c r="BE267" s="171">
        <f t="shared" si="54"/>
        <v>0</v>
      </c>
      <c r="BF267" s="171">
        <f t="shared" si="55"/>
        <v>0</v>
      </c>
      <c r="BG267" s="171">
        <f t="shared" si="56"/>
        <v>0</v>
      </c>
      <c r="BH267" s="171">
        <f t="shared" si="57"/>
        <v>0</v>
      </c>
      <c r="BI267" s="171">
        <f t="shared" si="58"/>
        <v>0</v>
      </c>
      <c r="BJ267" s="18" t="s">
        <v>89</v>
      </c>
      <c r="BK267" s="172">
        <f t="shared" si="59"/>
        <v>0</v>
      </c>
      <c r="BL267" s="18" t="s">
        <v>368</v>
      </c>
      <c r="BM267" s="170" t="s">
        <v>1608</v>
      </c>
    </row>
    <row r="268" spans="1:65" s="2" customFormat="1" ht="24.2" customHeight="1">
      <c r="A268" s="33"/>
      <c r="B268" s="158"/>
      <c r="C268" s="159" t="s">
        <v>990</v>
      </c>
      <c r="D268" s="159" t="s">
        <v>278</v>
      </c>
      <c r="E268" s="160" t="s">
        <v>3770</v>
      </c>
      <c r="F268" s="161" t="s">
        <v>3771</v>
      </c>
      <c r="G268" s="162" t="s">
        <v>1051</v>
      </c>
      <c r="H268" s="164"/>
      <c r="I268" s="164"/>
      <c r="J268" s="163">
        <f t="shared" si="50"/>
        <v>0</v>
      </c>
      <c r="K268" s="165"/>
      <c r="L268" s="34"/>
      <c r="M268" s="166" t="s">
        <v>1</v>
      </c>
      <c r="N268" s="167" t="s">
        <v>42</v>
      </c>
      <c r="O268" s="62"/>
      <c r="P268" s="168">
        <f t="shared" si="51"/>
        <v>0</v>
      </c>
      <c r="Q268" s="168">
        <v>0</v>
      </c>
      <c r="R268" s="168">
        <f t="shared" si="52"/>
        <v>0</v>
      </c>
      <c r="S268" s="168">
        <v>0</v>
      </c>
      <c r="T268" s="169">
        <f t="shared" si="5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0" t="s">
        <v>368</v>
      </c>
      <c r="AT268" s="170" t="s">
        <v>278</v>
      </c>
      <c r="AU268" s="170" t="s">
        <v>89</v>
      </c>
      <c r="AY268" s="18" t="s">
        <v>276</v>
      </c>
      <c r="BE268" s="171">
        <f t="shared" si="54"/>
        <v>0</v>
      </c>
      <c r="BF268" s="171">
        <f t="shared" si="55"/>
        <v>0</v>
      </c>
      <c r="BG268" s="171">
        <f t="shared" si="56"/>
        <v>0</v>
      </c>
      <c r="BH268" s="171">
        <f t="shared" si="57"/>
        <v>0</v>
      </c>
      <c r="BI268" s="171">
        <f t="shared" si="58"/>
        <v>0</v>
      </c>
      <c r="BJ268" s="18" t="s">
        <v>89</v>
      </c>
      <c r="BK268" s="172">
        <f t="shared" si="59"/>
        <v>0</v>
      </c>
      <c r="BL268" s="18" t="s">
        <v>368</v>
      </c>
      <c r="BM268" s="170" t="s">
        <v>1627</v>
      </c>
    </row>
    <row r="269" spans="1:65" s="12" customFormat="1" ht="22.9" customHeight="1">
      <c r="B269" s="145"/>
      <c r="D269" s="146" t="s">
        <v>75</v>
      </c>
      <c r="E269" s="156" t="s">
        <v>1179</v>
      </c>
      <c r="F269" s="156" t="s">
        <v>3772</v>
      </c>
      <c r="I269" s="148"/>
      <c r="J269" s="157">
        <f>BK269</f>
        <v>0</v>
      </c>
      <c r="L269" s="145"/>
      <c r="M269" s="150"/>
      <c r="N269" s="151"/>
      <c r="O269" s="151"/>
      <c r="P269" s="152">
        <f>SUM(P270:P311)</f>
        <v>0</v>
      </c>
      <c r="Q269" s="151"/>
      <c r="R269" s="152">
        <f>SUM(R270:R311)</f>
        <v>0.27283000000000002</v>
      </c>
      <c r="S269" s="151"/>
      <c r="T269" s="153">
        <f>SUM(T270:T311)</f>
        <v>0</v>
      </c>
      <c r="AR269" s="146" t="s">
        <v>89</v>
      </c>
      <c r="AT269" s="154" t="s">
        <v>75</v>
      </c>
      <c r="AU269" s="154" t="s">
        <v>83</v>
      </c>
      <c r="AY269" s="146" t="s">
        <v>276</v>
      </c>
      <c r="BK269" s="155">
        <f>SUM(BK270:BK311)</f>
        <v>0</v>
      </c>
    </row>
    <row r="270" spans="1:65" s="2" customFormat="1" ht="24.2" customHeight="1">
      <c r="A270" s="33"/>
      <c r="B270" s="158"/>
      <c r="C270" s="159" t="s">
        <v>994</v>
      </c>
      <c r="D270" s="159" t="s">
        <v>278</v>
      </c>
      <c r="E270" s="160" t="s">
        <v>3773</v>
      </c>
      <c r="F270" s="161" t="s">
        <v>3774</v>
      </c>
      <c r="G270" s="162" t="s">
        <v>292</v>
      </c>
      <c r="H270" s="163">
        <v>30</v>
      </c>
      <c r="I270" s="164"/>
      <c r="J270" s="163">
        <f t="shared" ref="J270:J311" si="60">ROUND(I270*H270,3)</f>
        <v>0</v>
      </c>
      <c r="K270" s="165"/>
      <c r="L270" s="34"/>
      <c r="M270" s="166" t="s">
        <v>1</v>
      </c>
      <c r="N270" s="167" t="s">
        <v>42</v>
      </c>
      <c r="O270" s="62"/>
      <c r="P270" s="168">
        <f t="shared" ref="P270:P311" si="61">O270*H270</f>
        <v>0</v>
      </c>
      <c r="Q270" s="168">
        <v>0</v>
      </c>
      <c r="R270" s="168">
        <f t="shared" ref="R270:R311" si="62">Q270*H270</f>
        <v>0</v>
      </c>
      <c r="S270" s="168">
        <v>0</v>
      </c>
      <c r="T270" s="169">
        <f t="shared" ref="T270:T311" si="63"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0" t="s">
        <v>368</v>
      </c>
      <c r="AT270" s="170" t="s">
        <v>278</v>
      </c>
      <c r="AU270" s="170" t="s">
        <v>89</v>
      </c>
      <c r="AY270" s="18" t="s">
        <v>276</v>
      </c>
      <c r="BE270" s="171">
        <f t="shared" ref="BE270:BE311" si="64">IF(N270="základná",J270,0)</f>
        <v>0</v>
      </c>
      <c r="BF270" s="171">
        <f t="shared" ref="BF270:BF311" si="65">IF(N270="znížená",J270,0)</f>
        <v>0</v>
      </c>
      <c r="BG270" s="171">
        <f t="shared" ref="BG270:BG311" si="66">IF(N270="zákl. prenesená",J270,0)</f>
        <v>0</v>
      </c>
      <c r="BH270" s="171">
        <f t="shared" ref="BH270:BH311" si="67">IF(N270="zníž. prenesená",J270,0)</f>
        <v>0</v>
      </c>
      <c r="BI270" s="171">
        <f t="shared" ref="BI270:BI311" si="68">IF(N270="nulová",J270,0)</f>
        <v>0</v>
      </c>
      <c r="BJ270" s="18" t="s">
        <v>89</v>
      </c>
      <c r="BK270" s="172">
        <f t="shared" ref="BK270:BK311" si="69">ROUND(I270*H270,3)</f>
        <v>0</v>
      </c>
      <c r="BL270" s="18" t="s">
        <v>368</v>
      </c>
      <c r="BM270" s="170" t="s">
        <v>1657</v>
      </c>
    </row>
    <row r="271" spans="1:65" s="2" customFormat="1" ht="24.2" customHeight="1">
      <c r="A271" s="33"/>
      <c r="B271" s="158"/>
      <c r="C271" s="159" t="s">
        <v>998</v>
      </c>
      <c r="D271" s="159" t="s">
        <v>278</v>
      </c>
      <c r="E271" s="160" t="s">
        <v>3775</v>
      </c>
      <c r="F271" s="161" t="s">
        <v>3776</v>
      </c>
      <c r="G271" s="162" t="s">
        <v>292</v>
      </c>
      <c r="H271" s="163">
        <v>40</v>
      </c>
      <c r="I271" s="164"/>
      <c r="J271" s="163">
        <f t="shared" si="60"/>
        <v>0</v>
      </c>
      <c r="K271" s="165"/>
      <c r="L271" s="34"/>
      <c r="M271" s="166" t="s">
        <v>1</v>
      </c>
      <c r="N271" s="167" t="s">
        <v>42</v>
      </c>
      <c r="O271" s="62"/>
      <c r="P271" s="168">
        <f t="shared" si="61"/>
        <v>0</v>
      </c>
      <c r="Q271" s="168">
        <v>0</v>
      </c>
      <c r="R271" s="168">
        <f t="shared" si="62"/>
        <v>0</v>
      </c>
      <c r="S271" s="168">
        <v>0</v>
      </c>
      <c r="T271" s="169">
        <f t="shared" si="6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0" t="s">
        <v>368</v>
      </c>
      <c r="AT271" s="170" t="s">
        <v>278</v>
      </c>
      <c r="AU271" s="170" t="s">
        <v>89</v>
      </c>
      <c r="AY271" s="18" t="s">
        <v>276</v>
      </c>
      <c r="BE271" s="171">
        <f t="shared" si="64"/>
        <v>0</v>
      </c>
      <c r="BF271" s="171">
        <f t="shared" si="65"/>
        <v>0</v>
      </c>
      <c r="BG271" s="171">
        <f t="shared" si="66"/>
        <v>0</v>
      </c>
      <c r="BH271" s="171">
        <f t="shared" si="67"/>
        <v>0</v>
      </c>
      <c r="BI271" s="171">
        <f t="shared" si="68"/>
        <v>0</v>
      </c>
      <c r="BJ271" s="18" t="s">
        <v>89</v>
      </c>
      <c r="BK271" s="172">
        <f t="shared" si="69"/>
        <v>0</v>
      </c>
      <c r="BL271" s="18" t="s">
        <v>368</v>
      </c>
      <c r="BM271" s="170" t="s">
        <v>1667</v>
      </c>
    </row>
    <row r="272" spans="1:65" s="2" customFormat="1" ht="24.2" customHeight="1">
      <c r="A272" s="33"/>
      <c r="B272" s="158"/>
      <c r="C272" s="159" t="s">
        <v>1003</v>
      </c>
      <c r="D272" s="159" t="s">
        <v>278</v>
      </c>
      <c r="E272" s="160" t="s">
        <v>3777</v>
      </c>
      <c r="F272" s="161" t="s">
        <v>3778</v>
      </c>
      <c r="G272" s="162" t="s">
        <v>371</v>
      </c>
      <c r="H272" s="163">
        <v>1</v>
      </c>
      <c r="I272" s="164"/>
      <c r="J272" s="163">
        <f t="shared" si="60"/>
        <v>0</v>
      </c>
      <c r="K272" s="165"/>
      <c r="L272" s="34"/>
      <c r="M272" s="166" t="s">
        <v>1</v>
      </c>
      <c r="N272" s="167" t="s">
        <v>42</v>
      </c>
      <c r="O272" s="62"/>
      <c r="P272" s="168">
        <f t="shared" si="61"/>
        <v>0</v>
      </c>
      <c r="Q272" s="168">
        <v>0</v>
      </c>
      <c r="R272" s="168">
        <f t="shared" si="62"/>
        <v>0</v>
      </c>
      <c r="S272" s="168">
        <v>0</v>
      </c>
      <c r="T272" s="169">
        <f t="shared" si="6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70" t="s">
        <v>368</v>
      </c>
      <c r="AT272" s="170" t="s">
        <v>278</v>
      </c>
      <c r="AU272" s="170" t="s">
        <v>89</v>
      </c>
      <c r="AY272" s="18" t="s">
        <v>276</v>
      </c>
      <c r="BE272" s="171">
        <f t="shared" si="64"/>
        <v>0</v>
      </c>
      <c r="BF272" s="171">
        <f t="shared" si="65"/>
        <v>0</v>
      </c>
      <c r="BG272" s="171">
        <f t="shared" si="66"/>
        <v>0</v>
      </c>
      <c r="BH272" s="171">
        <f t="shared" si="67"/>
        <v>0</v>
      </c>
      <c r="BI272" s="171">
        <f t="shared" si="68"/>
        <v>0</v>
      </c>
      <c r="BJ272" s="18" t="s">
        <v>89</v>
      </c>
      <c r="BK272" s="172">
        <f t="shared" si="69"/>
        <v>0</v>
      </c>
      <c r="BL272" s="18" t="s">
        <v>368</v>
      </c>
      <c r="BM272" s="170" t="s">
        <v>1678</v>
      </c>
    </row>
    <row r="273" spans="1:65" s="2" customFormat="1" ht="24.2" customHeight="1">
      <c r="A273" s="33"/>
      <c r="B273" s="158"/>
      <c r="C273" s="159" t="s">
        <v>1007</v>
      </c>
      <c r="D273" s="159" t="s">
        <v>278</v>
      </c>
      <c r="E273" s="160" t="s">
        <v>3779</v>
      </c>
      <c r="F273" s="161" t="s">
        <v>3780</v>
      </c>
      <c r="G273" s="162" t="s">
        <v>292</v>
      </c>
      <c r="H273" s="163">
        <v>70</v>
      </c>
      <c r="I273" s="164"/>
      <c r="J273" s="163">
        <f t="shared" si="60"/>
        <v>0</v>
      </c>
      <c r="K273" s="165"/>
      <c r="L273" s="34"/>
      <c r="M273" s="166" t="s">
        <v>1</v>
      </c>
      <c r="N273" s="167" t="s">
        <v>42</v>
      </c>
      <c r="O273" s="62"/>
      <c r="P273" s="168">
        <f t="shared" si="61"/>
        <v>0</v>
      </c>
      <c r="Q273" s="168">
        <v>7.6999999999999996E-4</v>
      </c>
      <c r="R273" s="168">
        <f t="shared" si="62"/>
        <v>5.3899999999999997E-2</v>
      </c>
      <c r="S273" s="168">
        <v>0</v>
      </c>
      <c r="T273" s="169">
        <f t="shared" si="6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70" t="s">
        <v>368</v>
      </c>
      <c r="AT273" s="170" t="s">
        <v>278</v>
      </c>
      <c r="AU273" s="170" t="s">
        <v>89</v>
      </c>
      <c r="AY273" s="18" t="s">
        <v>276</v>
      </c>
      <c r="BE273" s="171">
        <f t="shared" si="64"/>
        <v>0</v>
      </c>
      <c r="BF273" s="171">
        <f t="shared" si="65"/>
        <v>0</v>
      </c>
      <c r="BG273" s="171">
        <f t="shared" si="66"/>
        <v>0</v>
      </c>
      <c r="BH273" s="171">
        <f t="shared" si="67"/>
        <v>0</v>
      </c>
      <c r="BI273" s="171">
        <f t="shared" si="68"/>
        <v>0</v>
      </c>
      <c r="BJ273" s="18" t="s">
        <v>89</v>
      </c>
      <c r="BK273" s="172">
        <f t="shared" si="69"/>
        <v>0</v>
      </c>
      <c r="BL273" s="18" t="s">
        <v>368</v>
      </c>
      <c r="BM273" s="170" t="s">
        <v>1696</v>
      </c>
    </row>
    <row r="274" spans="1:65" s="2" customFormat="1" ht="24.2" customHeight="1">
      <c r="A274" s="33"/>
      <c r="B274" s="158"/>
      <c r="C274" s="159" t="s">
        <v>1012</v>
      </c>
      <c r="D274" s="159" t="s">
        <v>278</v>
      </c>
      <c r="E274" s="160" t="s">
        <v>3781</v>
      </c>
      <c r="F274" s="161" t="s">
        <v>3782</v>
      </c>
      <c r="G274" s="162" t="s">
        <v>292</v>
      </c>
      <c r="H274" s="163">
        <v>54</v>
      </c>
      <c r="I274" s="164"/>
      <c r="J274" s="163">
        <f t="shared" si="60"/>
        <v>0</v>
      </c>
      <c r="K274" s="165"/>
      <c r="L274" s="34"/>
      <c r="M274" s="166" t="s">
        <v>1</v>
      </c>
      <c r="N274" s="167" t="s">
        <v>42</v>
      </c>
      <c r="O274" s="62"/>
      <c r="P274" s="168">
        <f t="shared" si="61"/>
        <v>0</v>
      </c>
      <c r="Q274" s="168">
        <v>8.9999999999999998E-4</v>
      </c>
      <c r="R274" s="168">
        <f t="shared" si="62"/>
        <v>4.8599999999999997E-2</v>
      </c>
      <c r="S274" s="168">
        <v>0</v>
      </c>
      <c r="T274" s="169">
        <f t="shared" si="6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70" t="s">
        <v>368</v>
      </c>
      <c r="AT274" s="170" t="s">
        <v>278</v>
      </c>
      <c r="AU274" s="170" t="s">
        <v>89</v>
      </c>
      <c r="AY274" s="18" t="s">
        <v>276</v>
      </c>
      <c r="BE274" s="171">
        <f t="shared" si="64"/>
        <v>0</v>
      </c>
      <c r="BF274" s="171">
        <f t="shared" si="65"/>
        <v>0</v>
      </c>
      <c r="BG274" s="171">
        <f t="shared" si="66"/>
        <v>0</v>
      </c>
      <c r="BH274" s="171">
        <f t="shared" si="67"/>
        <v>0</v>
      </c>
      <c r="BI274" s="171">
        <f t="shared" si="68"/>
        <v>0</v>
      </c>
      <c r="BJ274" s="18" t="s">
        <v>89</v>
      </c>
      <c r="BK274" s="172">
        <f t="shared" si="69"/>
        <v>0</v>
      </c>
      <c r="BL274" s="18" t="s">
        <v>368</v>
      </c>
      <c r="BM274" s="170" t="s">
        <v>1715</v>
      </c>
    </row>
    <row r="275" spans="1:65" s="2" customFormat="1" ht="24.2" customHeight="1">
      <c r="A275" s="33"/>
      <c r="B275" s="158"/>
      <c r="C275" s="159" t="s">
        <v>1017</v>
      </c>
      <c r="D275" s="159" t="s">
        <v>278</v>
      </c>
      <c r="E275" s="160" t="s">
        <v>3783</v>
      </c>
      <c r="F275" s="161" t="s">
        <v>3784</v>
      </c>
      <c r="G275" s="162" t="s">
        <v>292</v>
      </c>
      <c r="H275" s="163">
        <v>18</v>
      </c>
      <c r="I275" s="164"/>
      <c r="J275" s="163">
        <f t="shared" si="60"/>
        <v>0</v>
      </c>
      <c r="K275" s="165"/>
      <c r="L275" s="34"/>
      <c r="M275" s="166" t="s">
        <v>1</v>
      </c>
      <c r="N275" s="167" t="s">
        <v>42</v>
      </c>
      <c r="O275" s="62"/>
      <c r="P275" s="168">
        <f t="shared" si="61"/>
        <v>0</v>
      </c>
      <c r="Q275" s="168">
        <v>1.0499999999999999E-3</v>
      </c>
      <c r="R275" s="168">
        <f t="shared" si="62"/>
        <v>1.89E-2</v>
      </c>
      <c r="S275" s="168">
        <v>0</v>
      </c>
      <c r="T275" s="169">
        <f t="shared" si="6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0" t="s">
        <v>368</v>
      </c>
      <c r="AT275" s="170" t="s">
        <v>278</v>
      </c>
      <c r="AU275" s="170" t="s">
        <v>89</v>
      </c>
      <c r="AY275" s="18" t="s">
        <v>276</v>
      </c>
      <c r="BE275" s="171">
        <f t="shared" si="64"/>
        <v>0</v>
      </c>
      <c r="BF275" s="171">
        <f t="shared" si="65"/>
        <v>0</v>
      </c>
      <c r="BG275" s="171">
        <f t="shared" si="66"/>
        <v>0</v>
      </c>
      <c r="BH275" s="171">
        <f t="shared" si="67"/>
        <v>0</v>
      </c>
      <c r="BI275" s="171">
        <f t="shared" si="68"/>
        <v>0</v>
      </c>
      <c r="BJ275" s="18" t="s">
        <v>89</v>
      </c>
      <c r="BK275" s="172">
        <f t="shared" si="69"/>
        <v>0</v>
      </c>
      <c r="BL275" s="18" t="s">
        <v>368</v>
      </c>
      <c r="BM275" s="170" t="s">
        <v>1736</v>
      </c>
    </row>
    <row r="276" spans="1:65" s="2" customFormat="1" ht="24.2" customHeight="1">
      <c r="A276" s="33"/>
      <c r="B276" s="158"/>
      <c r="C276" s="159" t="s">
        <v>1025</v>
      </c>
      <c r="D276" s="159" t="s">
        <v>278</v>
      </c>
      <c r="E276" s="160" t="s">
        <v>3785</v>
      </c>
      <c r="F276" s="161" t="s">
        <v>3786</v>
      </c>
      <c r="G276" s="162" t="s">
        <v>292</v>
      </c>
      <c r="H276" s="163">
        <v>15</v>
      </c>
      <c r="I276" s="164"/>
      <c r="J276" s="163">
        <f t="shared" si="60"/>
        <v>0</v>
      </c>
      <c r="K276" s="165"/>
      <c r="L276" s="34"/>
      <c r="M276" s="166" t="s">
        <v>1</v>
      </c>
      <c r="N276" s="167" t="s">
        <v>42</v>
      </c>
      <c r="O276" s="62"/>
      <c r="P276" s="168">
        <f t="shared" si="61"/>
        <v>0</v>
      </c>
      <c r="Q276" s="168">
        <v>1.2600000000000001E-3</v>
      </c>
      <c r="R276" s="168">
        <f t="shared" si="62"/>
        <v>1.89E-2</v>
      </c>
      <c r="S276" s="168">
        <v>0</v>
      </c>
      <c r="T276" s="169">
        <f t="shared" si="6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0" t="s">
        <v>368</v>
      </c>
      <c r="AT276" s="170" t="s">
        <v>278</v>
      </c>
      <c r="AU276" s="170" t="s">
        <v>89</v>
      </c>
      <c r="AY276" s="18" t="s">
        <v>276</v>
      </c>
      <c r="BE276" s="171">
        <f t="shared" si="64"/>
        <v>0</v>
      </c>
      <c r="BF276" s="171">
        <f t="shared" si="65"/>
        <v>0</v>
      </c>
      <c r="BG276" s="171">
        <f t="shared" si="66"/>
        <v>0</v>
      </c>
      <c r="BH276" s="171">
        <f t="shared" si="67"/>
        <v>0</v>
      </c>
      <c r="BI276" s="171">
        <f t="shared" si="68"/>
        <v>0</v>
      </c>
      <c r="BJ276" s="18" t="s">
        <v>89</v>
      </c>
      <c r="BK276" s="172">
        <f t="shared" si="69"/>
        <v>0</v>
      </c>
      <c r="BL276" s="18" t="s">
        <v>368</v>
      </c>
      <c r="BM276" s="170" t="s">
        <v>1754</v>
      </c>
    </row>
    <row r="277" spans="1:65" s="2" customFormat="1" ht="24.2" customHeight="1">
      <c r="A277" s="33"/>
      <c r="B277" s="158"/>
      <c r="C277" s="159" t="s">
        <v>1030</v>
      </c>
      <c r="D277" s="159" t="s">
        <v>278</v>
      </c>
      <c r="E277" s="160" t="s">
        <v>3787</v>
      </c>
      <c r="F277" s="161" t="s">
        <v>3788</v>
      </c>
      <c r="G277" s="162" t="s">
        <v>292</v>
      </c>
      <c r="H277" s="163">
        <v>40</v>
      </c>
      <c r="I277" s="164"/>
      <c r="J277" s="163">
        <f t="shared" si="60"/>
        <v>0</v>
      </c>
      <c r="K277" s="165"/>
      <c r="L277" s="34"/>
      <c r="M277" s="166" t="s">
        <v>1</v>
      </c>
      <c r="N277" s="167" t="s">
        <v>42</v>
      </c>
      <c r="O277" s="62"/>
      <c r="P277" s="168">
        <f t="shared" si="61"/>
        <v>0</v>
      </c>
      <c r="Q277" s="168">
        <v>1.08E-3</v>
      </c>
      <c r="R277" s="168">
        <f t="shared" si="62"/>
        <v>4.3200000000000002E-2</v>
      </c>
      <c r="S277" s="168">
        <v>0</v>
      </c>
      <c r="T277" s="169">
        <f t="shared" si="6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70" t="s">
        <v>368</v>
      </c>
      <c r="AT277" s="170" t="s">
        <v>278</v>
      </c>
      <c r="AU277" s="170" t="s">
        <v>89</v>
      </c>
      <c r="AY277" s="18" t="s">
        <v>276</v>
      </c>
      <c r="BE277" s="171">
        <f t="shared" si="64"/>
        <v>0</v>
      </c>
      <c r="BF277" s="171">
        <f t="shared" si="65"/>
        <v>0</v>
      </c>
      <c r="BG277" s="171">
        <f t="shared" si="66"/>
        <v>0</v>
      </c>
      <c r="BH277" s="171">
        <f t="shared" si="67"/>
        <v>0</v>
      </c>
      <c r="BI277" s="171">
        <f t="shared" si="68"/>
        <v>0</v>
      </c>
      <c r="BJ277" s="18" t="s">
        <v>89</v>
      </c>
      <c r="BK277" s="172">
        <f t="shared" si="69"/>
        <v>0</v>
      </c>
      <c r="BL277" s="18" t="s">
        <v>368</v>
      </c>
      <c r="BM277" s="170" t="s">
        <v>1763</v>
      </c>
    </row>
    <row r="278" spans="1:65" s="2" customFormat="1" ht="24.2" customHeight="1">
      <c r="A278" s="33"/>
      <c r="B278" s="158"/>
      <c r="C278" s="159" t="s">
        <v>1042</v>
      </c>
      <c r="D278" s="159" t="s">
        <v>278</v>
      </c>
      <c r="E278" s="160" t="s">
        <v>3789</v>
      </c>
      <c r="F278" s="161" t="s">
        <v>3790</v>
      </c>
      <c r="G278" s="162" t="s">
        <v>292</v>
      </c>
      <c r="H278" s="163">
        <v>4</v>
      </c>
      <c r="I278" s="164"/>
      <c r="J278" s="163">
        <f t="shared" si="60"/>
        <v>0</v>
      </c>
      <c r="K278" s="165"/>
      <c r="L278" s="34"/>
      <c r="M278" s="166" t="s">
        <v>1</v>
      </c>
      <c r="N278" s="167" t="s">
        <v>42</v>
      </c>
      <c r="O278" s="62"/>
      <c r="P278" s="168">
        <f t="shared" si="61"/>
        <v>0</v>
      </c>
      <c r="Q278" s="168">
        <v>1.1199999999999999E-3</v>
      </c>
      <c r="R278" s="168">
        <f t="shared" si="62"/>
        <v>4.4799999999999996E-3</v>
      </c>
      <c r="S278" s="168">
        <v>0</v>
      </c>
      <c r="T278" s="169">
        <f t="shared" si="6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0" t="s">
        <v>368</v>
      </c>
      <c r="AT278" s="170" t="s">
        <v>278</v>
      </c>
      <c r="AU278" s="170" t="s">
        <v>89</v>
      </c>
      <c r="AY278" s="18" t="s">
        <v>276</v>
      </c>
      <c r="BE278" s="171">
        <f t="shared" si="64"/>
        <v>0</v>
      </c>
      <c r="BF278" s="171">
        <f t="shared" si="65"/>
        <v>0</v>
      </c>
      <c r="BG278" s="171">
        <f t="shared" si="66"/>
        <v>0</v>
      </c>
      <c r="BH278" s="171">
        <f t="shared" si="67"/>
        <v>0</v>
      </c>
      <c r="BI278" s="171">
        <f t="shared" si="68"/>
        <v>0</v>
      </c>
      <c r="BJ278" s="18" t="s">
        <v>89</v>
      </c>
      <c r="BK278" s="172">
        <f t="shared" si="69"/>
        <v>0</v>
      </c>
      <c r="BL278" s="18" t="s">
        <v>368</v>
      </c>
      <c r="BM278" s="170" t="s">
        <v>1771</v>
      </c>
    </row>
    <row r="279" spans="1:65" s="2" customFormat="1" ht="24.2" customHeight="1">
      <c r="A279" s="33"/>
      <c r="B279" s="158"/>
      <c r="C279" s="159" t="s">
        <v>1048</v>
      </c>
      <c r="D279" s="159" t="s">
        <v>278</v>
      </c>
      <c r="E279" s="160" t="s">
        <v>3791</v>
      </c>
      <c r="F279" s="161" t="s">
        <v>3792</v>
      </c>
      <c r="G279" s="162" t="s">
        <v>292</v>
      </c>
      <c r="H279" s="163">
        <v>10</v>
      </c>
      <c r="I279" s="164"/>
      <c r="J279" s="163">
        <f t="shared" si="60"/>
        <v>0</v>
      </c>
      <c r="K279" s="165"/>
      <c r="L279" s="34"/>
      <c r="M279" s="166" t="s">
        <v>1</v>
      </c>
      <c r="N279" s="167" t="s">
        <v>42</v>
      </c>
      <c r="O279" s="62"/>
      <c r="P279" s="168">
        <f t="shared" si="61"/>
        <v>0</v>
      </c>
      <c r="Q279" s="168">
        <v>1.2700000000000001E-3</v>
      </c>
      <c r="R279" s="168">
        <f t="shared" si="62"/>
        <v>1.2700000000000001E-2</v>
      </c>
      <c r="S279" s="168">
        <v>0</v>
      </c>
      <c r="T279" s="169">
        <f t="shared" si="6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70" t="s">
        <v>368</v>
      </c>
      <c r="AT279" s="170" t="s">
        <v>278</v>
      </c>
      <c r="AU279" s="170" t="s">
        <v>89</v>
      </c>
      <c r="AY279" s="18" t="s">
        <v>276</v>
      </c>
      <c r="BE279" s="171">
        <f t="shared" si="64"/>
        <v>0</v>
      </c>
      <c r="BF279" s="171">
        <f t="shared" si="65"/>
        <v>0</v>
      </c>
      <c r="BG279" s="171">
        <f t="shared" si="66"/>
        <v>0</v>
      </c>
      <c r="BH279" s="171">
        <f t="shared" si="67"/>
        <v>0</v>
      </c>
      <c r="BI279" s="171">
        <f t="shared" si="68"/>
        <v>0</v>
      </c>
      <c r="BJ279" s="18" t="s">
        <v>89</v>
      </c>
      <c r="BK279" s="172">
        <f t="shared" si="69"/>
        <v>0</v>
      </c>
      <c r="BL279" s="18" t="s">
        <v>368</v>
      </c>
      <c r="BM279" s="170" t="s">
        <v>1782</v>
      </c>
    </row>
    <row r="280" spans="1:65" s="2" customFormat="1" ht="16.5" customHeight="1">
      <c r="A280" s="33"/>
      <c r="B280" s="158"/>
      <c r="C280" s="159" t="s">
        <v>1055</v>
      </c>
      <c r="D280" s="159" t="s">
        <v>278</v>
      </c>
      <c r="E280" s="160" t="s">
        <v>3793</v>
      </c>
      <c r="F280" s="161" t="s">
        <v>3794</v>
      </c>
      <c r="G280" s="162" t="s">
        <v>371</v>
      </c>
      <c r="H280" s="163">
        <v>41</v>
      </c>
      <c r="I280" s="164"/>
      <c r="J280" s="163">
        <f t="shared" si="60"/>
        <v>0</v>
      </c>
      <c r="K280" s="165"/>
      <c r="L280" s="34"/>
      <c r="M280" s="166" t="s">
        <v>1</v>
      </c>
      <c r="N280" s="167" t="s">
        <v>42</v>
      </c>
      <c r="O280" s="62"/>
      <c r="P280" s="168">
        <f t="shared" si="61"/>
        <v>0</v>
      </c>
      <c r="Q280" s="168">
        <v>0</v>
      </c>
      <c r="R280" s="168">
        <f t="shared" si="62"/>
        <v>0</v>
      </c>
      <c r="S280" s="168">
        <v>0</v>
      </c>
      <c r="T280" s="169">
        <f t="shared" si="6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0" t="s">
        <v>368</v>
      </c>
      <c r="AT280" s="170" t="s">
        <v>278</v>
      </c>
      <c r="AU280" s="170" t="s">
        <v>89</v>
      </c>
      <c r="AY280" s="18" t="s">
        <v>276</v>
      </c>
      <c r="BE280" s="171">
        <f t="shared" si="64"/>
        <v>0</v>
      </c>
      <c r="BF280" s="171">
        <f t="shared" si="65"/>
        <v>0</v>
      </c>
      <c r="BG280" s="171">
        <f t="shared" si="66"/>
        <v>0</v>
      </c>
      <c r="BH280" s="171">
        <f t="shared" si="67"/>
        <v>0</v>
      </c>
      <c r="BI280" s="171">
        <f t="shared" si="68"/>
        <v>0</v>
      </c>
      <c r="BJ280" s="18" t="s">
        <v>89</v>
      </c>
      <c r="BK280" s="172">
        <f t="shared" si="69"/>
        <v>0</v>
      </c>
      <c r="BL280" s="18" t="s">
        <v>368</v>
      </c>
      <c r="BM280" s="170" t="s">
        <v>1803</v>
      </c>
    </row>
    <row r="281" spans="1:65" s="2" customFormat="1" ht="16.5" customHeight="1">
      <c r="A281" s="33"/>
      <c r="B281" s="158"/>
      <c r="C281" s="159" t="s">
        <v>1060</v>
      </c>
      <c r="D281" s="159" t="s">
        <v>278</v>
      </c>
      <c r="E281" s="160" t="s">
        <v>3795</v>
      </c>
      <c r="F281" s="161" t="s">
        <v>3796</v>
      </c>
      <c r="G281" s="162" t="s">
        <v>371</v>
      </c>
      <c r="H281" s="163">
        <v>4</v>
      </c>
      <c r="I281" s="164"/>
      <c r="J281" s="163">
        <f t="shared" si="60"/>
        <v>0</v>
      </c>
      <c r="K281" s="165"/>
      <c r="L281" s="34"/>
      <c r="M281" s="166" t="s">
        <v>1</v>
      </c>
      <c r="N281" s="167" t="s">
        <v>42</v>
      </c>
      <c r="O281" s="62"/>
      <c r="P281" s="168">
        <f t="shared" si="61"/>
        <v>0</v>
      </c>
      <c r="Q281" s="168">
        <v>0</v>
      </c>
      <c r="R281" s="168">
        <f t="shared" si="62"/>
        <v>0</v>
      </c>
      <c r="S281" s="168">
        <v>0</v>
      </c>
      <c r="T281" s="169">
        <f t="shared" si="6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70" t="s">
        <v>368</v>
      </c>
      <c r="AT281" s="170" t="s">
        <v>278</v>
      </c>
      <c r="AU281" s="170" t="s">
        <v>89</v>
      </c>
      <c r="AY281" s="18" t="s">
        <v>276</v>
      </c>
      <c r="BE281" s="171">
        <f t="shared" si="64"/>
        <v>0</v>
      </c>
      <c r="BF281" s="171">
        <f t="shared" si="65"/>
        <v>0</v>
      </c>
      <c r="BG281" s="171">
        <f t="shared" si="66"/>
        <v>0</v>
      </c>
      <c r="BH281" s="171">
        <f t="shared" si="67"/>
        <v>0</v>
      </c>
      <c r="BI281" s="171">
        <f t="shared" si="68"/>
        <v>0</v>
      </c>
      <c r="BJ281" s="18" t="s">
        <v>89</v>
      </c>
      <c r="BK281" s="172">
        <f t="shared" si="69"/>
        <v>0</v>
      </c>
      <c r="BL281" s="18" t="s">
        <v>368</v>
      </c>
      <c r="BM281" s="170" t="s">
        <v>1816</v>
      </c>
    </row>
    <row r="282" spans="1:65" s="2" customFormat="1" ht="24.2" customHeight="1">
      <c r="A282" s="33"/>
      <c r="B282" s="158"/>
      <c r="C282" s="159" t="s">
        <v>1065</v>
      </c>
      <c r="D282" s="159" t="s">
        <v>278</v>
      </c>
      <c r="E282" s="160" t="s">
        <v>3797</v>
      </c>
      <c r="F282" s="161" t="s">
        <v>3798</v>
      </c>
      <c r="G282" s="162" t="s">
        <v>3799</v>
      </c>
      <c r="H282" s="163">
        <v>13</v>
      </c>
      <c r="I282" s="164"/>
      <c r="J282" s="163">
        <f t="shared" si="60"/>
        <v>0</v>
      </c>
      <c r="K282" s="165"/>
      <c r="L282" s="34"/>
      <c r="M282" s="166" t="s">
        <v>1</v>
      </c>
      <c r="N282" s="167" t="s">
        <v>42</v>
      </c>
      <c r="O282" s="62"/>
      <c r="P282" s="168">
        <f t="shared" si="61"/>
        <v>0</v>
      </c>
      <c r="Q282" s="168">
        <v>2.5999999999999998E-4</v>
      </c>
      <c r="R282" s="168">
        <f t="shared" si="62"/>
        <v>3.3799999999999998E-3</v>
      </c>
      <c r="S282" s="168">
        <v>0</v>
      </c>
      <c r="T282" s="169">
        <f t="shared" si="6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0" t="s">
        <v>368</v>
      </c>
      <c r="AT282" s="170" t="s">
        <v>278</v>
      </c>
      <c r="AU282" s="170" t="s">
        <v>89</v>
      </c>
      <c r="AY282" s="18" t="s">
        <v>276</v>
      </c>
      <c r="BE282" s="171">
        <f t="shared" si="64"/>
        <v>0</v>
      </c>
      <c r="BF282" s="171">
        <f t="shared" si="65"/>
        <v>0</v>
      </c>
      <c r="BG282" s="171">
        <f t="shared" si="66"/>
        <v>0</v>
      </c>
      <c r="BH282" s="171">
        <f t="shared" si="67"/>
        <v>0</v>
      </c>
      <c r="BI282" s="171">
        <f t="shared" si="68"/>
        <v>0</v>
      </c>
      <c r="BJ282" s="18" t="s">
        <v>89</v>
      </c>
      <c r="BK282" s="172">
        <f t="shared" si="69"/>
        <v>0</v>
      </c>
      <c r="BL282" s="18" t="s">
        <v>368</v>
      </c>
      <c r="BM282" s="170" t="s">
        <v>1835</v>
      </c>
    </row>
    <row r="283" spans="1:65" s="2" customFormat="1" ht="24.2" customHeight="1">
      <c r="A283" s="33"/>
      <c r="B283" s="158"/>
      <c r="C283" s="197" t="s">
        <v>1071</v>
      </c>
      <c r="D283" s="197" t="s">
        <v>393</v>
      </c>
      <c r="E283" s="198" t="s">
        <v>3800</v>
      </c>
      <c r="F283" s="199" t="s">
        <v>3801</v>
      </c>
      <c r="G283" s="200" t="s">
        <v>371</v>
      </c>
      <c r="H283" s="201">
        <v>13</v>
      </c>
      <c r="I283" s="202"/>
      <c r="J283" s="201">
        <f t="shared" si="60"/>
        <v>0</v>
      </c>
      <c r="K283" s="203"/>
      <c r="L283" s="204"/>
      <c r="M283" s="205" t="s">
        <v>1</v>
      </c>
      <c r="N283" s="206" t="s">
        <v>42</v>
      </c>
      <c r="O283" s="62"/>
      <c r="P283" s="168">
        <f t="shared" si="61"/>
        <v>0</v>
      </c>
      <c r="Q283" s="168">
        <v>2.4615384615384599E-5</v>
      </c>
      <c r="R283" s="168">
        <f t="shared" si="62"/>
        <v>3.1999999999999981E-4</v>
      </c>
      <c r="S283" s="168">
        <v>0</v>
      </c>
      <c r="T283" s="169">
        <f t="shared" si="6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70" t="s">
        <v>448</v>
      </c>
      <c r="AT283" s="170" t="s">
        <v>393</v>
      </c>
      <c r="AU283" s="170" t="s">
        <v>89</v>
      </c>
      <c r="AY283" s="18" t="s">
        <v>276</v>
      </c>
      <c r="BE283" s="171">
        <f t="shared" si="64"/>
        <v>0</v>
      </c>
      <c r="BF283" s="171">
        <f t="shared" si="65"/>
        <v>0</v>
      </c>
      <c r="BG283" s="171">
        <f t="shared" si="66"/>
        <v>0</v>
      </c>
      <c r="BH283" s="171">
        <f t="shared" si="67"/>
        <v>0</v>
      </c>
      <c r="BI283" s="171">
        <f t="shared" si="68"/>
        <v>0</v>
      </c>
      <c r="BJ283" s="18" t="s">
        <v>89</v>
      </c>
      <c r="BK283" s="172">
        <f t="shared" si="69"/>
        <v>0</v>
      </c>
      <c r="BL283" s="18" t="s">
        <v>368</v>
      </c>
      <c r="BM283" s="170" t="s">
        <v>1846</v>
      </c>
    </row>
    <row r="284" spans="1:65" s="2" customFormat="1" ht="24.2" customHeight="1">
      <c r="A284" s="33"/>
      <c r="B284" s="158"/>
      <c r="C284" s="159" t="s">
        <v>1082</v>
      </c>
      <c r="D284" s="159" t="s">
        <v>278</v>
      </c>
      <c r="E284" s="160" t="s">
        <v>3802</v>
      </c>
      <c r="F284" s="161" t="s">
        <v>3803</v>
      </c>
      <c r="G284" s="162" t="s">
        <v>371</v>
      </c>
      <c r="H284" s="163">
        <v>5</v>
      </c>
      <c r="I284" s="164"/>
      <c r="J284" s="163">
        <f t="shared" si="60"/>
        <v>0</v>
      </c>
      <c r="K284" s="165"/>
      <c r="L284" s="34"/>
      <c r="M284" s="166" t="s">
        <v>1</v>
      </c>
      <c r="N284" s="167" t="s">
        <v>42</v>
      </c>
      <c r="O284" s="62"/>
      <c r="P284" s="168">
        <f t="shared" si="61"/>
        <v>0</v>
      </c>
      <c r="Q284" s="168">
        <v>0</v>
      </c>
      <c r="R284" s="168">
        <f t="shared" si="62"/>
        <v>0</v>
      </c>
      <c r="S284" s="168">
        <v>0</v>
      </c>
      <c r="T284" s="169">
        <f t="shared" si="6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0" t="s">
        <v>368</v>
      </c>
      <c r="AT284" s="170" t="s">
        <v>278</v>
      </c>
      <c r="AU284" s="170" t="s">
        <v>89</v>
      </c>
      <c r="AY284" s="18" t="s">
        <v>276</v>
      </c>
      <c r="BE284" s="171">
        <f t="shared" si="64"/>
        <v>0</v>
      </c>
      <c r="BF284" s="171">
        <f t="shared" si="65"/>
        <v>0</v>
      </c>
      <c r="BG284" s="171">
        <f t="shared" si="66"/>
        <v>0</v>
      </c>
      <c r="BH284" s="171">
        <f t="shared" si="67"/>
        <v>0</v>
      </c>
      <c r="BI284" s="171">
        <f t="shared" si="68"/>
        <v>0</v>
      </c>
      <c r="BJ284" s="18" t="s">
        <v>89</v>
      </c>
      <c r="BK284" s="172">
        <f t="shared" si="69"/>
        <v>0</v>
      </c>
      <c r="BL284" s="18" t="s">
        <v>368</v>
      </c>
      <c r="BM284" s="170" t="s">
        <v>1871</v>
      </c>
    </row>
    <row r="285" spans="1:65" s="2" customFormat="1" ht="24.2" customHeight="1">
      <c r="A285" s="33"/>
      <c r="B285" s="158"/>
      <c r="C285" s="159" t="s">
        <v>1085</v>
      </c>
      <c r="D285" s="159" t="s">
        <v>278</v>
      </c>
      <c r="E285" s="160" t="s">
        <v>3804</v>
      </c>
      <c r="F285" s="161" t="s">
        <v>3805</v>
      </c>
      <c r="G285" s="162" t="s">
        <v>371</v>
      </c>
      <c r="H285" s="163">
        <v>10</v>
      </c>
      <c r="I285" s="164"/>
      <c r="J285" s="163">
        <f t="shared" si="60"/>
        <v>0</v>
      </c>
      <c r="K285" s="165"/>
      <c r="L285" s="34"/>
      <c r="M285" s="166" t="s">
        <v>1</v>
      </c>
      <c r="N285" s="167" t="s">
        <v>42</v>
      </c>
      <c r="O285" s="62"/>
      <c r="P285" s="168">
        <f t="shared" si="61"/>
        <v>0</v>
      </c>
      <c r="Q285" s="168">
        <v>0</v>
      </c>
      <c r="R285" s="168">
        <f t="shared" si="62"/>
        <v>0</v>
      </c>
      <c r="S285" s="168">
        <v>0</v>
      </c>
      <c r="T285" s="169">
        <f t="shared" si="6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70" t="s">
        <v>368</v>
      </c>
      <c r="AT285" s="170" t="s">
        <v>278</v>
      </c>
      <c r="AU285" s="170" t="s">
        <v>89</v>
      </c>
      <c r="AY285" s="18" t="s">
        <v>276</v>
      </c>
      <c r="BE285" s="171">
        <f t="shared" si="64"/>
        <v>0</v>
      </c>
      <c r="BF285" s="171">
        <f t="shared" si="65"/>
        <v>0</v>
      </c>
      <c r="BG285" s="171">
        <f t="shared" si="66"/>
        <v>0</v>
      </c>
      <c r="BH285" s="171">
        <f t="shared" si="67"/>
        <v>0</v>
      </c>
      <c r="BI285" s="171">
        <f t="shared" si="68"/>
        <v>0</v>
      </c>
      <c r="BJ285" s="18" t="s">
        <v>89</v>
      </c>
      <c r="BK285" s="172">
        <f t="shared" si="69"/>
        <v>0</v>
      </c>
      <c r="BL285" s="18" t="s">
        <v>368</v>
      </c>
      <c r="BM285" s="170" t="s">
        <v>1880</v>
      </c>
    </row>
    <row r="286" spans="1:65" s="2" customFormat="1" ht="24.2" customHeight="1">
      <c r="A286" s="33"/>
      <c r="B286" s="158"/>
      <c r="C286" s="159" t="s">
        <v>1091</v>
      </c>
      <c r="D286" s="159" t="s">
        <v>278</v>
      </c>
      <c r="E286" s="160" t="s">
        <v>3806</v>
      </c>
      <c r="F286" s="161" t="s">
        <v>3807</v>
      </c>
      <c r="G286" s="162" t="s">
        <v>371</v>
      </c>
      <c r="H286" s="163">
        <v>5</v>
      </c>
      <c r="I286" s="164"/>
      <c r="J286" s="163">
        <f t="shared" si="60"/>
        <v>0</v>
      </c>
      <c r="K286" s="165"/>
      <c r="L286" s="34"/>
      <c r="M286" s="166" t="s">
        <v>1</v>
      </c>
      <c r="N286" s="167" t="s">
        <v>42</v>
      </c>
      <c r="O286" s="62"/>
      <c r="P286" s="168">
        <f t="shared" si="61"/>
        <v>0</v>
      </c>
      <c r="Q286" s="168">
        <v>0</v>
      </c>
      <c r="R286" s="168">
        <f t="shared" si="62"/>
        <v>0</v>
      </c>
      <c r="S286" s="168">
        <v>0</v>
      </c>
      <c r="T286" s="169">
        <f t="shared" si="6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70" t="s">
        <v>368</v>
      </c>
      <c r="AT286" s="170" t="s">
        <v>278</v>
      </c>
      <c r="AU286" s="170" t="s">
        <v>89</v>
      </c>
      <c r="AY286" s="18" t="s">
        <v>276</v>
      </c>
      <c r="BE286" s="171">
        <f t="shared" si="64"/>
        <v>0</v>
      </c>
      <c r="BF286" s="171">
        <f t="shared" si="65"/>
        <v>0</v>
      </c>
      <c r="BG286" s="171">
        <f t="shared" si="66"/>
        <v>0</v>
      </c>
      <c r="BH286" s="171">
        <f t="shared" si="67"/>
        <v>0</v>
      </c>
      <c r="BI286" s="171">
        <f t="shared" si="68"/>
        <v>0</v>
      </c>
      <c r="BJ286" s="18" t="s">
        <v>89</v>
      </c>
      <c r="BK286" s="172">
        <f t="shared" si="69"/>
        <v>0</v>
      </c>
      <c r="BL286" s="18" t="s">
        <v>368</v>
      </c>
      <c r="BM286" s="170" t="s">
        <v>1891</v>
      </c>
    </row>
    <row r="287" spans="1:65" s="2" customFormat="1" ht="24.2" customHeight="1">
      <c r="A287" s="33"/>
      <c r="B287" s="158"/>
      <c r="C287" s="159" t="s">
        <v>1095</v>
      </c>
      <c r="D287" s="159" t="s">
        <v>278</v>
      </c>
      <c r="E287" s="160" t="s">
        <v>3808</v>
      </c>
      <c r="F287" s="161" t="s">
        <v>3809</v>
      </c>
      <c r="G287" s="162" t="s">
        <v>371</v>
      </c>
      <c r="H287" s="163">
        <v>4</v>
      </c>
      <c r="I287" s="164"/>
      <c r="J287" s="163">
        <f t="shared" si="60"/>
        <v>0</v>
      </c>
      <c r="K287" s="165"/>
      <c r="L287" s="34"/>
      <c r="M287" s="166" t="s">
        <v>1</v>
      </c>
      <c r="N287" s="167" t="s">
        <v>42</v>
      </c>
      <c r="O287" s="62"/>
      <c r="P287" s="168">
        <f t="shared" si="61"/>
        <v>0</v>
      </c>
      <c r="Q287" s="168">
        <v>4.0000000000000003E-5</v>
      </c>
      <c r="R287" s="168">
        <f t="shared" si="62"/>
        <v>1.6000000000000001E-4</v>
      </c>
      <c r="S287" s="168">
        <v>0</v>
      </c>
      <c r="T287" s="169">
        <f t="shared" si="6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70" t="s">
        <v>368</v>
      </c>
      <c r="AT287" s="170" t="s">
        <v>278</v>
      </c>
      <c r="AU287" s="170" t="s">
        <v>89</v>
      </c>
      <c r="AY287" s="18" t="s">
        <v>276</v>
      </c>
      <c r="BE287" s="171">
        <f t="shared" si="64"/>
        <v>0</v>
      </c>
      <c r="BF287" s="171">
        <f t="shared" si="65"/>
        <v>0</v>
      </c>
      <c r="BG287" s="171">
        <f t="shared" si="66"/>
        <v>0</v>
      </c>
      <c r="BH287" s="171">
        <f t="shared" si="67"/>
        <v>0</v>
      </c>
      <c r="BI287" s="171">
        <f t="shared" si="68"/>
        <v>0</v>
      </c>
      <c r="BJ287" s="18" t="s">
        <v>89</v>
      </c>
      <c r="BK287" s="172">
        <f t="shared" si="69"/>
        <v>0</v>
      </c>
      <c r="BL287" s="18" t="s">
        <v>368</v>
      </c>
      <c r="BM287" s="170" t="s">
        <v>1904</v>
      </c>
    </row>
    <row r="288" spans="1:65" s="2" customFormat="1" ht="24.2" customHeight="1">
      <c r="A288" s="33"/>
      <c r="B288" s="158"/>
      <c r="C288" s="159" t="s">
        <v>1097</v>
      </c>
      <c r="D288" s="159" t="s">
        <v>278</v>
      </c>
      <c r="E288" s="160" t="s">
        <v>3810</v>
      </c>
      <c r="F288" s="161" t="s">
        <v>3811</v>
      </c>
      <c r="G288" s="162" t="s">
        <v>371</v>
      </c>
      <c r="H288" s="163">
        <v>3</v>
      </c>
      <c r="I288" s="164"/>
      <c r="J288" s="163">
        <f t="shared" si="60"/>
        <v>0</v>
      </c>
      <c r="K288" s="165"/>
      <c r="L288" s="34"/>
      <c r="M288" s="166" t="s">
        <v>1</v>
      </c>
      <c r="N288" s="167" t="s">
        <v>42</v>
      </c>
      <c r="O288" s="62"/>
      <c r="P288" s="168">
        <f t="shared" si="61"/>
        <v>0</v>
      </c>
      <c r="Q288" s="168">
        <v>6.0000000000000002E-5</v>
      </c>
      <c r="R288" s="168">
        <f t="shared" si="62"/>
        <v>1.8000000000000001E-4</v>
      </c>
      <c r="S288" s="168">
        <v>0</v>
      </c>
      <c r="T288" s="169">
        <f t="shared" si="6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0" t="s">
        <v>368</v>
      </c>
      <c r="AT288" s="170" t="s">
        <v>278</v>
      </c>
      <c r="AU288" s="170" t="s">
        <v>89</v>
      </c>
      <c r="AY288" s="18" t="s">
        <v>276</v>
      </c>
      <c r="BE288" s="171">
        <f t="shared" si="64"/>
        <v>0</v>
      </c>
      <c r="BF288" s="171">
        <f t="shared" si="65"/>
        <v>0</v>
      </c>
      <c r="BG288" s="171">
        <f t="shared" si="66"/>
        <v>0</v>
      </c>
      <c r="BH288" s="171">
        <f t="shared" si="67"/>
        <v>0</v>
      </c>
      <c r="BI288" s="171">
        <f t="shared" si="68"/>
        <v>0</v>
      </c>
      <c r="BJ288" s="18" t="s">
        <v>89</v>
      </c>
      <c r="BK288" s="172">
        <f t="shared" si="69"/>
        <v>0</v>
      </c>
      <c r="BL288" s="18" t="s">
        <v>368</v>
      </c>
      <c r="BM288" s="170" t="s">
        <v>1922</v>
      </c>
    </row>
    <row r="289" spans="1:65" s="2" customFormat="1" ht="24.2" customHeight="1">
      <c r="A289" s="33"/>
      <c r="B289" s="158"/>
      <c r="C289" s="197" t="s">
        <v>1101</v>
      </c>
      <c r="D289" s="197" t="s">
        <v>393</v>
      </c>
      <c r="E289" s="198" t="s">
        <v>3812</v>
      </c>
      <c r="F289" s="199" t="s">
        <v>3813</v>
      </c>
      <c r="G289" s="200" t="s">
        <v>371</v>
      </c>
      <c r="H289" s="201">
        <v>4</v>
      </c>
      <c r="I289" s="202"/>
      <c r="J289" s="201">
        <f t="shared" si="60"/>
        <v>0</v>
      </c>
      <c r="K289" s="203"/>
      <c r="L289" s="204"/>
      <c r="M289" s="205" t="s">
        <v>1</v>
      </c>
      <c r="N289" s="206" t="s">
        <v>42</v>
      </c>
      <c r="O289" s="62"/>
      <c r="P289" s="168">
        <f t="shared" si="61"/>
        <v>0</v>
      </c>
      <c r="Q289" s="168">
        <v>4.2500000000000003E-5</v>
      </c>
      <c r="R289" s="168">
        <f t="shared" si="62"/>
        <v>1.7000000000000001E-4</v>
      </c>
      <c r="S289" s="168">
        <v>0</v>
      </c>
      <c r="T289" s="169">
        <f t="shared" si="6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0" t="s">
        <v>448</v>
      </c>
      <c r="AT289" s="170" t="s">
        <v>393</v>
      </c>
      <c r="AU289" s="170" t="s">
        <v>89</v>
      </c>
      <c r="AY289" s="18" t="s">
        <v>276</v>
      </c>
      <c r="BE289" s="171">
        <f t="shared" si="64"/>
        <v>0</v>
      </c>
      <c r="BF289" s="171">
        <f t="shared" si="65"/>
        <v>0</v>
      </c>
      <c r="BG289" s="171">
        <f t="shared" si="66"/>
        <v>0</v>
      </c>
      <c r="BH289" s="171">
        <f t="shared" si="67"/>
        <v>0</v>
      </c>
      <c r="BI289" s="171">
        <f t="shared" si="68"/>
        <v>0</v>
      </c>
      <c r="BJ289" s="18" t="s">
        <v>89</v>
      </c>
      <c r="BK289" s="172">
        <f t="shared" si="69"/>
        <v>0</v>
      </c>
      <c r="BL289" s="18" t="s">
        <v>368</v>
      </c>
      <c r="BM289" s="170" t="s">
        <v>1933</v>
      </c>
    </row>
    <row r="290" spans="1:65" s="2" customFormat="1" ht="24.2" customHeight="1">
      <c r="A290" s="33"/>
      <c r="B290" s="158"/>
      <c r="C290" s="197" t="s">
        <v>1103</v>
      </c>
      <c r="D290" s="197" t="s">
        <v>393</v>
      </c>
      <c r="E290" s="198" t="s">
        <v>3814</v>
      </c>
      <c r="F290" s="199" t="s">
        <v>3815</v>
      </c>
      <c r="G290" s="200" t="s">
        <v>371</v>
      </c>
      <c r="H290" s="201">
        <v>3</v>
      </c>
      <c r="I290" s="202"/>
      <c r="J290" s="201">
        <f t="shared" si="60"/>
        <v>0</v>
      </c>
      <c r="K290" s="203"/>
      <c r="L290" s="204"/>
      <c r="M290" s="205" t="s">
        <v>1</v>
      </c>
      <c r="N290" s="206" t="s">
        <v>42</v>
      </c>
      <c r="O290" s="62"/>
      <c r="P290" s="168">
        <f t="shared" si="61"/>
        <v>0</v>
      </c>
      <c r="Q290" s="168">
        <v>9.3000000000000005E-4</v>
      </c>
      <c r="R290" s="168">
        <f t="shared" si="62"/>
        <v>2.7899999999999999E-3</v>
      </c>
      <c r="S290" s="168">
        <v>0</v>
      </c>
      <c r="T290" s="169">
        <f t="shared" si="6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0" t="s">
        <v>448</v>
      </c>
      <c r="AT290" s="170" t="s">
        <v>393</v>
      </c>
      <c r="AU290" s="170" t="s">
        <v>89</v>
      </c>
      <c r="AY290" s="18" t="s">
        <v>276</v>
      </c>
      <c r="BE290" s="171">
        <f t="shared" si="64"/>
        <v>0</v>
      </c>
      <c r="BF290" s="171">
        <f t="shared" si="65"/>
        <v>0</v>
      </c>
      <c r="BG290" s="171">
        <f t="shared" si="66"/>
        <v>0</v>
      </c>
      <c r="BH290" s="171">
        <f t="shared" si="67"/>
        <v>0</v>
      </c>
      <c r="BI290" s="171">
        <f t="shared" si="68"/>
        <v>0</v>
      </c>
      <c r="BJ290" s="18" t="s">
        <v>89</v>
      </c>
      <c r="BK290" s="172">
        <f t="shared" si="69"/>
        <v>0</v>
      </c>
      <c r="BL290" s="18" t="s">
        <v>368</v>
      </c>
      <c r="BM290" s="170" t="s">
        <v>1959</v>
      </c>
    </row>
    <row r="291" spans="1:65" s="2" customFormat="1" ht="21.75" customHeight="1">
      <c r="A291" s="33"/>
      <c r="B291" s="158"/>
      <c r="C291" s="159" t="s">
        <v>1107</v>
      </c>
      <c r="D291" s="159" t="s">
        <v>278</v>
      </c>
      <c r="E291" s="160" t="s">
        <v>3816</v>
      </c>
      <c r="F291" s="161" t="s">
        <v>3817</v>
      </c>
      <c r="G291" s="162" t="s">
        <v>371</v>
      </c>
      <c r="H291" s="163">
        <v>2</v>
      </c>
      <c r="I291" s="164"/>
      <c r="J291" s="163">
        <f t="shared" si="60"/>
        <v>0</v>
      </c>
      <c r="K291" s="165"/>
      <c r="L291" s="34"/>
      <c r="M291" s="166" t="s">
        <v>1</v>
      </c>
      <c r="N291" s="167" t="s">
        <v>42</v>
      </c>
      <c r="O291" s="62"/>
      <c r="P291" s="168">
        <f t="shared" si="61"/>
        <v>0</v>
      </c>
      <c r="Q291" s="168">
        <v>2.0000000000000002E-5</v>
      </c>
      <c r="R291" s="168">
        <f t="shared" si="62"/>
        <v>4.0000000000000003E-5</v>
      </c>
      <c r="S291" s="168">
        <v>0</v>
      </c>
      <c r="T291" s="169">
        <f t="shared" si="6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0" t="s">
        <v>368</v>
      </c>
      <c r="AT291" s="170" t="s">
        <v>278</v>
      </c>
      <c r="AU291" s="170" t="s">
        <v>89</v>
      </c>
      <c r="AY291" s="18" t="s">
        <v>276</v>
      </c>
      <c r="BE291" s="171">
        <f t="shared" si="64"/>
        <v>0</v>
      </c>
      <c r="BF291" s="171">
        <f t="shared" si="65"/>
        <v>0</v>
      </c>
      <c r="BG291" s="171">
        <f t="shared" si="66"/>
        <v>0</v>
      </c>
      <c r="BH291" s="171">
        <f t="shared" si="67"/>
        <v>0</v>
      </c>
      <c r="BI291" s="171">
        <f t="shared" si="68"/>
        <v>0</v>
      </c>
      <c r="BJ291" s="18" t="s">
        <v>89</v>
      </c>
      <c r="BK291" s="172">
        <f t="shared" si="69"/>
        <v>0</v>
      </c>
      <c r="BL291" s="18" t="s">
        <v>368</v>
      </c>
      <c r="BM291" s="170" t="s">
        <v>2025</v>
      </c>
    </row>
    <row r="292" spans="1:65" s="2" customFormat="1" ht="24.2" customHeight="1">
      <c r="A292" s="33"/>
      <c r="B292" s="158"/>
      <c r="C292" s="197" t="s">
        <v>1111</v>
      </c>
      <c r="D292" s="197" t="s">
        <v>393</v>
      </c>
      <c r="E292" s="198" t="s">
        <v>3818</v>
      </c>
      <c r="F292" s="199" t="s">
        <v>3819</v>
      </c>
      <c r="G292" s="200" t="s">
        <v>371</v>
      </c>
      <c r="H292" s="201">
        <v>2</v>
      </c>
      <c r="I292" s="202"/>
      <c r="J292" s="201">
        <f t="shared" si="60"/>
        <v>0</v>
      </c>
      <c r="K292" s="203"/>
      <c r="L292" s="204"/>
      <c r="M292" s="205" t="s">
        <v>1</v>
      </c>
      <c r="N292" s="206" t="s">
        <v>42</v>
      </c>
      <c r="O292" s="62"/>
      <c r="P292" s="168">
        <f t="shared" si="61"/>
        <v>0</v>
      </c>
      <c r="Q292" s="168">
        <v>7.4999999999999993E-5</v>
      </c>
      <c r="R292" s="168">
        <f t="shared" si="62"/>
        <v>1.4999999999999999E-4</v>
      </c>
      <c r="S292" s="168">
        <v>0</v>
      </c>
      <c r="T292" s="169">
        <f t="shared" si="6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70" t="s">
        <v>448</v>
      </c>
      <c r="AT292" s="170" t="s">
        <v>393</v>
      </c>
      <c r="AU292" s="170" t="s">
        <v>89</v>
      </c>
      <c r="AY292" s="18" t="s">
        <v>276</v>
      </c>
      <c r="BE292" s="171">
        <f t="shared" si="64"/>
        <v>0</v>
      </c>
      <c r="BF292" s="171">
        <f t="shared" si="65"/>
        <v>0</v>
      </c>
      <c r="BG292" s="171">
        <f t="shared" si="66"/>
        <v>0</v>
      </c>
      <c r="BH292" s="171">
        <f t="shared" si="67"/>
        <v>0</v>
      </c>
      <c r="BI292" s="171">
        <f t="shared" si="68"/>
        <v>0</v>
      </c>
      <c r="BJ292" s="18" t="s">
        <v>89</v>
      </c>
      <c r="BK292" s="172">
        <f t="shared" si="69"/>
        <v>0</v>
      </c>
      <c r="BL292" s="18" t="s">
        <v>368</v>
      </c>
      <c r="BM292" s="170" t="s">
        <v>2047</v>
      </c>
    </row>
    <row r="293" spans="1:65" s="2" customFormat="1" ht="21.75" customHeight="1">
      <c r="A293" s="33"/>
      <c r="B293" s="158"/>
      <c r="C293" s="159" t="s">
        <v>1115</v>
      </c>
      <c r="D293" s="159" t="s">
        <v>278</v>
      </c>
      <c r="E293" s="160" t="s">
        <v>3820</v>
      </c>
      <c r="F293" s="161" t="s">
        <v>3821</v>
      </c>
      <c r="G293" s="162" t="s">
        <v>371</v>
      </c>
      <c r="H293" s="163">
        <v>1</v>
      </c>
      <c r="I293" s="164"/>
      <c r="J293" s="163">
        <f t="shared" si="60"/>
        <v>0</v>
      </c>
      <c r="K293" s="165"/>
      <c r="L293" s="34"/>
      <c r="M293" s="166" t="s">
        <v>1</v>
      </c>
      <c r="N293" s="167" t="s">
        <v>42</v>
      </c>
      <c r="O293" s="62"/>
      <c r="P293" s="168">
        <f t="shared" si="61"/>
        <v>0</v>
      </c>
      <c r="Q293" s="168">
        <v>2.0000000000000002E-5</v>
      </c>
      <c r="R293" s="168">
        <f t="shared" si="62"/>
        <v>2.0000000000000002E-5</v>
      </c>
      <c r="S293" s="168">
        <v>0</v>
      </c>
      <c r="T293" s="169">
        <f t="shared" si="6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0" t="s">
        <v>368</v>
      </c>
      <c r="AT293" s="170" t="s">
        <v>278</v>
      </c>
      <c r="AU293" s="170" t="s">
        <v>89</v>
      </c>
      <c r="AY293" s="18" t="s">
        <v>276</v>
      </c>
      <c r="BE293" s="171">
        <f t="shared" si="64"/>
        <v>0</v>
      </c>
      <c r="BF293" s="171">
        <f t="shared" si="65"/>
        <v>0</v>
      </c>
      <c r="BG293" s="171">
        <f t="shared" si="66"/>
        <v>0</v>
      </c>
      <c r="BH293" s="171">
        <f t="shared" si="67"/>
        <v>0</v>
      </c>
      <c r="BI293" s="171">
        <f t="shared" si="68"/>
        <v>0</v>
      </c>
      <c r="BJ293" s="18" t="s">
        <v>89</v>
      </c>
      <c r="BK293" s="172">
        <f t="shared" si="69"/>
        <v>0</v>
      </c>
      <c r="BL293" s="18" t="s">
        <v>368</v>
      </c>
      <c r="BM293" s="170" t="s">
        <v>2059</v>
      </c>
    </row>
    <row r="294" spans="1:65" s="2" customFormat="1" ht="24.2" customHeight="1">
      <c r="A294" s="33"/>
      <c r="B294" s="158"/>
      <c r="C294" s="197" t="s">
        <v>1117</v>
      </c>
      <c r="D294" s="197" t="s">
        <v>393</v>
      </c>
      <c r="E294" s="198" t="s">
        <v>3822</v>
      </c>
      <c r="F294" s="199" t="s">
        <v>3823</v>
      </c>
      <c r="G294" s="200" t="s">
        <v>371</v>
      </c>
      <c r="H294" s="201">
        <v>1</v>
      </c>
      <c r="I294" s="202"/>
      <c r="J294" s="201">
        <f t="shared" si="60"/>
        <v>0</v>
      </c>
      <c r="K294" s="203"/>
      <c r="L294" s="204"/>
      <c r="M294" s="205" t="s">
        <v>1</v>
      </c>
      <c r="N294" s="206" t="s">
        <v>42</v>
      </c>
      <c r="O294" s="62"/>
      <c r="P294" s="168">
        <f t="shared" si="61"/>
        <v>0</v>
      </c>
      <c r="Q294" s="168">
        <v>1.4999999999999999E-4</v>
      </c>
      <c r="R294" s="168">
        <f t="shared" si="62"/>
        <v>1.4999999999999999E-4</v>
      </c>
      <c r="S294" s="168">
        <v>0</v>
      </c>
      <c r="T294" s="169">
        <f t="shared" si="6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70" t="s">
        <v>448</v>
      </c>
      <c r="AT294" s="170" t="s">
        <v>393</v>
      </c>
      <c r="AU294" s="170" t="s">
        <v>89</v>
      </c>
      <c r="AY294" s="18" t="s">
        <v>276</v>
      </c>
      <c r="BE294" s="171">
        <f t="shared" si="64"/>
        <v>0</v>
      </c>
      <c r="BF294" s="171">
        <f t="shared" si="65"/>
        <v>0</v>
      </c>
      <c r="BG294" s="171">
        <f t="shared" si="66"/>
        <v>0</v>
      </c>
      <c r="BH294" s="171">
        <f t="shared" si="67"/>
        <v>0</v>
      </c>
      <c r="BI294" s="171">
        <f t="shared" si="68"/>
        <v>0</v>
      </c>
      <c r="BJ294" s="18" t="s">
        <v>89</v>
      </c>
      <c r="BK294" s="172">
        <f t="shared" si="69"/>
        <v>0</v>
      </c>
      <c r="BL294" s="18" t="s">
        <v>368</v>
      </c>
      <c r="BM294" s="170" t="s">
        <v>2076</v>
      </c>
    </row>
    <row r="295" spans="1:65" s="2" customFormat="1" ht="21.75" customHeight="1">
      <c r="A295" s="33"/>
      <c r="B295" s="158"/>
      <c r="C295" s="159" t="s">
        <v>1121</v>
      </c>
      <c r="D295" s="159" t="s">
        <v>278</v>
      </c>
      <c r="E295" s="160" t="s">
        <v>3824</v>
      </c>
      <c r="F295" s="161" t="s">
        <v>3825</v>
      </c>
      <c r="G295" s="162" t="s">
        <v>371</v>
      </c>
      <c r="H295" s="163">
        <v>2</v>
      </c>
      <c r="I295" s="164"/>
      <c r="J295" s="163">
        <f t="shared" si="60"/>
        <v>0</v>
      </c>
      <c r="K295" s="165"/>
      <c r="L295" s="34"/>
      <c r="M295" s="166" t="s">
        <v>1</v>
      </c>
      <c r="N295" s="167" t="s">
        <v>42</v>
      </c>
      <c r="O295" s="62"/>
      <c r="P295" s="168">
        <f t="shared" si="61"/>
        <v>0</v>
      </c>
      <c r="Q295" s="168">
        <v>4.0000000000000003E-5</v>
      </c>
      <c r="R295" s="168">
        <f t="shared" si="62"/>
        <v>8.0000000000000007E-5</v>
      </c>
      <c r="S295" s="168">
        <v>0</v>
      </c>
      <c r="T295" s="169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0" t="s">
        <v>368</v>
      </c>
      <c r="AT295" s="170" t="s">
        <v>278</v>
      </c>
      <c r="AU295" s="170" t="s">
        <v>89</v>
      </c>
      <c r="AY295" s="18" t="s">
        <v>276</v>
      </c>
      <c r="BE295" s="171">
        <f t="shared" si="64"/>
        <v>0</v>
      </c>
      <c r="BF295" s="171">
        <f t="shared" si="65"/>
        <v>0</v>
      </c>
      <c r="BG295" s="171">
        <f t="shared" si="66"/>
        <v>0</v>
      </c>
      <c r="BH295" s="171">
        <f t="shared" si="67"/>
        <v>0</v>
      </c>
      <c r="BI295" s="171">
        <f t="shared" si="68"/>
        <v>0</v>
      </c>
      <c r="BJ295" s="18" t="s">
        <v>89</v>
      </c>
      <c r="BK295" s="172">
        <f t="shared" si="69"/>
        <v>0</v>
      </c>
      <c r="BL295" s="18" t="s">
        <v>368</v>
      </c>
      <c r="BM295" s="170" t="s">
        <v>3826</v>
      </c>
    </row>
    <row r="296" spans="1:65" s="2" customFormat="1" ht="21.75" customHeight="1">
      <c r="A296" s="33"/>
      <c r="B296" s="158"/>
      <c r="C296" s="197" t="s">
        <v>1123</v>
      </c>
      <c r="D296" s="197" t="s">
        <v>393</v>
      </c>
      <c r="E296" s="198" t="s">
        <v>3827</v>
      </c>
      <c r="F296" s="199" t="s">
        <v>3828</v>
      </c>
      <c r="G296" s="200" t="s">
        <v>371</v>
      </c>
      <c r="H296" s="201">
        <v>2</v>
      </c>
      <c r="I296" s="202"/>
      <c r="J296" s="201">
        <f t="shared" si="60"/>
        <v>0</v>
      </c>
      <c r="K296" s="203"/>
      <c r="L296" s="204"/>
      <c r="M296" s="205" t="s">
        <v>1</v>
      </c>
      <c r="N296" s="206" t="s">
        <v>42</v>
      </c>
      <c r="O296" s="62"/>
      <c r="P296" s="168">
        <f t="shared" si="61"/>
        <v>0</v>
      </c>
      <c r="Q296" s="168">
        <v>4.0000000000000002E-4</v>
      </c>
      <c r="R296" s="168">
        <f t="shared" si="62"/>
        <v>8.0000000000000004E-4</v>
      </c>
      <c r="S296" s="168">
        <v>0</v>
      </c>
      <c r="T296" s="169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0" t="s">
        <v>448</v>
      </c>
      <c r="AT296" s="170" t="s">
        <v>393</v>
      </c>
      <c r="AU296" s="170" t="s">
        <v>89</v>
      </c>
      <c r="AY296" s="18" t="s">
        <v>276</v>
      </c>
      <c r="BE296" s="171">
        <f t="shared" si="64"/>
        <v>0</v>
      </c>
      <c r="BF296" s="171">
        <f t="shared" si="65"/>
        <v>0</v>
      </c>
      <c r="BG296" s="171">
        <f t="shared" si="66"/>
        <v>0</v>
      </c>
      <c r="BH296" s="171">
        <f t="shared" si="67"/>
        <v>0</v>
      </c>
      <c r="BI296" s="171">
        <f t="shared" si="68"/>
        <v>0</v>
      </c>
      <c r="BJ296" s="18" t="s">
        <v>89</v>
      </c>
      <c r="BK296" s="172">
        <f t="shared" si="69"/>
        <v>0</v>
      </c>
      <c r="BL296" s="18" t="s">
        <v>368</v>
      </c>
      <c r="BM296" s="170" t="s">
        <v>3829</v>
      </c>
    </row>
    <row r="297" spans="1:65" s="2" customFormat="1" ht="16.5" customHeight="1">
      <c r="A297" s="33"/>
      <c r="B297" s="158"/>
      <c r="C297" s="159" t="s">
        <v>1128</v>
      </c>
      <c r="D297" s="159" t="s">
        <v>278</v>
      </c>
      <c r="E297" s="160" t="s">
        <v>3830</v>
      </c>
      <c r="F297" s="161" t="s">
        <v>3831</v>
      </c>
      <c r="G297" s="162" t="s">
        <v>371</v>
      </c>
      <c r="H297" s="163">
        <v>3</v>
      </c>
      <c r="I297" s="164"/>
      <c r="J297" s="163">
        <f t="shared" si="60"/>
        <v>0</v>
      </c>
      <c r="K297" s="165"/>
      <c r="L297" s="34"/>
      <c r="M297" s="166" t="s">
        <v>1</v>
      </c>
      <c r="N297" s="167" t="s">
        <v>42</v>
      </c>
      <c r="O297" s="62"/>
      <c r="P297" s="168">
        <f t="shared" si="61"/>
        <v>0</v>
      </c>
      <c r="Q297" s="168">
        <v>4.0000000000000003E-5</v>
      </c>
      <c r="R297" s="168">
        <f t="shared" si="62"/>
        <v>1.2000000000000002E-4</v>
      </c>
      <c r="S297" s="168">
        <v>0</v>
      </c>
      <c r="T297" s="169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0" t="s">
        <v>368</v>
      </c>
      <c r="AT297" s="170" t="s">
        <v>278</v>
      </c>
      <c r="AU297" s="170" t="s">
        <v>89</v>
      </c>
      <c r="AY297" s="18" t="s">
        <v>276</v>
      </c>
      <c r="BE297" s="171">
        <f t="shared" si="64"/>
        <v>0</v>
      </c>
      <c r="BF297" s="171">
        <f t="shared" si="65"/>
        <v>0</v>
      </c>
      <c r="BG297" s="171">
        <f t="shared" si="66"/>
        <v>0</v>
      </c>
      <c r="BH297" s="171">
        <f t="shared" si="67"/>
        <v>0</v>
      </c>
      <c r="BI297" s="171">
        <f t="shared" si="68"/>
        <v>0</v>
      </c>
      <c r="BJ297" s="18" t="s">
        <v>89</v>
      </c>
      <c r="BK297" s="172">
        <f t="shared" si="69"/>
        <v>0</v>
      </c>
      <c r="BL297" s="18" t="s">
        <v>368</v>
      </c>
      <c r="BM297" s="170" t="s">
        <v>3832</v>
      </c>
    </row>
    <row r="298" spans="1:65" s="2" customFormat="1" ht="16.5" customHeight="1">
      <c r="A298" s="33"/>
      <c r="B298" s="158"/>
      <c r="C298" s="159" t="s">
        <v>1133</v>
      </c>
      <c r="D298" s="159" t="s">
        <v>278</v>
      </c>
      <c r="E298" s="160" t="s">
        <v>3833</v>
      </c>
      <c r="F298" s="161" t="s">
        <v>3834</v>
      </c>
      <c r="G298" s="162" t="s">
        <v>371</v>
      </c>
      <c r="H298" s="163">
        <v>2</v>
      </c>
      <c r="I298" s="164"/>
      <c r="J298" s="163">
        <f t="shared" si="60"/>
        <v>0</v>
      </c>
      <c r="K298" s="165"/>
      <c r="L298" s="34"/>
      <c r="M298" s="166" t="s">
        <v>1</v>
      </c>
      <c r="N298" s="167" t="s">
        <v>42</v>
      </c>
      <c r="O298" s="62"/>
      <c r="P298" s="168">
        <f t="shared" si="61"/>
        <v>0</v>
      </c>
      <c r="Q298" s="168">
        <v>5.0000000000000002E-5</v>
      </c>
      <c r="R298" s="168">
        <f t="shared" si="62"/>
        <v>1E-4</v>
      </c>
      <c r="S298" s="168">
        <v>0</v>
      </c>
      <c r="T298" s="169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0" t="s">
        <v>368</v>
      </c>
      <c r="AT298" s="170" t="s">
        <v>278</v>
      </c>
      <c r="AU298" s="170" t="s">
        <v>89</v>
      </c>
      <c r="AY298" s="18" t="s">
        <v>276</v>
      </c>
      <c r="BE298" s="171">
        <f t="shared" si="64"/>
        <v>0</v>
      </c>
      <c r="BF298" s="171">
        <f t="shared" si="65"/>
        <v>0</v>
      </c>
      <c r="BG298" s="171">
        <f t="shared" si="66"/>
        <v>0</v>
      </c>
      <c r="BH298" s="171">
        <f t="shared" si="67"/>
        <v>0</v>
      </c>
      <c r="BI298" s="171">
        <f t="shared" si="68"/>
        <v>0</v>
      </c>
      <c r="BJ298" s="18" t="s">
        <v>89</v>
      </c>
      <c r="BK298" s="172">
        <f t="shared" si="69"/>
        <v>0</v>
      </c>
      <c r="BL298" s="18" t="s">
        <v>368</v>
      </c>
      <c r="BM298" s="170" t="s">
        <v>3835</v>
      </c>
    </row>
    <row r="299" spans="1:65" s="2" customFormat="1" ht="16.5" customHeight="1">
      <c r="A299" s="33"/>
      <c r="B299" s="158"/>
      <c r="C299" s="159" t="s">
        <v>1139</v>
      </c>
      <c r="D299" s="159" t="s">
        <v>278</v>
      </c>
      <c r="E299" s="160" t="s">
        <v>3836</v>
      </c>
      <c r="F299" s="161" t="s">
        <v>3837</v>
      </c>
      <c r="G299" s="162" t="s">
        <v>371</v>
      </c>
      <c r="H299" s="163">
        <v>1</v>
      </c>
      <c r="I299" s="164"/>
      <c r="J299" s="163">
        <f t="shared" si="60"/>
        <v>0</v>
      </c>
      <c r="K299" s="165"/>
      <c r="L299" s="34"/>
      <c r="M299" s="166" t="s">
        <v>1</v>
      </c>
      <c r="N299" s="167" t="s">
        <v>42</v>
      </c>
      <c r="O299" s="62"/>
      <c r="P299" s="168">
        <f t="shared" si="61"/>
        <v>0</v>
      </c>
      <c r="Q299" s="168">
        <v>6.0000000000000002E-5</v>
      </c>
      <c r="R299" s="168">
        <f t="shared" si="62"/>
        <v>6.0000000000000002E-5</v>
      </c>
      <c r="S299" s="168">
        <v>0</v>
      </c>
      <c r="T299" s="169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0" t="s">
        <v>368</v>
      </c>
      <c r="AT299" s="170" t="s">
        <v>278</v>
      </c>
      <c r="AU299" s="170" t="s">
        <v>89</v>
      </c>
      <c r="AY299" s="18" t="s">
        <v>276</v>
      </c>
      <c r="BE299" s="171">
        <f t="shared" si="64"/>
        <v>0</v>
      </c>
      <c r="BF299" s="171">
        <f t="shared" si="65"/>
        <v>0</v>
      </c>
      <c r="BG299" s="171">
        <f t="shared" si="66"/>
        <v>0</v>
      </c>
      <c r="BH299" s="171">
        <f t="shared" si="67"/>
        <v>0</v>
      </c>
      <c r="BI299" s="171">
        <f t="shared" si="68"/>
        <v>0</v>
      </c>
      <c r="BJ299" s="18" t="s">
        <v>89</v>
      </c>
      <c r="BK299" s="172">
        <f t="shared" si="69"/>
        <v>0</v>
      </c>
      <c r="BL299" s="18" t="s">
        <v>368</v>
      </c>
      <c r="BM299" s="170" t="s">
        <v>3838</v>
      </c>
    </row>
    <row r="300" spans="1:65" s="2" customFormat="1" ht="24.2" customHeight="1">
      <c r="A300" s="33"/>
      <c r="B300" s="158"/>
      <c r="C300" s="197" t="s">
        <v>1144</v>
      </c>
      <c r="D300" s="197" t="s">
        <v>393</v>
      </c>
      <c r="E300" s="198" t="s">
        <v>3839</v>
      </c>
      <c r="F300" s="199" t="s">
        <v>3840</v>
      </c>
      <c r="G300" s="200" t="s">
        <v>371</v>
      </c>
      <c r="H300" s="201">
        <v>1</v>
      </c>
      <c r="I300" s="202"/>
      <c r="J300" s="201">
        <f t="shared" si="60"/>
        <v>0</v>
      </c>
      <c r="K300" s="203"/>
      <c r="L300" s="204"/>
      <c r="M300" s="205" t="s">
        <v>1</v>
      </c>
      <c r="N300" s="206" t="s">
        <v>42</v>
      </c>
      <c r="O300" s="62"/>
      <c r="P300" s="168">
        <f t="shared" si="61"/>
        <v>0</v>
      </c>
      <c r="Q300" s="168">
        <v>2E-3</v>
      </c>
      <c r="R300" s="168">
        <f t="shared" si="62"/>
        <v>2E-3</v>
      </c>
      <c r="S300" s="168">
        <v>0</v>
      </c>
      <c r="T300" s="169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0" t="s">
        <v>448</v>
      </c>
      <c r="AT300" s="170" t="s">
        <v>393</v>
      </c>
      <c r="AU300" s="170" t="s">
        <v>89</v>
      </c>
      <c r="AY300" s="18" t="s">
        <v>276</v>
      </c>
      <c r="BE300" s="171">
        <f t="shared" si="64"/>
        <v>0</v>
      </c>
      <c r="BF300" s="171">
        <f t="shared" si="65"/>
        <v>0</v>
      </c>
      <c r="BG300" s="171">
        <f t="shared" si="66"/>
        <v>0</v>
      </c>
      <c r="BH300" s="171">
        <f t="shared" si="67"/>
        <v>0</v>
      </c>
      <c r="BI300" s="171">
        <f t="shared" si="68"/>
        <v>0</v>
      </c>
      <c r="BJ300" s="18" t="s">
        <v>89</v>
      </c>
      <c r="BK300" s="172">
        <f t="shared" si="69"/>
        <v>0</v>
      </c>
      <c r="BL300" s="18" t="s">
        <v>368</v>
      </c>
      <c r="BM300" s="170" t="s">
        <v>3841</v>
      </c>
    </row>
    <row r="301" spans="1:65" s="2" customFormat="1" ht="16.5" customHeight="1">
      <c r="A301" s="33"/>
      <c r="B301" s="158"/>
      <c r="C301" s="159" t="s">
        <v>1153</v>
      </c>
      <c r="D301" s="159" t="s">
        <v>278</v>
      </c>
      <c r="E301" s="160" t="s">
        <v>3842</v>
      </c>
      <c r="F301" s="161" t="s">
        <v>3843</v>
      </c>
      <c r="G301" s="162" t="s">
        <v>371</v>
      </c>
      <c r="H301" s="163">
        <v>1</v>
      </c>
      <c r="I301" s="164"/>
      <c r="J301" s="163">
        <f t="shared" si="60"/>
        <v>0</v>
      </c>
      <c r="K301" s="165"/>
      <c r="L301" s="34"/>
      <c r="M301" s="166" t="s">
        <v>1</v>
      </c>
      <c r="N301" s="167" t="s">
        <v>42</v>
      </c>
      <c r="O301" s="62"/>
      <c r="P301" s="168">
        <f t="shared" si="61"/>
        <v>0</v>
      </c>
      <c r="Q301" s="168">
        <v>6.0000000000000002E-5</v>
      </c>
      <c r="R301" s="168">
        <f t="shared" si="62"/>
        <v>6.0000000000000002E-5</v>
      </c>
      <c r="S301" s="168">
        <v>0</v>
      </c>
      <c r="T301" s="169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0" t="s">
        <v>368</v>
      </c>
      <c r="AT301" s="170" t="s">
        <v>278</v>
      </c>
      <c r="AU301" s="170" t="s">
        <v>89</v>
      </c>
      <c r="AY301" s="18" t="s">
        <v>276</v>
      </c>
      <c r="BE301" s="171">
        <f t="shared" si="64"/>
        <v>0</v>
      </c>
      <c r="BF301" s="171">
        <f t="shared" si="65"/>
        <v>0</v>
      </c>
      <c r="BG301" s="171">
        <f t="shared" si="66"/>
        <v>0</v>
      </c>
      <c r="BH301" s="171">
        <f t="shared" si="67"/>
        <v>0</v>
      </c>
      <c r="BI301" s="171">
        <f t="shared" si="68"/>
        <v>0</v>
      </c>
      <c r="BJ301" s="18" t="s">
        <v>89</v>
      </c>
      <c r="BK301" s="172">
        <f t="shared" si="69"/>
        <v>0</v>
      </c>
      <c r="BL301" s="18" t="s">
        <v>368</v>
      </c>
      <c r="BM301" s="170" t="s">
        <v>3844</v>
      </c>
    </row>
    <row r="302" spans="1:65" s="2" customFormat="1" ht="21.75" customHeight="1">
      <c r="A302" s="33"/>
      <c r="B302" s="158"/>
      <c r="C302" s="197" t="s">
        <v>1158</v>
      </c>
      <c r="D302" s="197" t="s">
        <v>393</v>
      </c>
      <c r="E302" s="198" t="s">
        <v>3845</v>
      </c>
      <c r="F302" s="199" t="s">
        <v>3846</v>
      </c>
      <c r="G302" s="200" t="s">
        <v>371</v>
      </c>
      <c r="H302" s="201">
        <v>1</v>
      </c>
      <c r="I302" s="202"/>
      <c r="J302" s="201">
        <f t="shared" si="60"/>
        <v>0</v>
      </c>
      <c r="K302" s="203"/>
      <c r="L302" s="204"/>
      <c r="M302" s="205" t="s">
        <v>1</v>
      </c>
      <c r="N302" s="206" t="s">
        <v>42</v>
      </c>
      <c r="O302" s="62"/>
      <c r="P302" s="168">
        <f t="shared" si="61"/>
        <v>0</v>
      </c>
      <c r="Q302" s="168">
        <v>1.3500000000000001E-3</v>
      </c>
      <c r="R302" s="168">
        <f t="shared" si="62"/>
        <v>1.3500000000000001E-3</v>
      </c>
      <c r="S302" s="168">
        <v>0</v>
      </c>
      <c r="T302" s="169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0" t="s">
        <v>448</v>
      </c>
      <c r="AT302" s="170" t="s">
        <v>393</v>
      </c>
      <c r="AU302" s="170" t="s">
        <v>89</v>
      </c>
      <c r="AY302" s="18" t="s">
        <v>276</v>
      </c>
      <c r="BE302" s="171">
        <f t="shared" si="64"/>
        <v>0</v>
      </c>
      <c r="BF302" s="171">
        <f t="shared" si="65"/>
        <v>0</v>
      </c>
      <c r="BG302" s="171">
        <f t="shared" si="66"/>
        <v>0</v>
      </c>
      <c r="BH302" s="171">
        <f t="shared" si="67"/>
        <v>0</v>
      </c>
      <c r="BI302" s="171">
        <f t="shared" si="68"/>
        <v>0</v>
      </c>
      <c r="BJ302" s="18" t="s">
        <v>89</v>
      </c>
      <c r="BK302" s="172">
        <f t="shared" si="69"/>
        <v>0</v>
      </c>
      <c r="BL302" s="18" t="s">
        <v>368</v>
      </c>
      <c r="BM302" s="170" t="s">
        <v>3847</v>
      </c>
    </row>
    <row r="303" spans="1:65" s="2" customFormat="1" ht="16.5" customHeight="1">
      <c r="A303" s="33"/>
      <c r="B303" s="158"/>
      <c r="C303" s="159" t="s">
        <v>1163</v>
      </c>
      <c r="D303" s="159" t="s">
        <v>278</v>
      </c>
      <c r="E303" s="160" t="s">
        <v>3848</v>
      </c>
      <c r="F303" s="161" t="s">
        <v>3849</v>
      </c>
      <c r="G303" s="162" t="s">
        <v>371</v>
      </c>
      <c r="H303" s="163">
        <v>28</v>
      </c>
      <c r="I303" s="164"/>
      <c r="J303" s="163">
        <f t="shared" si="60"/>
        <v>0</v>
      </c>
      <c r="K303" s="165"/>
      <c r="L303" s="34"/>
      <c r="M303" s="166" t="s">
        <v>1</v>
      </c>
      <c r="N303" s="167" t="s">
        <v>42</v>
      </c>
      <c r="O303" s="62"/>
      <c r="P303" s="168">
        <f t="shared" si="61"/>
        <v>0</v>
      </c>
      <c r="Q303" s="168">
        <v>1.0000000000000001E-5</v>
      </c>
      <c r="R303" s="168">
        <f t="shared" si="62"/>
        <v>2.8000000000000003E-4</v>
      </c>
      <c r="S303" s="168">
        <v>0</v>
      </c>
      <c r="T303" s="169">
        <f t="shared" si="6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0" t="s">
        <v>368</v>
      </c>
      <c r="AT303" s="170" t="s">
        <v>278</v>
      </c>
      <c r="AU303" s="170" t="s">
        <v>89</v>
      </c>
      <c r="AY303" s="18" t="s">
        <v>276</v>
      </c>
      <c r="BE303" s="171">
        <f t="shared" si="64"/>
        <v>0</v>
      </c>
      <c r="BF303" s="171">
        <f t="shared" si="65"/>
        <v>0</v>
      </c>
      <c r="BG303" s="171">
        <f t="shared" si="66"/>
        <v>0</v>
      </c>
      <c r="BH303" s="171">
        <f t="shared" si="67"/>
        <v>0</v>
      </c>
      <c r="BI303" s="171">
        <f t="shared" si="68"/>
        <v>0</v>
      </c>
      <c r="BJ303" s="18" t="s">
        <v>89</v>
      </c>
      <c r="BK303" s="172">
        <f t="shared" si="69"/>
        <v>0</v>
      </c>
      <c r="BL303" s="18" t="s">
        <v>368</v>
      </c>
      <c r="BM303" s="170" t="s">
        <v>3850</v>
      </c>
    </row>
    <row r="304" spans="1:65" s="2" customFormat="1" ht="33" customHeight="1">
      <c r="A304" s="33"/>
      <c r="B304" s="158"/>
      <c r="C304" s="197" t="s">
        <v>1170</v>
      </c>
      <c r="D304" s="197" t="s">
        <v>393</v>
      </c>
      <c r="E304" s="198" t="s">
        <v>3851</v>
      </c>
      <c r="F304" s="199" t="s">
        <v>3852</v>
      </c>
      <c r="G304" s="200" t="s">
        <v>371</v>
      </c>
      <c r="H304" s="201">
        <v>26</v>
      </c>
      <c r="I304" s="202"/>
      <c r="J304" s="201">
        <f t="shared" si="60"/>
        <v>0</v>
      </c>
      <c r="K304" s="203"/>
      <c r="L304" s="204"/>
      <c r="M304" s="205" t="s">
        <v>1</v>
      </c>
      <c r="N304" s="206" t="s">
        <v>42</v>
      </c>
      <c r="O304" s="62"/>
      <c r="P304" s="168">
        <f t="shared" si="61"/>
        <v>0</v>
      </c>
      <c r="Q304" s="168">
        <v>4.2000000000000002E-4</v>
      </c>
      <c r="R304" s="168">
        <f t="shared" si="62"/>
        <v>1.0920000000000001E-2</v>
      </c>
      <c r="S304" s="168">
        <v>0</v>
      </c>
      <c r="T304" s="169">
        <f t="shared" si="63"/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0" t="s">
        <v>448</v>
      </c>
      <c r="AT304" s="170" t="s">
        <v>393</v>
      </c>
      <c r="AU304" s="170" t="s">
        <v>89</v>
      </c>
      <c r="AY304" s="18" t="s">
        <v>276</v>
      </c>
      <c r="BE304" s="171">
        <f t="shared" si="64"/>
        <v>0</v>
      </c>
      <c r="BF304" s="171">
        <f t="shared" si="65"/>
        <v>0</v>
      </c>
      <c r="BG304" s="171">
        <f t="shared" si="66"/>
        <v>0</v>
      </c>
      <c r="BH304" s="171">
        <f t="shared" si="67"/>
        <v>0</v>
      </c>
      <c r="BI304" s="171">
        <f t="shared" si="68"/>
        <v>0</v>
      </c>
      <c r="BJ304" s="18" t="s">
        <v>89</v>
      </c>
      <c r="BK304" s="172">
        <f t="shared" si="69"/>
        <v>0</v>
      </c>
      <c r="BL304" s="18" t="s">
        <v>368</v>
      </c>
      <c r="BM304" s="170" t="s">
        <v>3853</v>
      </c>
    </row>
    <row r="305" spans="1:65" s="2" customFormat="1" ht="33" customHeight="1">
      <c r="A305" s="33"/>
      <c r="B305" s="158"/>
      <c r="C305" s="197" t="s">
        <v>1175</v>
      </c>
      <c r="D305" s="197" t="s">
        <v>393</v>
      </c>
      <c r="E305" s="198" t="s">
        <v>3854</v>
      </c>
      <c r="F305" s="199" t="s">
        <v>3855</v>
      </c>
      <c r="G305" s="200" t="s">
        <v>371</v>
      </c>
      <c r="H305" s="201">
        <v>2</v>
      </c>
      <c r="I305" s="202"/>
      <c r="J305" s="201">
        <f t="shared" si="60"/>
        <v>0</v>
      </c>
      <c r="K305" s="203"/>
      <c r="L305" s="204"/>
      <c r="M305" s="205" t="s">
        <v>1</v>
      </c>
      <c r="N305" s="206" t="s">
        <v>42</v>
      </c>
      <c r="O305" s="62"/>
      <c r="P305" s="168">
        <f t="shared" si="61"/>
        <v>0</v>
      </c>
      <c r="Q305" s="168">
        <v>7.7999999999999999E-4</v>
      </c>
      <c r="R305" s="168">
        <f t="shared" si="62"/>
        <v>1.56E-3</v>
      </c>
      <c r="S305" s="168">
        <v>0</v>
      </c>
      <c r="T305" s="169">
        <f t="shared" si="63"/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0" t="s">
        <v>448</v>
      </c>
      <c r="AT305" s="170" t="s">
        <v>393</v>
      </c>
      <c r="AU305" s="170" t="s">
        <v>89</v>
      </c>
      <c r="AY305" s="18" t="s">
        <v>276</v>
      </c>
      <c r="BE305" s="171">
        <f t="shared" si="64"/>
        <v>0</v>
      </c>
      <c r="BF305" s="171">
        <f t="shared" si="65"/>
        <v>0</v>
      </c>
      <c r="BG305" s="171">
        <f t="shared" si="66"/>
        <v>0</v>
      </c>
      <c r="BH305" s="171">
        <f t="shared" si="67"/>
        <v>0</v>
      </c>
      <c r="BI305" s="171">
        <f t="shared" si="68"/>
        <v>0</v>
      </c>
      <c r="BJ305" s="18" t="s">
        <v>89</v>
      </c>
      <c r="BK305" s="172">
        <f t="shared" si="69"/>
        <v>0</v>
      </c>
      <c r="BL305" s="18" t="s">
        <v>368</v>
      </c>
      <c r="BM305" s="170" t="s">
        <v>3856</v>
      </c>
    </row>
    <row r="306" spans="1:65" s="2" customFormat="1" ht="24.2" customHeight="1">
      <c r="A306" s="33"/>
      <c r="B306" s="158"/>
      <c r="C306" s="159" t="s">
        <v>1181</v>
      </c>
      <c r="D306" s="159" t="s">
        <v>278</v>
      </c>
      <c r="E306" s="160" t="s">
        <v>3857</v>
      </c>
      <c r="F306" s="161" t="s">
        <v>3858</v>
      </c>
      <c r="G306" s="162" t="s">
        <v>371</v>
      </c>
      <c r="H306" s="163">
        <v>1</v>
      </c>
      <c r="I306" s="164"/>
      <c r="J306" s="163">
        <f t="shared" si="60"/>
        <v>0</v>
      </c>
      <c r="K306" s="165"/>
      <c r="L306" s="34"/>
      <c r="M306" s="166" t="s">
        <v>1</v>
      </c>
      <c r="N306" s="167" t="s">
        <v>42</v>
      </c>
      <c r="O306" s="62"/>
      <c r="P306" s="168">
        <f t="shared" si="61"/>
        <v>0</v>
      </c>
      <c r="Q306" s="168">
        <v>3.5500000000000002E-3</v>
      </c>
      <c r="R306" s="168">
        <f t="shared" si="62"/>
        <v>3.5500000000000002E-3</v>
      </c>
      <c r="S306" s="168">
        <v>0</v>
      </c>
      <c r="T306" s="169">
        <f t="shared" si="63"/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70" t="s">
        <v>368</v>
      </c>
      <c r="AT306" s="170" t="s">
        <v>278</v>
      </c>
      <c r="AU306" s="170" t="s">
        <v>89</v>
      </c>
      <c r="AY306" s="18" t="s">
        <v>276</v>
      </c>
      <c r="BE306" s="171">
        <f t="shared" si="64"/>
        <v>0</v>
      </c>
      <c r="BF306" s="171">
        <f t="shared" si="65"/>
        <v>0</v>
      </c>
      <c r="BG306" s="171">
        <f t="shared" si="66"/>
        <v>0</v>
      </c>
      <c r="BH306" s="171">
        <f t="shared" si="67"/>
        <v>0</v>
      </c>
      <c r="BI306" s="171">
        <f t="shared" si="68"/>
        <v>0</v>
      </c>
      <c r="BJ306" s="18" t="s">
        <v>89</v>
      </c>
      <c r="BK306" s="172">
        <f t="shared" si="69"/>
        <v>0</v>
      </c>
      <c r="BL306" s="18" t="s">
        <v>368</v>
      </c>
      <c r="BM306" s="170" t="s">
        <v>3859</v>
      </c>
    </row>
    <row r="307" spans="1:65" s="2" customFormat="1" ht="24.2" customHeight="1">
      <c r="A307" s="33"/>
      <c r="B307" s="158"/>
      <c r="C307" s="197" t="s">
        <v>1185</v>
      </c>
      <c r="D307" s="197" t="s">
        <v>393</v>
      </c>
      <c r="E307" s="198" t="s">
        <v>3860</v>
      </c>
      <c r="F307" s="199" t="s">
        <v>3861</v>
      </c>
      <c r="G307" s="200" t="s">
        <v>371</v>
      </c>
      <c r="H307" s="201">
        <v>1</v>
      </c>
      <c r="I307" s="202"/>
      <c r="J307" s="201">
        <f t="shared" si="60"/>
        <v>0</v>
      </c>
      <c r="K307" s="203"/>
      <c r="L307" s="204"/>
      <c r="M307" s="205" t="s">
        <v>1</v>
      </c>
      <c r="N307" s="206" t="s">
        <v>42</v>
      </c>
      <c r="O307" s="62"/>
      <c r="P307" s="168">
        <f t="shared" si="61"/>
        <v>0</v>
      </c>
      <c r="Q307" s="168">
        <v>7.7999999999999999E-4</v>
      </c>
      <c r="R307" s="168">
        <f t="shared" si="62"/>
        <v>7.7999999999999999E-4</v>
      </c>
      <c r="S307" s="168">
        <v>0</v>
      </c>
      <c r="T307" s="169">
        <f t="shared" si="63"/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0" t="s">
        <v>448</v>
      </c>
      <c r="AT307" s="170" t="s">
        <v>393</v>
      </c>
      <c r="AU307" s="170" t="s">
        <v>89</v>
      </c>
      <c r="AY307" s="18" t="s">
        <v>276</v>
      </c>
      <c r="BE307" s="171">
        <f t="shared" si="64"/>
        <v>0</v>
      </c>
      <c r="BF307" s="171">
        <f t="shared" si="65"/>
        <v>0</v>
      </c>
      <c r="BG307" s="171">
        <f t="shared" si="66"/>
        <v>0</v>
      </c>
      <c r="BH307" s="171">
        <f t="shared" si="67"/>
        <v>0</v>
      </c>
      <c r="BI307" s="171">
        <f t="shared" si="68"/>
        <v>0</v>
      </c>
      <c r="BJ307" s="18" t="s">
        <v>89</v>
      </c>
      <c r="BK307" s="172">
        <f t="shared" si="69"/>
        <v>0</v>
      </c>
      <c r="BL307" s="18" t="s">
        <v>368</v>
      </c>
      <c r="BM307" s="170" t="s">
        <v>3862</v>
      </c>
    </row>
    <row r="308" spans="1:65" s="2" customFormat="1" ht="24.2" customHeight="1">
      <c r="A308" s="33"/>
      <c r="B308" s="158"/>
      <c r="C308" s="159" t="s">
        <v>1189</v>
      </c>
      <c r="D308" s="159" t="s">
        <v>278</v>
      </c>
      <c r="E308" s="160" t="s">
        <v>3863</v>
      </c>
      <c r="F308" s="161" t="s">
        <v>3864</v>
      </c>
      <c r="G308" s="162" t="s">
        <v>292</v>
      </c>
      <c r="H308" s="163">
        <v>227</v>
      </c>
      <c r="I308" s="164"/>
      <c r="J308" s="163">
        <f t="shared" si="60"/>
        <v>0</v>
      </c>
      <c r="K308" s="165"/>
      <c r="L308" s="34"/>
      <c r="M308" s="166" t="s">
        <v>1</v>
      </c>
      <c r="N308" s="167" t="s">
        <v>42</v>
      </c>
      <c r="O308" s="62"/>
      <c r="P308" s="168">
        <f t="shared" si="61"/>
        <v>0</v>
      </c>
      <c r="Q308" s="168">
        <v>1.8000000000000001E-4</v>
      </c>
      <c r="R308" s="168">
        <f t="shared" si="62"/>
        <v>4.086E-2</v>
      </c>
      <c r="S308" s="168">
        <v>0</v>
      </c>
      <c r="T308" s="169">
        <f t="shared" si="63"/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70" t="s">
        <v>368</v>
      </c>
      <c r="AT308" s="170" t="s">
        <v>278</v>
      </c>
      <c r="AU308" s="170" t="s">
        <v>89</v>
      </c>
      <c r="AY308" s="18" t="s">
        <v>276</v>
      </c>
      <c r="BE308" s="171">
        <f t="shared" si="64"/>
        <v>0</v>
      </c>
      <c r="BF308" s="171">
        <f t="shared" si="65"/>
        <v>0</v>
      </c>
      <c r="BG308" s="171">
        <f t="shared" si="66"/>
        <v>0</v>
      </c>
      <c r="BH308" s="171">
        <f t="shared" si="67"/>
        <v>0</v>
      </c>
      <c r="BI308" s="171">
        <f t="shared" si="68"/>
        <v>0</v>
      </c>
      <c r="BJ308" s="18" t="s">
        <v>89</v>
      </c>
      <c r="BK308" s="172">
        <f t="shared" si="69"/>
        <v>0</v>
      </c>
      <c r="BL308" s="18" t="s">
        <v>368</v>
      </c>
      <c r="BM308" s="170" t="s">
        <v>3865</v>
      </c>
    </row>
    <row r="309" spans="1:65" s="2" customFormat="1" ht="24.2" customHeight="1">
      <c r="A309" s="33"/>
      <c r="B309" s="158"/>
      <c r="C309" s="159" t="s">
        <v>1195</v>
      </c>
      <c r="D309" s="159" t="s">
        <v>278</v>
      </c>
      <c r="E309" s="160" t="s">
        <v>3866</v>
      </c>
      <c r="F309" s="161" t="s">
        <v>3867</v>
      </c>
      <c r="G309" s="162" t="s">
        <v>292</v>
      </c>
      <c r="H309" s="163">
        <v>227</v>
      </c>
      <c r="I309" s="164"/>
      <c r="J309" s="163">
        <f t="shared" si="60"/>
        <v>0</v>
      </c>
      <c r="K309" s="165"/>
      <c r="L309" s="34"/>
      <c r="M309" s="166" t="s">
        <v>1</v>
      </c>
      <c r="N309" s="167" t="s">
        <v>42</v>
      </c>
      <c r="O309" s="62"/>
      <c r="P309" s="168">
        <f t="shared" si="61"/>
        <v>0</v>
      </c>
      <c r="Q309" s="168">
        <v>1.0000000000000001E-5</v>
      </c>
      <c r="R309" s="168">
        <f t="shared" si="62"/>
        <v>2.2700000000000003E-3</v>
      </c>
      <c r="S309" s="168">
        <v>0</v>
      </c>
      <c r="T309" s="169">
        <f t="shared" si="63"/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70" t="s">
        <v>368</v>
      </c>
      <c r="AT309" s="170" t="s">
        <v>278</v>
      </c>
      <c r="AU309" s="170" t="s">
        <v>89</v>
      </c>
      <c r="AY309" s="18" t="s">
        <v>276</v>
      </c>
      <c r="BE309" s="171">
        <f t="shared" si="64"/>
        <v>0</v>
      </c>
      <c r="BF309" s="171">
        <f t="shared" si="65"/>
        <v>0</v>
      </c>
      <c r="BG309" s="171">
        <f t="shared" si="66"/>
        <v>0</v>
      </c>
      <c r="BH309" s="171">
        <f t="shared" si="67"/>
        <v>0</v>
      </c>
      <c r="BI309" s="171">
        <f t="shared" si="68"/>
        <v>0</v>
      </c>
      <c r="BJ309" s="18" t="s">
        <v>89</v>
      </c>
      <c r="BK309" s="172">
        <f t="shared" si="69"/>
        <v>0</v>
      </c>
      <c r="BL309" s="18" t="s">
        <v>368</v>
      </c>
      <c r="BM309" s="170" t="s">
        <v>3868</v>
      </c>
    </row>
    <row r="310" spans="1:65" s="2" customFormat="1" ht="33" customHeight="1">
      <c r="A310" s="33"/>
      <c r="B310" s="158"/>
      <c r="C310" s="159" t="s">
        <v>1200</v>
      </c>
      <c r="D310" s="159" t="s">
        <v>278</v>
      </c>
      <c r="E310" s="160" t="s">
        <v>3869</v>
      </c>
      <c r="F310" s="161" t="s">
        <v>3870</v>
      </c>
      <c r="G310" s="162" t="s">
        <v>355</v>
      </c>
      <c r="H310" s="163">
        <v>0.34699999999999998</v>
      </c>
      <c r="I310" s="164"/>
      <c r="J310" s="163">
        <f t="shared" si="60"/>
        <v>0</v>
      </c>
      <c r="K310" s="165"/>
      <c r="L310" s="34"/>
      <c r="M310" s="166" t="s">
        <v>1</v>
      </c>
      <c r="N310" s="167" t="s">
        <v>42</v>
      </c>
      <c r="O310" s="62"/>
      <c r="P310" s="168">
        <f t="shared" si="61"/>
        <v>0</v>
      </c>
      <c r="Q310" s="168">
        <v>0</v>
      </c>
      <c r="R310" s="168">
        <f t="shared" si="62"/>
        <v>0</v>
      </c>
      <c r="S310" s="168">
        <v>0</v>
      </c>
      <c r="T310" s="169">
        <f t="shared" si="63"/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70" t="s">
        <v>368</v>
      </c>
      <c r="AT310" s="170" t="s">
        <v>278</v>
      </c>
      <c r="AU310" s="170" t="s">
        <v>89</v>
      </c>
      <c r="AY310" s="18" t="s">
        <v>276</v>
      </c>
      <c r="BE310" s="171">
        <f t="shared" si="64"/>
        <v>0</v>
      </c>
      <c r="BF310" s="171">
        <f t="shared" si="65"/>
        <v>0</v>
      </c>
      <c r="BG310" s="171">
        <f t="shared" si="66"/>
        <v>0</v>
      </c>
      <c r="BH310" s="171">
        <f t="shared" si="67"/>
        <v>0</v>
      </c>
      <c r="BI310" s="171">
        <f t="shared" si="68"/>
        <v>0</v>
      </c>
      <c r="BJ310" s="18" t="s">
        <v>89</v>
      </c>
      <c r="BK310" s="172">
        <f t="shared" si="69"/>
        <v>0</v>
      </c>
      <c r="BL310" s="18" t="s">
        <v>368</v>
      </c>
      <c r="BM310" s="170" t="s">
        <v>3871</v>
      </c>
    </row>
    <row r="311" spans="1:65" s="2" customFormat="1" ht="24.2" customHeight="1">
      <c r="A311" s="33"/>
      <c r="B311" s="158"/>
      <c r="C311" s="159" t="s">
        <v>1206</v>
      </c>
      <c r="D311" s="159" t="s">
        <v>278</v>
      </c>
      <c r="E311" s="160" t="s">
        <v>3872</v>
      </c>
      <c r="F311" s="161" t="s">
        <v>1191</v>
      </c>
      <c r="G311" s="162" t="s">
        <v>1051</v>
      </c>
      <c r="H311" s="164"/>
      <c r="I311" s="164"/>
      <c r="J311" s="163">
        <f t="shared" si="60"/>
        <v>0</v>
      </c>
      <c r="K311" s="165"/>
      <c r="L311" s="34"/>
      <c r="M311" s="166" t="s">
        <v>1</v>
      </c>
      <c r="N311" s="167" t="s">
        <v>42</v>
      </c>
      <c r="O311" s="62"/>
      <c r="P311" s="168">
        <f t="shared" si="61"/>
        <v>0</v>
      </c>
      <c r="Q311" s="168">
        <v>0</v>
      </c>
      <c r="R311" s="168">
        <f t="shared" si="62"/>
        <v>0</v>
      </c>
      <c r="S311" s="168">
        <v>0</v>
      </c>
      <c r="T311" s="169">
        <f t="shared" si="63"/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0" t="s">
        <v>368</v>
      </c>
      <c r="AT311" s="170" t="s">
        <v>278</v>
      </c>
      <c r="AU311" s="170" t="s">
        <v>89</v>
      </c>
      <c r="AY311" s="18" t="s">
        <v>276</v>
      </c>
      <c r="BE311" s="171">
        <f t="shared" si="64"/>
        <v>0</v>
      </c>
      <c r="BF311" s="171">
        <f t="shared" si="65"/>
        <v>0</v>
      </c>
      <c r="BG311" s="171">
        <f t="shared" si="66"/>
        <v>0</v>
      </c>
      <c r="BH311" s="171">
        <f t="shared" si="67"/>
        <v>0</v>
      </c>
      <c r="BI311" s="171">
        <f t="shared" si="68"/>
        <v>0</v>
      </c>
      <c r="BJ311" s="18" t="s">
        <v>89</v>
      </c>
      <c r="BK311" s="172">
        <f t="shared" si="69"/>
        <v>0</v>
      </c>
      <c r="BL311" s="18" t="s">
        <v>368</v>
      </c>
      <c r="BM311" s="170" t="s">
        <v>3873</v>
      </c>
    </row>
    <row r="312" spans="1:65" s="12" customFormat="1" ht="22.9" customHeight="1">
      <c r="B312" s="145"/>
      <c r="D312" s="146" t="s">
        <v>75</v>
      </c>
      <c r="E312" s="156" t="s">
        <v>3874</v>
      </c>
      <c r="F312" s="156" t="s">
        <v>3875</v>
      </c>
      <c r="I312" s="148"/>
      <c r="J312" s="157">
        <f>BK312</f>
        <v>0</v>
      </c>
      <c r="L312" s="145"/>
      <c r="M312" s="150"/>
      <c r="N312" s="151"/>
      <c r="O312" s="151"/>
      <c r="P312" s="152">
        <f>SUM(P313:P315)</f>
        <v>0</v>
      </c>
      <c r="Q312" s="151"/>
      <c r="R312" s="152">
        <f>SUM(R313:R315)</f>
        <v>5.6530000000000004E-2</v>
      </c>
      <c r="S312" s="151"/>
      <c r="T312" s="153">
        <f>SUM(T313:T315)</f>
        <v>0</v>
      </c>
      <c r="AR312" s="146" t="s">
        <v>89</v>
      </c>
      <c r="AT312" s="154" t="s">
        <v>75</v>
      </c>
      <c r="AU312" s="154" t="s">
        <v>83</v>
      </c>
      <c r="AY312" s="146" t="s">
        <v>276</v>
      </c>
      <c r="BK312" s="155">
        <f>SUM(BK313:BK315)</f>
        <v>0</v>
      </c>
    </row>
    <row r="313" spans="1:65" s="2" customFormat="1" ht="24.2" customHeight="1">
      <c r="A313" s="33"/>
      <c r="B313" s="158"/>
      <c r="C313" s="159" t="s">
        <v>1211</v>
      </c>
      <c r="D313" s="159" t="s">
        <v>278</v>
      </c>
      <c r="E313" s="160" t="s">
        <v>3876</v>
      </c>
      <c r="F313" s="161" t="s">
        <v>3877</v>
      </c>
      <c r="G313" s="162" t="s">
        <v>371</v>
      </c>
      <c r="H313" s="163">
        <v>1</v>
      </c>
      <c r="I313" s="164"/>
      <c r="J313" s="163">
        <f>ROUND(I313*H313,3)</f>
        <v>0</v>
      </c>
      <c r="K313" s="165"/>
      <c r="L313" s="34"/>
      <c r="M313" s="166" t="s">
        <v>1</v>
      </c>
      <c r="N313" s="167" t="s">
        <v>42</v>
      </c>
      <c r="O313" s="62"/>
      <c r="P313" s="168">
        <f>O313*H313</f>
        <v>0</v>
      </c>
      <c r="Q313" s="168">
        <v>3.0000000000000001E-5</v>
      </c>
      <c r="R313" s="168">
        <f>Q313*H313</f>
        <v>3.0000000000000001E-5</v>
      </c>
      <c r="S313" s="168">
        <v>0</v>
      </c>
      <c r="T313" s="169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70" t="s">
        <v>368</v>
      </c>
      <c r="AT313" s="170" t="s">
        <v>278</v>
      </c>
      <c r="AU313" s="170" t="s">
        <v>89</v>
      </c>
      <c r="AY313" s="18" t="s">
        <v>276</v>
      </c>
      <c r="BE313" s="171">
        <f>IF(N313="základná",J313,0)</f>
        <v>0</v>
      </c>
      <c r="BF313" s="171">
        <f>IF(N313="znížená",J313,0)</f>
        <v>0</v>
      </c>
      <c r="BG313" s="171">
        <f>IF(N313="zákl. prenesená",J313,0)</f>
        <v>0</v>
      </c>
      <c r="BH313" s="171">
        <f>IF(N313="zníž. prenesená",J313,0)</f>
        <v>0</v>
      </c>
      <c r="BI313" s="171">
        <f>IF(N313="nulová",J313,0)</f>
        <v>0</v>
      </c>
      <c r="BJ313" s="18" t="s">
        <v>89</v>
      </c>
      <c r="BK313" s="172">
        <f>ROUND(I313*H313,3)</f>
        <v>0</v>
      </c>
      <c r="BL313" s="18" t="s">
        <v>368</v>
      </c>
      <c r="BM313" s="170" t="s">
        <v>3878</v>
      </c>
    </row>
    <row r="314" spans="1:65" s="2" customFormat="1" ht="24.2" customHeight="1">
      <c r="A314" s="33"/>
      <c r="B314" s="158"/>
      <c r="C314" s="197" t="s">
        <v>1215</v>
      </c>
      <c r="D314" s="197" t="s">
        <v>393</v>
      </c>
      <c r="E314" s="198" t="s">
        <v>3879</v>
      </c>
      <c r="F314" s="199" t="s">
        <v>3880</v>
      </c>
      <c r="G314" s="200" t="s">
        <v>371</v>
      </c>
      <c r="H314" s="201">
        <v>1</v>
      </c>
      <c r="I314" s="202"/>
      <c r="J314" s="201">
        <f>ROUND(I314*H314,3)</f>
        <v>0</v>
      </c>
      <c r="K314" s="203"/>
      <c r="L314" s="204"/>
      <c r="M314" s="205" t="s">
        <v>1</v>
      </c>
      <c r="N314" s="206" t="s">
        <v>42</v>
      </c>
      <c r="O314" s="62"/>
      <c r="P314" s="168">
        <f>O314*H314</f>
        <v>0</v>
      </c>
      <c r="Q314" s="168">
        <v>5.6500000000000002E-2</v>
      </c>
      <c r="R314" s="168">
        <f>Q314*H314</f>
        <v>5.6500000000000002E-2</v>
      </c>
      <c r="S314" s="168">
        <v>0</v>
      </c>
      <c r="T314" s="169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70" t="s">
        <v>448</v>
      </c>
      <c r="AT314" s="170" t="s">
        <v>393</v>
      </c>
      <c r="AU314" s="170" t="s">
        <v>89</v>
      </c>
      <c r="AY314" s="18" t="s">
        <v>276</v>
      </c>
      <c r="BE314" s="171">
        <f>IF(N314="základná",J314,0)</f>
        <v>0</v>
      </c>
      <c r="BF314" s="171">
        <f>IF(N314="znížená",J314,0)</f>
        <v>0</v>
      </c>
      <c r="BG314" s="171">
        <f>IF(N314="zákl. prenesená",J314,0)</f>
        <v>0</v>
      </c>
      <c r="BH314" s="171">
        <f>IF(N314="zníž. prenesená",J314,0)</f>
        <v>0</v>
      </c>
      <c r="BI314" s="171">
        <f>IF(N314="nulová",J314,0)</f>
        <v>0</v>
      </c>
      <c r="BJ314" s="18" t="s">
        <v>89</v>
      </c>
      <c r="BK314" s="172">
        <f>ROUND(I314*H314,3)</f>
        <v>0</v>
      </c>
      <c r="BL314" s="18" t="s">
        <v>368</v>
      </c>
      <c r="BM314" s="170" t="s">
        <v>3881</v>
      </c>
    </row>
    <row r="315" spans="1:65" s="2" customFormat="1" ht="24.2" customHeight="1">
      <c r="A315" s="33"/>
      <c r="B315" s="158"/>
      <c r="C315" s="159" t="s">
        <v>1219</v>
      </c>
      <c r="D315" s="159" t="s">
        <v>278</v>
      </c>
      <c r="E315" s="160" t="s">
        <v>3882</v>
      </c>
      <c r="F315" s="161" t="s">
        <v>3883</v>
      </c>
      <c r="G315" s="162" t="s">
        <v>1051</v>
      </c>
      <c r="H315" s="164"/>
      <c r="I315" s="164"/>
      <c r="J315" s="163">
        <f>ROUND(I315*H315,3)</f>
        <v>0</v>
      </c>
      <c r="K315" s="165"/>
      <c r="L315" s="34"/>
      <c r="M315" s="166" t="s">
        <v>1</v>
      </c>
      <c r="N315" s="167" t="s">
        <v>42</v>
      </c>
      <c r="O315" s="62"/>
      <c r="P315" s="168">
        <f>O315*H315</f>
        <v>0</v>
      </c>
      <c r="Q315" s="168">
        <v>0</v>
      </c>
      <c r="R315" s="168">
        <f>Q315*H315</f>
        <v>0</v>
      </c>
      <c r="S315" s="168">
        <v>0</v>
      </c>
      <c r="T315" s="169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70" t="s">
        <v>368</v>
      </c>
      <c r="AT315" s="170" t="s">
        <v>278</v>
      </c>
      <c r="AU315" s="170" t="s">
        <v>89</v>
      </c>
      <c r="AY315" s="18" t="s">
        <v>276</v>
      </c>
      <c r="BE315" s="171">
        <f>IF(N315="základná",J315,0)</f>
        <v>0</v>
      </c>
      <c r="BF315" s="171">
        <f>IF(N315="znížená",J315,0)</f>
        <v>0</v>
      </c>
      <c r="BG315" s="171">
        <f>IF(N315="zákl. prenesená",J315,0)</f>
        <v>0</v>
      </c>
      <c r="BH315" s="171">
        <f>IF(N315="zníž. prenesená",J315,0)</f>
        <v>0</v>
      </c>
      <c r="BI315" s="171">
        <f>IF(N315="nulová",J315,0)</f>
        <v>0</v>
      </c>
      <c r="BJ315" s="18" t="s">
        <v>89</v>
      </c>
      <c r="BK315" s="172">
        <f>ROUND(I315*H315,3)</f>
        <v>0</v>
      </c>
      <c r="BL315" s="18" t="s">
        <v>368</v>
      </c>
      <c r="BM315" s="170" t="s">
        <v>3884</v>
      </c>
    </row>
    <row r="316" spans="1:65" s="12" customFormat="1" ht="22.9" customHeight="1">
      <c r="B316" s="145"/>
      <c r="D316" s="146" t="s">
        <v>75</v>
      </c>
      <c r="E316" s="156" t="s">
        <v>1193</v>
      </c>
      <c r="F316" s="156" t="s">
        <v>3885</v>
      </c>
      <c r="I316" s="148"/>
      <c r="J316" s="157">
        <f>BK316</f>
        <v>0</v>
      </c>
      <c r="L316" s="145"/>
      <c r="M316" s="150"/>
      <c r="N316" s="151"/>
      <c r="O316" s="151"/>
      <c r="P316" s="152">
        <f>SUM(P317:P357)</f>
        <v>0</v>
      </c>
      <c r="Q316" s="151"/>
      <c r="R316" s="152">
        <f>SUM(R317:R357)</f>
        <v>0.67745999999999995</v>
      </c>
      <c r="S316" s="151"/>
      <c r="T316" s="153">
        <f>SUM(T317:T357)</f>
        <v>0</v>
      </c>
      <c r="AR316" s="146" t="s">
        <v>89</v>
      </c>
      <c r="AT316" s="154" t="s">
        <v>75</v>
      </c>
      <c r="AU316" s="154" t="s">
        <v>83</v>
      </c>
      <c r="AY316" s="146" t="s">
        <v>276</v>
      </c>
      <c r="BK316" s="155">
        <f>SUM(BK317:BK357)</f>
        <v>0</v>
      </c>
    </row>
    <row r="317" spans="1:65" s="2" customFormat="1" ht="24.2" customHeight="1">
      <c r="A317" s="33"/>
      <c r="B317" s="158"/>
      <c r="C317" s="159" t="s">
        <v>1224</v>
      </c>
      <c r="D317" s="159" t="s">
        <v>278</v>
      </c>
      <c r="E317" s="160" t="s">
        <v>3886</v>
      </c>
      <c r="F317" s="161" t="s">
        <v>3887</v>
      </c>
      <c r="G317" s="162" t="s">
        <v>2553</v>
      </c>
      <c r="H317" s="163">
        <v>3</v>
      </c>
      <c r="I317" s="164"/>
      <c r="J317" s="163">
        <f t="shared" ref="J317:J357" si="70">ROUND(I317*H317,3)</f>
        <v>0</v>
      </c>
      <c r="K317" s="165"/>
      <c r="L317" s="34"/>
      <c r="M317" s="166" t="s">
        <v>1</v>
      </c>
      <c r="N317" s="167" t="s">
        <v>42</v>
      </c>
      <c r="O317" s="62"/>
      <c r="P317" s="168">
        <f t="shared" ref="P317:P357" si="71">O317*H317</f>
        <v>0</v>
      </c>
      <c r="Q317" s="168">
        <v>0</v>
      </c>
      <c r="R317" s="168">
        <f t="shared" ref="R317:R357" si="72">Q317*H317</f>
        <v>0</v>
      </c>
      <c r="S317" s="168">
        <v>0</v>
      </c>
      <c r="T317" s="169">
        <f t="shared" ref="T317:T357" si="73"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70" t="s">
        <v>368</v>
      </c>
      <c r="AT317" s="170" t="s">
        <v>278</v>
      </c>
      <c r="AU317" s="170" t="s">
        <v>89</v>
      </c>
      <c r="AY317" s="18" t="s">
        <v>276</v>
      </c>
      <c r="BE317" s="171">
        <f t="shared" ref="BE317:BE357" si="74">IF(N317="základná",J317,0)</f>
        <v>0</v>
      </c>
      <c r="BF317" s="171">
        <f t="shared" ref="BF317:BF357" si="75">IF(N317="znížená",J317,0)</f>
        <v>0</v>
      </c>
      <c r="BG317" s="171">
        <f t="shared" ref="BG317:BG357" si="76">IF(N317="zákl. prenesená",J317,0)</f>
        <v>0</v>
      </c>
      <c r="BH317" s="171">
        <f t="shared" ref="BH317:BH357" si="77">IF(N317="zníž. prenesená",J317,0)</f>
        <v>0</v>
      </c>
      <c r="BI317" s="171">
        <f t="shared" ref="BI317:BI357" si="78">IF(N317="nulová",J317,0)</f>
        <v>0</v>
      </c>
      <c r="BJ317" s="18" t="s">
        <v>89</v>
      </c>
      <c r="BK317" s="172">
        <f t="shared" ref="BK317:BK357" si="79">ROUND(I317*H317,3)</f>
        <v>0</v>
      </c>
      <c r="BL317" s="18" t="s">
        <v>368</v>
      </c>
      <c r="BM317" s="170" t="s">
        <v>3888</v>
      </c>
    </row>
    <row r="318" spans="1:65" s="2" customFormat="1" ht="24.2" customHeight="1">
      <c r="A318" s="33"/>
      <c r="B318" s="158"/>
      <c r="C318" s="159" t="s">
        <v>1230</v>
      </c>
      <c r="D318" s="159" t="s">
        <v>278</v>
      </c>
      <c r="E318" s="160" t="s">
        <v>3889</v>
      </c>
      <c r="F318" s="161" t="s">
        <v>3890</v>
      </c>
      <c r="G318" s="162" t="s">
        <v>2553</v>
      </c>
      <c r="H318" s="163">
        <v>2</v>
      </c>
      <c r="I318" s="164"/>
      <c r="J318" s="163">
        <f t="shared" si="70"/>
        <v>0</v>
      </c>
      <c r="K318" s="165"/>
      <c r="L318" s="34"/>
      <c r="M318" s="166" t="s">
        <v>1</v>
      </c>
      <c r="N318" s="167" t="s">
        <v>42</v>
      </c>
      <c r="O318" s="62"/>
      <c r="P318" s="168">
        <f t="shared" si="71"/>
        <v>0</v>
      </c>
      <c r="Q318" s="168">
        <v>8.3000000000000001E-4</v>
      </c>
      <c r="R318" s="168">
        <f t="shared" si="72"/>
        <v>1.66E-3</v>
      </c>
      <c r="S318" s="168">
        <v>0</v>
      </c>
      <c r="T318" s="169">
        <f t="shared" si="7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70" t="s">
        <v>368</v>
      </c>
      <c r="AT318" s="170" t="s">
        <v>278</v>
      </c>
      <c r="AU318" s="170" t="s">
        <v>89</v>
      </c>
      <c r="AY318" s="18" t="s">
        <v>276</v>
      </c>
      <c r="BE318" s="171">
        <f t="shared" si="74"/>
        <v>0</v>
      </c>
      <c r="BF318" s="171">
        <f t="shared" si="75"/>
        <v>0</v>
      </c>
      <c r="BG318" s="171">
        <f t="shared" si="76"/>
        <v>0</v>
      </c>
      <c r="BH318" s="171">
        <f t="shared" si="77"/>
        <v>0</v>
      </c>
      <c r="BI318" s="171">
        <f t="shared" si="78"/>
        <v>0</v>
      </c>
      <c r="BJ318" s="18" t="s">
        <v>89</v>
      </c>
      <c r="BK318" s="172">
        <f t="shared" si="79"/>
        <v>0</v>
      </c>
      <c r="BL318" s="18" t="s">
        <v>368</v>
      </c>
      <c r="BM318" s="170" t="s">
        <v>3891</v>
      </c>
    </row>
    <row r="319" spans="1:65" s="2" customFormat="1" ht="24.2" customHeight="1">
      <c r="A319" s="33"/>
      <c r="B319" s="158"/>
      <c r="C319" s="159" t="s">
        <v>1238</v>
      </c>
      <c r="D319" s="159" t="s">
        <v>278</v>
      </c>
      <c r="E319" s="160" t="s">
        <v>3892</v>
      </c>
      <c r="F319" s="161" t="s">
        <v>3893</v>
      </c>
      <c r="G319" s="162" t="s">
        <v>2553</v>
      </c>
      <c r="H319" s="163">
        <v>5</v>
      </c>
      <c r="I319" s="164"/>
      <c r="J319" s="163">
        <f t="shared" si="70"/>
        <v>0</v>
      </c>
      <c r="K319" s="165"/>
      <c r="L319" s="34"/>
      <c r="M319" s="166" t="s">
        <v>1</v>
      </c>
      <c r="N319" s="167" t="s">
        <v>42</v>
      </c>
      <c r="O319" s="62"/>
      <c r="P319" s="168">
        <f t="shared" si="71"/>
        <v>0</v>
      </c>
      <c r="Q319" s="168">
        <v>8.3000000000000001E-4</v>
      </c>
      <c r="R319" s="168">
        <f t="shared" si="72"/>
        <v>4.15E-3</v>
      </c>
      <c r="S319" s="168">
        <v>0</v>
      </c>
      <c r="T319" s="169">
        <f t="shared" si="7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0" t="s">
        <v>368</v>
      </c>
      <c r="AT319" s="170" t="s">
        <v>278</v>
      </c>
      <c r="AU319" s="170" t="s">
        <v>89</v>
      </c>
      <c r="AY319" s="18" t="s">
        <v>276</v>
      </c>
      <c r="BE319" s="171">
        <f t="shared" si="74"/>
        <v>0</v>
      </c>
      <c r="BF319" s="171">
        <f t="shared" si="75"/>
        <v>0</v>
      </c>
      <c r="BG319" s="171">
        <f t="shared" si="76"/>
        <v>0</v>
      </c>
      <c r="BH319" s="171">
        <f t="shared" si="77"/>
        <v>0</v>
      </c>
      <c r="BI319" s="171">
        <f t="shared" si="78"/>
        <v>0</v>
      </c>
      <c r="BJ319" s="18" t="s">
        <v>89</v>
      </c>
      <c r="BK319" s="172">
        <f t="shared" si="79"/>
        <v>0</v>
      </c>
      <c r="BL319" s="18" t="s">
        <v>368</v>
      </c>
      <c r="BM319" s="170" t="s">
        <v>3894</v>
      </c>
    </row>
    <row r="320" spans="1:65" s="2" customFormat="1" ht="33" customHeight="1">
      <c r="A320" s="33"/>
      <c r="B320" s="158"/>
      <c r="C320" s="197" t="s">
        <v>1243</v>
      </c>
      <c r="D320" s="197" t="s">
        <v>393</v>
      </c>
      <c r="E320" s="198" t="s">
        <v>3895</v>
      </c>
      <c r="F320" s="199" t="s">
        <v>3896</v>
      </c>
      <c r="G320" s="200" t="s">
        <v>371</v>
      </c>
      <c r="H320" s="201">
        <v>2</v>
      </c>
      <c r="I320" s="202"/>
      <c r="J320" s="201">
        <f t="shared" si="70"/>
        <v>0</v>
      </c>
      <c r="K320" s="203"/>
      <c r="L320" s="204"/>
      <c r="M320" s="205" t="s">
        <v>1</v>
      </c>
      <c r="N320" s="206" t="s">
        <v>42</v>
      </c>
      <c r="O320" s="62"/>
      <c r="P320" s="168">
        <f t="shared" si="71"/>
        <v>0</v>
      </c>
      <c r="Q320" s="168">
        <v>2.5499999999999998E-2</v>
      </c>
      <c r="R320" s="168">
        <f t="shared" si="72"/>
        <v>5.0999999999999997E-2</v>
      </c>
      <c r="S320" s="168">
        <v>0</v>
      </c>
      <c r="T320" s="169">
        <f t="shared" si="73"/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70" t="s">
        <v>448</v>
      </c>
      <c r="AT320" s="170" t="s">
        <v>393</v>
      </c>
      <c r="AU320" s="170" t="s">
        <v>89</v>
      </c>
      <c r="AY320" s="18" t="s">
        <v>276</v>
      </c>
      <c r="BE320" s="171">
        <f t="shared" si="74"/>
        <v>0</v>
      </c>
      <c r="BF320" s="171">
        <f t="shared" si="75"/>
        <v>0</v>
      </c>
      <c r="BG320" s="171">
        <f t="shared" si="76"/>
        <v>0</v>
      </c>
      <c r="BH320" s="171">
        <f t="shared" si="77"/>
        <v>0</v>
      </c>
      <c r="BI320" s="171">
        <f t="shared" si="78"/>
        <v>0</v>
      </c>
      <c r="BJ320" s="18" t="s">
        <v>89</v>
      </c>
      <c r="BK320" s="172">
        <f t="shared" si="79"/>
        <v>0</v>
      </c>
      <c r="BL320" s="18" t="s">
        <v>368</v>
      </c>
      <c r="BM320" s="170" t="s">
        <v>3897</v>
      </c>
    </row>
    <row r="321" spans="1:65" s="2" customFormat="1" ht="33" customHeight="1">
      <c r="A321" s="33"/>
      <c r="B321" s="158"/>
      <c r="C321" s="197" t="s">
        <v>1250</v>
      </c>
      <c r="D321" s="197" t="s">
        <v>393</v>
      </c>
      <c r="E321" s="198" t="s">
        <v>3898</v>
      </c>
      <c r="F321" s="199" t="s">
        <v>3899</v>
      </c>
      <c r="G321" s="200" t="s">
        <v>371</v>
      </c>
      <c r="H321" s="201">
        <v>5</v>
      </c>
      <c r="I321" s="202"/>
      <c r="J321" s="201">
        <f t="shared" si="70"/>
        <v>0</v>
      </c>
      <c r="K321" s="203"/>
      <c r="L321" s="204"/>
      <c r="M321" s="205" t="s">
        <v>1</v>
      </c>
      <c r="N321" s="206" t="s">
        <v>42</v>
      </c>
      <c r="O321" s="62"/>
      <c r="P321" s="168">
        <f t="shared" si="71"/>
        <v>0</v>
      </c>
      <c r="Q321" s="168">
        <v>2.5999999999999999E-2</v>
      </c>
      <c r="R321" s="168">
        <f t="shared" si="72"/>
        <v>0.13</v>
      </c>
      <c r="S321" s="168">
        <v>0</v>
      </c>
      <c r="T321" s="169">
        <f t="shared" si="73"/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0" t="s">
        <v>448</v>
      </c>
      <c r="AT321" s="170" t="s">
        <v>393</v>
      </c>
      <c r="AU321" s="170" t="s">
        <v>89</v>
      </c>
      <c r="AY321" s="18" t="s">
        <v>276</v>
      </c>
      <c r="BE321" s="171">
        <f t="shared" si="74"/>
        <v>0</v>
      </c>
      <c r="BF321" s="171">
        <f t="shared" si="75"/>
        <v>0</v>
      </c>
      <c r="BG321" s="171">
        <f t="shared" si="76"/>
        <v>0</v>
      </c>
      <c r="BH321" s="171">
        <f t="shared" si="77"/>
        <v>0</v>
      </c>
      <c r="BI321" s="171">
        <f t="shared" si="78"/>
        <v>0</v>
      </c>
      <c r="BJ321" s="18" t="s">
        <v>89</v>
      </c>
      <c r="BK321" s="172">
        <f t="shared" si="79"/>
        <v>0</v>
      </c>
      <c r="BL321" s="18" t="s">
        <v>368</v>
      </c>
      <c r="BM321" s="170" t="s">
        <v>3900</v>
      </c>
    </row>
    <row r="322" spans="1:65" s="2" customFormat="1" ht="24.2" customHeight="1">
      <c r="A322" s="33"/>
      <c r="B322" s="158"/>
      <c r="C322" s="159" t="s">
        <v>1259</v>
      </c>
      <c r="D322" s="159" t="s">
        <v>278</v>
      </c>
      <c r="E322" s="160" t="s">
        <v>3901</v>
      </c>
      <c r="F322" s="161" t="s">
        <v>3902</v>
      </c>
      <c r="G322" s="162" t="s">
        <v>2553</v>
      </c>
      <c r="H322" s="163">
        <v>4</v>
      </c>
      <c r="I322" s="164"/>
      <c r="J322" s="163">
        <f t="shared" si="70"/>
        <v>0</v>
      </c>
      <c r="K322" s="165"/>
      <c r="L322" s="34"/>
      <c r="M322" s="166" t="s">
        <v>1</v>
      </c>
      <c r="N322" s="167" t="s">
        <v>42</v>
      </c>
      <c r="O322" s="62"/>
      <c r="P322" s="168">
        <f t="shared" si="71"/>
        <v>0</v>
      </c>
      <c r="Q322" s="168">
        <v>0</v>
      </c>
      <c r="R322" s="168">
        <f t="shared" si="72"/>
        <v>0</v>
      </c>
      <c r="S322" s="168">
        <v>0</v>
      </c>
      <c r="T322" s="169">
        <f t="shared" si="73"/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70" t="s">
        <v>368</v>
      </c>
      <c r="AT322" s="170" t="s">
        <v>278</v>
      </c>
      <c r="AU322" s="170" t="s">
        <v>89</v>
      </c>
      <c r="AY322" s="18" t="s">
        <v>276</v>
      </c>
      <c r="BE322" s="171">
        <f t="shared" si="74"/>
        <v>0</v>
      </c>
      <c r="BF322" s="171">
        <f t="shared" si="75"/>
        <v>0</v>
      </c>
      <c r="BG322" s="171">
        <f t="shared" si="76"/>
        <v>0</v>
      </c>
      <c r="BH322" s="171">
        <f t="shared" si="77"/>
        <v>0</v>
      </c>
      <c r="BI322" s="171">
        <f t="shared" si="78"/>
        <v>0</v>
      </c>
      <c r="BJ322" s="18" t="s">
        <v>89</v>
      </c>
      <c r="BK322" s="172">
        <f t="shared" si="79"/>
        <v>0</v>
      </c>
      <c r="BL322" s="18" t="s">
        <v>368</v>
      </c>
      <c r="BM322" s="170" t="s">
        <v>3903</v>
      </c>
    </row>
    <row r="323" spans="1:65" s="2" customFormat="1" ht="24.2" customHeight="1">
      <c r="A323" s="33"/>
      <c r="B323" s="158"/>
      <c r="C323" s="159" t="s">
        <v>1265</v>
      </c>
      <c r="D323" s="159" t="s">
        <v>278</v>
      </c>
      <c r="E323" s="160" t="s">
        <v>3904</v>
      </c>
      <c r="F323" s="161" t="s">
        <v>3905</v>
      </c>
      <c r="G323" s="162" t="s">
        <v>2553</v>
      </c>
      <c r="H323" s="163">
        <v>1</v>
      </c>
      <c r="I323" s="164"/>
      <c r="J323" s="163">
        <f t="shared" si="70"/>
        <v>0</v>
      </c>
      <c r="K323" s="165"/>
      <c r="L323" s="34"/>
      <c r="M323" s="166" t="s">
        <v>1</v>
      </c>
      <c r="N323" s="167" t="s">
        <v>42</v>
      </c>
      <c r="O323" s="62"/>
      <c r="P323" s="168">
        <f t="shared" si="71"/>
        <v>0</v>
      </c>
      <c r="Q323" s="168">
        <v>3.5500000000000002E-3</v>
      </c>
      <c r="R323" s="168">
        <f t="shared" si="72"/>
        <v>3.5500000000000002E-3</v>
      </c>
      <c r="S323" s="168">
        <v>0</v>
      </c>
      <c r="T323" s="169">
        <f t="shared" si="73"/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0" t="s">
        <v>368</v>
      </c>
      <c r="AT323" s="170" t="s">
        <v>278</v>
      </c>
      <c r="AU323" s="170" t="s">
        <v>89</v>
      </c>
      <c r="AY323" s="18" t="s">
        <v>276</v>
      </c>
      <c r="BE323" s="171">
        <f t="shared" si="74"/>
        <v>0</v>
      </c>
      <c r="BF323" s="171">
        <f t="shared" si="75"/>
        <v>0</v>
      </c>
      <c r="BG323" s="171">
        <f t="shared" si="76"/>
        <v>0</v>
      </c>
      <c r="BH323" s="171">
        <f t="shared" si="77"/>
        <v>0</v>
      </c>
      <c r="BI323" s="171">
        <f t="shared" si="78"/>
        <v>0</v>
      </c>
      <c r="BJ323" s="18" t="s">
        <v>89</v>
      </c>
      <c r="BK323" s="172">
        <f t="shared" si="79"/>
        <v>0</v>
      </c>
      <c r="BL323" s="18" t="s">
        <v>368</v>
      </c>
      <c r="BM323" s="170" t="s">
        <v>3906</v>
      </c>
    </row>
    <row r="324" spans="1:65" s="2" customFormat="1" ht="24.2" customHeight="1">
      <c r="A324" s="33"/>
      <c r="B324" s="158"/>
      <c r="C324" s="197" t="s">
        <v>1287</v>
      </c>
      <c r="D324" s="197" t="s">
        <v>393</v>
      </c>
      <c r="E324" s="198" t="s">
        <v>3907</v>
      </c>
      <c r="F324" s="199" t="s">
        <v>3908</v>
      </c>
      <c r="G324" s="200" t="s">
        <v>371</v>
      </c>
      <c r="H324" s="201">
        <v>1</v>
      </c>
      <c r="I324" s="202"/>
      <c r="J324" s="201">
        <f t="shared" si="70"/>
        <v>0</v>
      </c>
      <c r="K324" s="203"/>
      <c r="L324" s="204"/>
      <c r="M324" s="205" t="s">
        <v>1</v>
      </c>
      <c r="N324" s="206" t="s">
        <v>42</v>
      </c>
      <c r="O324" s="62"/>
      <c r="P324" s="168">
        <f t="shared" si="71"/>
        <v>0</v>
      </c>
      <c r="Q324" s="168">
        <v>9.4999999999999998E-3</v>
      </c>
      <c r="R324" s="168">
        <f t="shared" si="72"/>
        <v>9.4999999999999998E-3</v>
      </c>
      <c r="S324" s="168">
        <v>0</v>
      </c>
      <c r="T324" s="169">
        <f t="shared" si="73"/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70" t="s">
        <v>448</v>
      </c>
      <c r="AT324" s="170" t="s">
        <v>393</v>
      </c>
      <c r="AU324" s="170" t="s">
        <v>89</v>
      </c>
      <c r="AY324" s="18" t="s">
        <v>276</v>
      </c>
      <c r="BE324" s="171">
        <f t="shared" si="74"/>
        <v>0</v>
      </c>
      <c r="BF324" s="171">
        <f t="shared" si="75"/>
        <v>0</v>
      </c>
      <c r="BG324" s="171">
        <f t="shared" si="76"/>
        <v>0</v>
      </c>
      <c r="BH324" s="171">
        <f t="shared" si="77"/>
        <v>0</v>
      </c>
      <c r="BI324" s="171">
        <f t="shared" si="78"/>
        <v>0</v>
      </c>
      <c r="BJ324" s="18" t="s">
        <v>89</v>
      </c>
      <c r="BK324" s="172">
        <f t="shared" si="79"/>
        <v>0</v>
      </c>
      <c r="BL324" s="18" t="s">
        <v>368</v>
      </c>
      <c r="BM324" s="170" t="s">
        <v>3909</v>
      </c>
    </row>
    <row r="325" spans="1:65" s="2" customFormat="1" ht="33" customHeight="1">
      <c r="A325" s="33"/>
      <c r="B325" s="158"/>
      <c r="C325" s="197" t="s">
        <v>1294</v>
      </c>
      <c r="D325" s="197" t="s">
        <v>393</v>
      </c>
      <c r="E325" s="198" t="s">
        <v>3910</v>
      </c>
      <c r="F325" s="199" t="s">
        <v>3911</v>
      </c>
      <c r="G325" s="200" t="s">
        <v>371</v>
      </c>
      <c r="H325" s="201">
        <v>1</v>
      </c>
      <c r="I325" s="202"/>
      <c r="J325" s="201">
        <f t="shared" si="70"/>
        <v>0</v>
      </c>
      <c r="K325" s="203"/>
      <c r="L325" s="204"/>
      <c r="M325" s="205" t="s">
        <v>1</v>
      </c>
      <c r="N325" s="206" t="s">
        <v>42</v>
      </c>
      <c r="O325" s="62"/>
      <c r="P325" s="168">
        <f t="shared" si="71"/>
        <v>0</v>
      </c>
      <c r="Q325" s="168">
        <v>1.6199999999999999E-2</v>
      </c>
      <c r="R325" s="168">
        <f t="shared" si="72"/>
        <v>1.6199999999999999E-2</v>
      </c>
      <c r="S325" s="168">
        <v>0</v>
      </c>
      <c r="T325" s="169">
        <f t="shared" si="73"/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0" t="s">
        <v>448</v>
      </c>
      <c r="AT325" s="170" t="s">
        <v>393</v>
      </c>
      <c r="AU325" s="170" t="s">
        <v>89</v>
      </c>
      <c r="AY325" s="18" t="s">
        <v>276</v>
      </c>
      <c r="BE325" s="171">
        <f t="shared" si="74"/>
        <v>0</v>
      </c>
      <c r="BF325" s="171">
        <f t="shared" si="75"/>
        <v>0</v>
      </c>
      <c r="BG325" s="171">
        <f t="shared" si="76"/>
        <v>0</v>
      </c>
      <c r="BH325" s="171">
        <f t="shared" si="77"/>
        <v>0</v>
      </c>
      <c r="BI325" s="171">
        <f t="shared" si="78"/>
        <v>0</v>
      </c>
      <c r="BJ325" s="18" t="s">
        <v>89</v>
      </c>
      <c r="BK325" s="172">
        <f t="shared" si="79"/>
        <v>0</v>
      </c>
      <c r="BL325" s="18" t="s">
        <v>368</v>
      </c>
      <c r="BM325" s="170" t="s">
        <v>3912</v>
      </c>
    </row>
    <row r="326" spans="1:65" s="2" customFormat="1" ht="24.2" customHeight="1">
      <c r="A326" s="33"/>
      <c r="B326" s="158"/>
      <c r="C326" s="159" t="s">
        <v>1302</v>
      </c>
      <c r="D326" s="159" t="s">
        <v>278</v>
      </c>
      <c r="E326" s="160" t="s">
        <v>3913</v>
      </c>
      <c r="F326" s="161" t="s">
        <v>3914</v>
      </c>
      <c r="G326" s="162" t="s">
        <v>2553</v>
      </c>
      <c r="H326" s="163">
        <v>7</v>
      </c>
      <c r="I326" s="164"/>
      <c r="J326" s="163">
        <f t="shared" si="70"/>
        <v>0</v>
      </c>
      <c r="K326" s="165"/>
      <c r="L326" s="34"/>
      <c r="M326" s="166" t="s">
        <v>1</v>
      </c>
      <c r="N326" s="167" t="s">
        <v>42</v>
      </c>
      <c r="O326" s="62"/>
      <c r="P326" s="168">
        <f t="shared" si="71"/>
        <v>0</v>
      </c>
      <c r="Q326" s="168">
        <v>0</v>
      </c>
      <c r="R326" s="168">
        <f t="shared" si="72"/>
        <v>0</v>
      </c>
      <c r="S326" s="168">
        <v>0</v>
      </c>
      <c r="T326" s="169">
        <f t="shared" si="73"/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70" t="s">
        <v>368</v>
      </c>
      <c r="AT326" s="170" t="s">
        <v>278</v>
      </c>
      <c r="AU326" s="170" t="s">
        <v>89</v>
      </c>
      <c r="AY326" s="18" t="s">
        <v>276</v>
      </c>
      <c r="BE326" s="171">
        <f t="shared" si="74"/>
        <v>0</v>
      </c>
      <c r="BF326" s="171">
        <f t="shared" si="75"/>
        <v>0</v>
      </c>
      <c r="BG326" s="171">
        <f t="shared" si="76"/>
        <v>0</v>
      </c>
      <c r="BH326" s="171">
        <f t="shared" si="77"/>
        <v>0</v>
      </c>
      <c r="BI326" s="171">
        <f t="shared" si="78"/>
        <v>0</v>
      </c>
      <c r="BJ326" s="18" t="s">
        <v>89</v>
      </c>
      <c r="BK326" s="172">
        <f t="shared" si="79"/>
        <v>0</v>
      </c>
      <c r="BL326" s="18" t="s">
        <v>368</v>
      </c>
      <c r="BM326" s="170" t="s">
        <v>3915</v>
      </c>
    </row>
    <row r="327" spans="1:65" s="2" customFormat="1" ht="24.2" customHeight="1">
      <c r="A327" s="33"/>
      <c r="B327" s="158"/>
      <c r="C327" s="159" t="s">
        <v>1308</v>
      </c>
      <c r="D327" s="159" t="s">
        <v>278</v>
      </c>
      <c r="E327" s="160" t="s">
        <v>3916</v>
      </c>
      <c r="F327" s="161" t="s">
        <v>3917</v>
      </c>
      <c r="G327" s="162" t="s">
        <v>2553</v>
      </c>
      <c r="H327" s="163">
        <v>9</v>
      </c>
      <c r="I327" s="164"/>
      <c r="J327" s="163">
        <f t="shared" si="70"/>
        <v>0</v>
      </c>
      <c r="K327" s="165"/>
      <c r="L327" s="34"/>
      <c r="M327" s="166" t="s">
        <v>1</v>
      </c>
      <c r="N327" s="167" t="s">
        <v>42</v>
      </c>
      <c r="O327" s="62"/>
      <c r="P327" s="168">
        <f t="shared" si="71"/>
        <v>0</v>
      </c>
      <c r="Q327" s="168">
        <v>5.6999999999999998E-4</v>
      </c>
      <c r="R327" s="168">
        <f t="shared" si="72"/>
        <v>5.13E-3</v>
      </c>
      <c r="S327" s="168">
        <v>0</v>
      </c>
      <c r="T327" s="169">
        <f t="shared" si="7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70" t="s">
        <v>368</v>
      </c>
      <c r="AT327" s="170" t="s">
        <v>278</v>
      </c>
      <c r="AU327" s="170" t="s">
        <v>89</v>
      </c>
      <c r="AY327" s="18" t="s">
        <v>276</v>
      </c>
      <c r="BE327" s="171">
        <f t="shared" si="74"/>
        <v>0</v>
      </c>
      <c r="BF327" s="171">
        <f t="shared" si="75"/>
        <v>0</v>
      </c>
      <c r="BG327" s="171">
        <f t="shared" si="76"/>
        <v>0</v>
      </c>
      <c r="BH327" s="171">
        <f t="shared" si="77"/>
        <v>0</v>
      </c>
      <c r="BI327" s="171">
        <f t="shared" si="78"/>
        <v>0</v>
      </c>
      <c r="BJ327" s="18" t="s">
        <v>89</v>
      </c>
      <c r="BK327" s="172">
        <f t="shared" si="79"/>
        <v>0</v>
      </c>
      <c r="BL327" s="18" t="s">
        <v>368</v>
      </c>
      <c r="BM327" s="170" t="s">
        <v>3918</v>
      </c>
    </row>
    <row r="328" spans="1:65" s="2" customFormat="1" ht="24.2" customHeight="1">
      <c r="A328" s="33"/>
      <c r="B328" s="158"/>
      <c r="C328" s="197" t="s">
        <v>1314</v>
      </c>
      <c r="D328" s="197" t="s">
        <v>393</v>
      </c>
      <c r="E328" s="198" t="s">
        <v>3919</v>
      </c>
      <c r="F328" s="199" t="s">
        <v>3920</v>
      </c>
      <c r="G328" s="200" t="s">
        <v>371</v>
      </c>
      <c r="H328" s="201">
        <v>8</v>
      </c>
      <c r="I328" s="202"/>
      <c r="J328" s="201">
        <f t="shared" si="70"/>
        <v>0</v>
      </c>
      <c r="K328" s="203"/>
      <c r="L328" s="204"/>
      <c r="M328" s="205" t="s">
        <v>1</v>
      </c>
      <c r="N328" s="206" t="s">
        <v>42</v>
      </c>
      <c r="O328" s="62"/>
      <c r="P328" s="168">
        <f t="shared" si="71"/>
        <v>0</v>
      </c>
      <c r="Q328" s="168">
        <v>1.4999999999999999E-2</v>
      </c>
      <c r="R328" s="168">
        <f t="shared" si="72"/>
        <v>0.12</v>
      </c>
      <c r="S328" s="168">
        <v>0</v>
      </c>
      <c r="T328" s="169">
        <f t="shared" si="7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70" t="s">
        <v>448</v>
      </c>
      <c r="AT328" s="170" t="s">
        <v>393</v>
      </c>
      <c r="AU328" s="170" t="s">
        <v>89</v>
      </c>
      <c r="AY328" s="18" t="s">
        <v>276</v>
      </c>
      <c r="BE328" s="171">
        <f t="shared" si="74"/>
        <v>0</v>
      </c>
      <c r="BF328" s="171">
        <f t="shared" si="75"/>
        <v>0</v>
      </c>
      <c r="BG328" s="171">
        <f t="shared" si="76"/>
        <v>0</v>
      </c>
      <c r="BH328" s="171">
        <f t="shared" si="77"/>
        <v>0</v>
      </c>
      <c r="BI328" s="171">
        <f t="shared" si="78"/>
        <v>0</v>
      </c>
      <c r="BJ328" s="18" t="s">
        <v>89</v>
      </c>
      <c r="BK328" s="172">
        <f t="shared" si="79"/>
        <v>0</v>
      </c>
      <c r="BL328" s="18" t="s">
        <v>368</v>
      </c>
      <c r="BM328" s="170" t="s">
        <v>3921</v>
      </c>
    </row>
    <row r="329" spans="1:65" s="2" customFormat="1" ht="24.2" customHeight="1">
      <c r="A329" s="33"/>
      <c r="B329" s="158"/>
      <c r="C329" s="197" t="s">
        <v>1320</v>
      </c>
      <c r="D329" s="197" t="s">
        <v>393</v>
      </c>
      <c r="E329" s="198" t="s">
        <v>3922</v>
      </c>
      <c r="F329" s="199" t="s">
        <v>3923</v>
      </c>
      <c r="G329" s="200" t="s">
        <v>371</v>
      </c>
      <c r="H329" s="201">
        <v>1</v>
      </c>
      <c r="I329" s="202"/>
      <c r="J329" s="201">
        <f t="shared" si="70"/>
        <v>0</v>
      </c>
      <c r="K329" s="203"/>
      <c r="L329" s="204"/>
      <c r="M329" s="205" t="s">
        <v>1</v>
      </c>
      <c r="N329" s="206" t="s">
        <v>42</v>
      </c>
      <c r="O329" s="62"/>
      <c r="P329" s="168">
        <f t="shared" si="71"/>
        <v>0</v>
      </c>
      <c r="Q329" s="168">
        <v>1.84E-2</v>
      </c>
      <c r="R329" s="168">
        <f t="shared" si="72"/>
        <v>1.84E-2</v>
      </c>
      <c r="S329" s="168">
        <v>0</v>
      </c>
      <c r="T329" s="169">
        <f t="shared" si="7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70" t="s">
        <v>448</v>
      </c>
      <c r="AT329" s="170" t="s">
        <v>393</v>
      </c>
      <c r="AU329" s="170" t="s">
        <v>89</v>
      </c>
      <c r="AY329" s="18" t="s">
        <v>276</v>
      </c>
      <c r="BE329" s="171">
        <f t="shared" si="74"/>
        <v>0</v>
      </c>
      <c r="BF329" s="171">
        <f t="shared" si="75"/>
        <v>0</v>
      </c>
      <c r="BG329" s="171">
        <f t="shared" si="76"/>
        <v>0</v>
      </c>
      <c r="BH329" s="171">
        <f t="shared" si="77"/>
        <v>0</v>
      </c>
      <c r="BI329" s="171">
        <f t="shared" si="78"/>
        <v>0</v>
      </c>
      <c r="BJ329" s="18" t="s">
        <v>89</v>
      </c>
      <c r="BK329" s="172">
        <f t="shared" si="79"/>
        <v>0</v>
      </c>
      <c r="BL329" s="18" t="s">
        <v>368</v>
      </c>
      <c r="BM329" s="170" t="s">
        <v>3924</v>
      </c>
    </row>
    <row r="330" spans="1:65" s="2" customFormat="1" ht="24.2" customHeight="1">
      <c r="A330" s="33"/>
      <c r="B330" s="158"/>
      <c r="C330" s="159" t="s">
        <v>1325</v>
      </c>
      <c r="D330" s="159" t="s">
        <v>278</v>
      </c>
      <c r="E330" s="160" t="s">
        <v>3925</v>
      </c>
      <c r="F330" s="161" t="s">
        <v>3926</v>
      </c>
      <c r="G330" s="162" t="s">
        <v>2553</v>
      </c>
      <c r="H330" s="163">
        <v>2</v>
      </c>
      <c r="I330" s="164"/>
      <c r="J330" s="163">
        <f t="shared" si="70"/>
        <v>0</v>
      </c>
      <c r="K330" s="165"/>
      <c r="L330" s="34"/>
      <c r="M330" s="166" t="s">
        <v>1</v>
      </c>
      <c r="N330" s="167" t="s">
        <v>42</v>
      </c>
      <c r="O330" s="62"/>
      <c r="P330" s="168">
        <f t="shared" si="71"/>
        <v>0</v>
      </c>
      <c r="Q330" s="168">
        <v>0</v>
      </c>
      <c r="R330" s="168">
        <f t="shared" si="72"/>
        <v>0</v>
      </c>
      <c r="S330" s="168">
        <v>0</v>
      </c>
      <c r="T330" s="169">
        <f t="shared" si="7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0" t="s">
        <v>368</v>
      </c>
      <c r="AT330" s="170" t="s">
        <v>278</v>
      </c>
      <c r="AU330" s="170" t="s">
        <v>89</v>
      </c>
      <c r="AY330" s="18" t="s">
        <v>276</v>
      </c>
      <c r="BE330" s="171">
        <f t="shared" si="74"/>
        <v>0</v>
      </c>
      <c r="BF330" s="171">
        <f t="shared" si="75"/>
        <v>0</v>
      </c>
      <c r="BG330" s="171">
        <f t="shared" si="76"/>
        <v>0</v>
      </c>
      <c r="BH330" s="171">
        <f t="shared" si="77"/>
        <v>0</v>
      </c>
      <c r="BI330" s="171">
        <f t="shared" si="78"/>
        <v>0</v>
      </c>
      <c r="BJ330" s="18" t="s">
        <v>89</v>
      </c>
      <c r="BK330" s="172">
        <f t="shared" si="79"/>
        <v>0</v>
      </c>
      <c r="BL330" s="18" t="s">
        <v>368</v>
      </c>
      <c r="BM330" s="170" t="s">
        <v>3927</v>
      </c>
    </row>
    <row r="331" spans="1:65" s="2" customFormat="1" ht="24.2" customHeight="1">
      <c r="A331" s="33"/>
      <c r="B331" s="158"/>
      <c r="C331" s="159" t="s">
        <v>1331</v>
      </c>
      <c r="D331" s="159" t="s">
        <v>278</v>
      </c>
      <c r="E331" s="160" t="s">
        <v>3928</v>
      </c>
      <c r="F331" s="161" t="s">
        <v>3929</v>
      </c>
      <c r="G331" s="162" t="s">
        <v>2553</v>
      </c>
      <c r="H331" s="163">
        <v>2</v>
      </c>
      <c r="I331" s="164"/>
      <c r="J331" s="163">
        <f t="shared" si="70"/>
        <v>0</v>
      </c>
      <c r="K331" s="165"/>
      <c r="L331" s="34"/>
      <c r="M331" s="166" t="s">
        <v>1</v>
      </c>
      <c r="N331" s="167" t="s">
        <v>42</v>
      </c>
      <c r="O331" s="62"/>
      <c r="P331" s="168">
        <f t="shared" si="71"/>
        <v>0</v>
      </c>
      <c r="Q331" s="168">
        <v>0</v>
      </c>
      <c r="R331" s="168">
        <f t="shared" si="72"/>
        <v>0</v>
      </c>
      <c r="S331" s="168">
        <v>0</v>
      </c>
      <c r="T331" s="169">
        <f t="shared" si="7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70" t="s">
        <v>368</v>
      </c>
      <c r="AT331" s="170" t="s">
        <v>278</v>
      </c>
      <c r="AU331" s="170" t="s">
        <v>89</v>
      </c>
      <c r="AY331" s="18" t="s">
        <v>276</v>
      </c>
      <c r="BE331" s="171">
        <f t="shared" si="74"/>
        <v>0</v>
      </c>
      <c r="BF331" s="171">
        <f t="shared" si="75"/>
        <v>0</v>
      </c>
      <c r="BG331" s="171">
        <f t="shared" si="76"/>
        <v>0</v>
      </c>
      <c r="BH331" s="171">
        <f t="shared" si="77"/>
        <v>0</v>
      </c>
      <c r="BI331" s="171">
        <f t="shared" si="78"/>
        <v>0</v>
      </c>
      <c r="BJ331" s="18" t="s">
        <v>89</v>
      </c>
      <c r="BK331" s="172">
        <f t="shared" si="79"/>
        <v>0</v>
      </c>
      <c r="BL331" s="18" t="s">
        <v>368</v>
      </c>
      <c r="BM331" s="170" t="s">
        <v>3930</v>
      </c>
    </row>
    <row r="332" spans="1:65" s="2" customFormat="1" ht="33" customHeight="1">
      <c r="A332" s="33"/>
      <c r="B332" s="158"/>
      <c r="C332" s="159" t="s">
        <v>1337</v>
      </c>
      <c r="D332" s="159" t="s">
        <v>278</v>
      </c>
      <c r="E332" s="160" t="s">
        <v>3931</v>
      </c>
      <c r="F332" s="161" t="s">
        <v>3932</v>
      </c>
      <c r="G332" s="162" t="s">
        <v>2553</v>
      </c>
      <c r="H332" s="163">
        <v>2</v>
      </c>
      <c r="I332" s="164"/>
      <c r="J332" s="163">
        <f t="shared" si="70"/>
        <v>0</v>
      </c>
      <c r="K332" s="165"/>
      <c r="L332" s="34"/>
      <c r="M332" s="166" t="s">
        <v>1</v>
      </c>
      <c r="N332" s="167" t="s">
        <v>42</v>
      </c>
      <c r="O332" s="62"/>
      <c r="P332" s="168">
        <f t="shared" si="71"/>
        <v>0</v>
      </c>
      <c r="Q332" s="168">
        <v>2.5000000000000001E-4</v>
      </c>
      <c r="R332" s="168">
        <f t="shared" si="72"/>
        <v>5.0000000000000001E-4</v>
      </c>
      <c r="S332" s="168">
        <v>0</v>
      </c>
      <c r="T332" s="169">
        <f t="shared" si="7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70" t="s">
        <v>368</v>
      </c>
      <c r="AT332" s="170" t="s">
        <v>278</v>
      </c>
      <c r="AU332" s="170" t="s">
        <v>89</v>
      </c>
      <c r="AY332" s="18" t="s">
        <v>276</v>
      </c>
      <c r="BE332" s="171">
        <f t="shared" si="74"/>
        <v>0</v>
      </c>
      <c r="BF332" s="171">
        <f t="shared" si="75"/>
        <v>0</v>
      </c>
      <c r="BG332" s="171">
        <f t="shared" si="76"/>
        <v>0</v>
      </c>
      <c r="BH332" s="171">
        <f t="shared" si="77"/>
        <v>0</v>
      </c>
      <c r="BI332" s="171">
        <f t="shared" si="78"/>
        <v>0</v>
      </c>
      <c r="BJ332" s="18" t="s">
        <v>89</v>
      </c>
      <c r="BK332" s="172">
        <f t="shared" si="79"/>
        <v>0</v>
      </c>
      <c r="BL332" s="18" t="s">
        <v>368</v>
      </c>
      <c r="BM332" s="170" t="s">
        <v>3933</v>
      </c>
    </row>
    <row r="333" spans="1:65" s="2" customFormat="1" ht="33" customHeight="1">
      <c r="A333" s="33"/>
      <c r="B333" s="158"/>
      <c r="C333" s="197" t="s">
        <v>1341</v>
      </c>
      <c r="D333" s="197" t="s">
        <v>393</v>
      </c>
      <c r="E333" s="198" t="s">
        <v>3934</v>
      </c>
      <c r="F333" s="199" t="s">
        <v>3935</v>
      </c>
      <c r="G333" s="200" t="s">
        <v>371</v>
      </c>
      <c r="H333" s="201">
        <v>2</v>
      </c>
      <c r="I333" s="202"/>
      <c r="J333" s="201">
        <f t="shared" si="70"/>
        <v>0</v>
      </c>
      <c r="K333" s="203"/>
      <c r="L333" s="204"/>
      <c r="M333" s="205" t="s">
        <v>1</v>
      </c>
      <c r="N333" s="206" t="s">
        <v>42</v>
      </c>
      <c r="O333" s="62"/>
      <c r="P333" s="168">
        <f t="shared" si="71"/>
        <v>0</v>
      </c>
      <c r="Q333" s="168">
        <v>3.0000000000000001E-3</v>
      </c>
      <c r="R333" s="168">
        <f t="shared" si="72"/>
        <v>6.0000000000000001E-3</v>
      </c>
      <c r="S333" s="168">
        <v>0</v>
      </c>
      <c r="T333" s="169">
        <f t="shared" si="7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0" t="s">
        <v>448</v>
      </c>
      <c r="AT333" s="170" t="s">
        <v>393</v>
      </c>
      <c r="AU333" s="170" t="s">
        <v>89</v>
      </c>
      <c r="AY333" s="18" t="s">
        <v>276</v>
      </c>
      <c r="BE333" s="171">
        <f t="shared" si="74"/>
        <v>0</v>
      </c>
      <c r="BF333" s="171">
        <f t="shared" si="75"/>
        <v>0</v>
      </c>
      <c r="BG333" s="171">
        <f t="shared" si="76"/>
        <v>0</v>
      </c>
      <c r="BH333" s="171">
        <f t="shared" si="77"/>
        <v>0</v>
      </c>
      <c r="BI333" s="171">
        <f t="shared" si="78"/>
        <v>0</v>
      </c>
      <c r="BJ333" s="18" t="s">
        <v>89</v>
      </c>
      <c r="BK333" s="172">
        <f t="shared" si="79"/>
        <v>0</v>
      </c>
      <c r="BL333" s="18" t="s">
        <v>368</v>
      </c>
      <c r="BM333" s="170" t="s">
        <v>3936</v>
      </c>
    </row>
    <row r="334" spans="1:65" s="2" customFormat="1" ht="33" customHeight="1">
      <c r="A334" s="33"/>
      <c r="B334" s="158"/>
      <c r="C334" s="159" t="s">
        <v>1345</v>
      </c>
      <c r="D334" s="159" t="s">
        <v>278</v>
      </c>
      <c r="E334" s="160" t="s">
        <v>3937</v>
      </c>
      <c r="F334" s="161" t="s">
        <v>3938</v>
      </c>
      <c r="G334" s="162" t="s">
        <v>2553</v>
      </c>
      <c r="H334" s="163">
        <v>1</v>
      </c>
      <c r="I334" s="164"/>
      <c r="J334" s="163">
        <f t="shared" si="70"/>
        <v>0</v>
      </c>
      <c r="K334" s="165"/>
      <c r="L334" s="34"/>
      <c r="M334" s="166" t="s">
        <v>1</v>
      </c>
      <c r="N334" s="167" t="s">
        <v>42</v>
      </c>
      <c r="O334" s="62"/>
      <c r="P334" s="168">
        <f t="shared" si="71"/>
        <v>0</v>
      </c>
      <c r="Q334" s="168">
        <v>0</v>
      </c>
      <c r="R334" s="168">
        <f t="shared" si="72"/>
        <v>0</v>
      </c>
      <c r="S334" s="168">
        <v>0</v>
      </c>
      <c r="T334" s="169">
        <f t="shared" si="7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70" t="s">
        <v>368</v>
      </c>
      <c r="AT334" s="170" t="s">
        <v>278</v>
      </c>
      <c r="AU334" s="170" t="s">
        <v>89</v>
      </c>
      <c r="AY334" s="18" t="s">
        <v>276</v>
      </c>
      <c r="BE334" s="171">
        <f t="shared" si="74"/>
        <v>0</v>
      </c>
      <c r="BF334" s="171">
        <f t="shared" si="75"/>
        <v>0</v>
      </c>
      <c r="BG334" s="171">
        <f t="shared" si="76"/>
        <v>0</v>
      </c>
      <c r="BH334" s="171">
        <f t="shared" si="77"/>
        <v>0</v>
      </c>
      <c r="BI334" s="171">
        <f t="shared" si="78"/>
        <v>0</v>
      </c>
      <c r="BJ334" s="18" t="s">
        <v>89</v>
      </c>
      <c r="BK334" s="172">
        <f t="shared" si="79"/>
        <v>0</v>
      </c>
      <c r="BL334" s="18" t="s">
        <v>368</v>
      </c>
      <c r="BM334" s="170" t="s">
        <v>3939</v>
      </c>
    </row>
    <row r="335" spans="1:65" s="2" customFormat="1" ht="24.2" customHeight="1">
      <c r="A335" s="33"/>
      <c r="B335" s="158"/>
      <c r="C335" s="159" t="s">
        <v>1349</v>
      </c>
      <c r="D335" s="159" t="s">
        <v>278</v>
      </c>
      <c r="E335" s="160" t="s">
        <v>3940</v>
      </c>
      <c r="F335" s="161" t="s">
        <v>3941</v>
      </c>
      <c r="G335" s="162" t="s">
        <v>2553</v>
      </c>
      <c r="H335" s="163">
        <v>2</v>
      </c>
      <c r="I335" s="164"/>
      <c r="J335" s="163">
        <f t="shared" si="70"/>
        <v>0</v>
      </c>
      <c r="K335" s="165"/>
      <c r="L335" s="34"/>
      <c r="M335" s="166" t="s">
        <v>1</v>
      </c>
      <c r="N335" s="167" t="s">
        <v>42</v>
      </c>
      <c r="O335" s="62"/>
      <c r="P335" s="168">
        <f t="shared" si="71"/>
        <v>0</v>
      </c>
      <c r="Q335" s="168">
        <v>0</v>
      </c>
      <c r="R335" s="168">
        <f t="shared" si="72"/>
        <v>0</v>
      </c>
      <c r="S335" s="168">
        <v>0</v>
      </c>
      <c r="T335" s="169">
        <f t="shared" si="7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70" t="s">
        <v>368</v>
      </c>
      <c r="AT335" s="170" t="s">
        <v>278</v>
      </c>
      <c r="AU335" s="170" t="s">
        <v>89</v>
      </c>
      <c r="AY335" s="18" t="s">
        <v>276</v>
      </c>
      <c r="BE335" s="171">
        <f t="shared" si="74"/>
        <v>0</v>
      </c>
      <c r="BF335" s="171">
        <f t="shared" si="75"/>
        <v>0</v>
      </c>
      <c r="BG335" s="171">
        <f t="shared" si="76"/>
        <v>0</v>
      </c>
      <c r="BH335" s="171">
        <f t="shared" si="77"/>
        <v>0</v>
      </c>
      <c r="BI335" s="171">
        <f t="shared" si="78"/>
        <v>0</v>
      </c>
      <c r="BJ335" s="18" t="s">
        <v>89</v>
      </c>
      <c r="BK335" s="172">
        <f t="shared" si="79"/>
        <v>0</v>
      </c>
      <c r="BL335" s="18" t="s">
        <v>368</v>
      </c>
      <c r="BM335" s="170" t="s">
        <v>3942</v>
      </c>
    </row>
    <row r="336" spans="1:65" s="2" customFormat="1" ht="24.2" customHeight="1">
      <c r="A336" s="33"/>
      <c r="B336" s="158"/>
      <c r="C336" s="159" t="s">
        <v>1353</v>
      </c>
      <c r="D336" s="159" t="s">
        <v>278</v>
      </c>
      <c r="E336" s="160" t="s">
        <v>3943</v>
      </c>
      <c r="F336" s="161" t="s">
        <v>3944</v>
      </c>
      <c r="G336" s="162" t="s">
        <v>2553</v>
      </c>
      <c r="H336" s="163">
        <v>2</v>
      </c>
      <c r="I336" s="164"/>
      <c r="J336" s="163">
        <f t="shared" si="70"/>
        <v>0</v>
      </c>
      <c r="K336" s="165"/>
      <c r="L336" s="34"/>
      <c r="M336" s="166" t="s">
        <v>1</v>
      </c>
      <c r="N336" s="167" t="s">
        <v>42</v>
      </c>
      <c r="O336" s="62"/>
      <c r="P336" s="168">
        <f t="shared" si="71"/>
        <v>0</v>
      </c>
      <c r="Q336" s="168">
        <v>1.06E-3</v>
      </c>
      <c r="R336" s="168">
        <f t="shared" si="72"/>
        <v>2.1199999999999999E-3</v>
      </c>
      <c r="S336" s="168">
        <v>0</v>
      </c>
      <c r="T336" s="169">
        <f t="shared" si="7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0" t="s">
        <v>368</v>
      </c>
      <c r="AT336" s="170" t="s">
        <v>278</v>
      </c>
      <c r="AU336" s="170" t="s">
        <v>89</v>
      </c>
      <c r="AY336" s="18" t="s">
        <v>276</v>
      </c>
      <c r="BE336" s="171">
        <f t="shared" si="74"/>
        <v>0</v>
      </c>
      <c r="BF336" s="171">
        <f t="shared" si="75"/>
        <v>0</v>
      </c>
      <c r="BG336" s="171">
        <f t="shared" si="76"/>
        <v>0</v>
      </c>
      <c r="BH336" s="171">
        <f t="shared" si="77"/>
        <v>0</v>
      </c>
      <c r="BI336" s="171">
        <f t="shared" si="78"/>
        <v>0</v>
      </c>
      <c r="BJ336" s="18" t="s">
        <v>89</v>
      </c>
      <c r="BK336" s="172">
        <f t="shared" si="79"/>
        <v>0</v>
      </c>
      <c r="BL336" s="18" t="s">
        <v>368</v>
      </c>
      <c r="BM336" s="170" t="s">
        <v>3945</v>
      </c>
    </row>
    <row r="337" spans="1:65" s="2" customFormat="1" ht="24.2" customHeight="1">
      <c r="A337" s="33"/>
      <c r="B337" s="158"/>
      <c r="C337" s="197" t="s">
        <v>1359</v>
      </c>
      <c r="D337" s="197" t="s">
        <v>393</v>
      </c>
      <c r="E337" s="198" t="s">
        <v>3946</v>
      </c>
      <c r="F337" s="199" t="s">
        <v>3947</v>
      </c>
      <c r="G337" s="200" t="s">
        <v>371</v>
      </c>
      <c r="H337" s="201">
        <v>2</v>
      </c>
      <c r="I337" s="202"/>
      <c r="J337" s="201">
        <f t="shared" si="70"/>
        <v>0</v>
      </c>
      <c r="K337" s="203"/>
      <c r="L337" s="204"/>
      <c r="M337" s="205" t="s">
        <v>1</v>
      </c>
      <c r="N337" s="206" t="s">
        <v>42</v>
      </c>
      <c r="O337" s="62"/>
      <c r="P337" s="168">
        <f t="shared" si="71"/>
        <v>0</v>
      </c>
      <c r="Q337" s="168">
        <v>4.6199999999999998E-2</v>
      </c>
      <c r="R337" s="168">
        <f t="shared" si="72"/>
        <v>9.2399999999999996E-2</v>
      </c>
      <c r="S337" s="168">
        <v>0</v>
      </c>
      <c r="T337" s="169">
        <f t="shared" si="7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70" t="s">
        <v>448</v>
      </c>
      <c r="AT337" s="170" t="s">
        <v>393</v>
      </c>
      <c r="AU337" s="170" t="s">
        <v>89</v>
      </c>
      <c r="AY337" s="18" t="s">
        <v>276</v>
      </c>
      <c r="BE337" s="171">
        <f t="shared" si="74"/>
        <v>0</v>
      </c>
      <c r="BF337" s="171">
        <f t="shared" si="75"/>
        <v>0</v>
      </c>
      <c r="BG337" s="171">
        <f t="shared" si="76"/>
        <v>0</v>
      </c>
      <c r="BH337" s="171">
        <f t="shared" si="77"/>
        <v>0</v>
      </c>
      <c r="BI337" s="171">
        <f t="shared" si="78"/>
        <v>0</v>
      </c>
      <c r="BJ337" s="18" t="s">
        <v>89</v>
      </c>
      <c r="BK337" s="172">
        <f t="shared" si="79"/>
        <v>0</v>
      </c>
      <c r="BL337" s="18" t="s">
        <v>368</v>
      </c>
      <c r="BM337" s="170" t="s">
        <v>3948</v>
      </c>
    </row>
    <row r="338" spans="1:65" s="2" customFormat="1" ht="21.75" customHeight="1">
      <c r="A338" s="33"/>
      <c r="B338" s="158"/>
      <c r="C338" s="159" t="s">
        <v>1366</v>
      </c>
      <c r="D338" s="159" t="s">
        <v>278</v>
      </c>
      <c r="E338" s="160" t="s">
        <v>3949</v>
      </c>
      <c r="F338" s="161" t="s">
        <v>3950</v>
      </c>
      <c r="G338" s="162" t="s">
        <v>2553</v>
      </c>
      <c r="H338" s="163">
        <v>3</v>
      </c>
      <c r="I338" s="164"/>
      <c r="J338" s="163">
        <f t="shared" si="70"/>
        <v>0</v>
      </c>
      <c r="K338" s="165"/>
      <c r="L338" s="34"/>
      <c r="M338" s="166" t="s">
        <v>1</v>
      </c>
      <c r="N338" s="167" t="s">
        <v>42</v>
      </c>
      <c r="O338" s="62"/>
      <c r="P338" s="168">
        <f t="shared" si="71"/>
        <v>0</v>
      </c>
      <c r="Q338" s="168">
        <v>2.7999999999999998E-4</v>
      </c>
      <c r="R338" s="168">
        <f t="shared" si="72"/>
        <v>8.3999999999999993E-4</v>
      </c>
      <c r="S338" s="168">
        <v>0</v>
      </c>
      <c r="T338" s="169">
        <f t="shared" si="73"/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70" t="s">
        <v>368</v>
      </c>
      <c r="AT338" s="170" t="s">
        <v>278</v>
      </c>
      <c r="AU338" s="170" t="s">
        <v>89</v>
      </c>
      <c r="AY338" s="18" t="s">
        <v>276</v>
      </c>
      <c r="BE338" s="171">
        <f t="shared" si="74"/>
        <v>0</v>
      </c>
      <c r="BF338" s="171">
        <f t="shared" si="75"/>
        <v>0</v>
      </c>
      <c r="BG338" s="171">
        <f t="shared" si="76"/>
        <v>0</v>
      </c>
      <c r="BH338" s="171">
        <f t="shared" si="77"/>
        <v>0</v>
      </c>
      <c r="BI338" s="171">
        <f t="shared" si="78"/>
        <v>0</v>
      </c>
      <c r="BJ338" s="18" t="s">
        <v>89</v>
      </c>
      <c r="BK338" s="172">
        <f t="shared" si="79"/>
        <v>0</v>
      </c>
      <c r="BL338" s="18" t="s">
        <v>368</v>
      </c>
      <c r="BM338" s="170" t="s">
        <v>3951</v>
      </c>
    </row>
    <row r="339" spans="1:65" s="2" customFormat="1" ht="24.2" customHeight="1">
      <c r="A339" s="33"/>
      <c r="B339" s="158"/>
      <c r="C339" s="197" t="s">
        <v>1374</v>
      </c>
      <c r="D339" s="197" t="s">
        <v>393</v>
      </c>
      <c r="E339" s="198" t="s">
        <v>3952</v>
      </c>
      <c r="F339" s="199" t="s">
        <v>3953</v>
      </c>
      <c r="G339" s="200" t="s">
        <v>371</v>
      </c>
      <c r="H339" s="201">
        <v>3</v>
      </c>
      <c r="I339" s="202"/>
      <c r="J339" s="201">
        <f t="shared" si="70"/>
        <v>0</v>
      </c>
      <c r="K339" s="203"/>
      <c r="L339" s="204"/>
      <c r="M339" s="205" t="s">
        <v>1</v>
      </c>
      <c r="N339" s="206" t="s">
        <v>42</v>
      </c>
      <c r="O339" s="62"/>
      <c r="P339" s="168">
        <f t="shared" si="71"/>
        <v>0</v>
      </c>
      <c r="Q339" s="168">
        <v>5.6300000000000003E-2</v>
      </c>
      <c r="R339" s="168">
        <f t="shared" si="72"/>
        <v>0.16889999999999999</v>
      </c>
      <c r="S339" s="168">
        <v>0</v>
      </c>
      <c r="T339" s="169">
        <f t="shared" si="73"/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0" t="s">
        <v>448</v>
      </c>
      <c r="AT339" s="170" t="s">
        <v>393</v>
      </c>
      <c r="AU339" s="170" t="s">
        <v>89</v>
      </c>
      <c r="AY339" s="18" t="s">
        <v>276</v>
      </c>
      <c r="BE339" s="171">
        <f t="shared" si="74"/>
        <v>0</v>
      </c>
      <c r="BF339" s="171">
        <f t="shared" si="75"/>
        <v>0</v>
      </c>
      <c r="BG339" s="171">
        <f t="shared" si="76"/>
        <v>0</v>
      </c>
      <c r="BH339" s="171">
        <f t="shared" si="77"/>
        <v>0</v>
      </c>
      <c r="BI339" s="171">
        <f t="shared" si="78"/>
        <v>0</v>
      </c>
      <c r="BJ339" s="18" t="s">
        <v>89</v>
      </c>
      <c r="BK339" s="172">
        <f t="shared" si="79"/>
        <v>0</v>
      </c>
      <c r="BL339" s="18" t="s">
        <v>368</v>
      </c>
      <c r="BM339" s="170" t="s">
        <v>3954</v>
      </c>
    </row>
    <row r="340" spans="1:65" s="2" customFormat="1" ht="21.75" customHeight="1">
      <c r="A340" s="33"/>
      <c r="B340" s="158"/>
      <c r="C340" s="159" t="s">
        <v>1379</v>
      </c>
      <c r="D340" s="159" t="s">
        <v>278</v>
      </c>
      <c r="E340" s="160" t="s">
        <v>3955</v>
      </c>
      <c r="F340" s="161" t="s">
        <v>3956</v>
      </c>
      <c r="G340" s="162" t="s">
        <v>2553</v>
      </c>
      <c r="H340" s="163">
        <v>28</v>
      </c>
      <c r="I340" s="164"/>
      <c r="J340" s="163">
        <f t="shared" si="70"/>
        <v>0</v>
      </c>
      <c r="K340" s="165"/>
      <c r="L340" s="34"/>
      <c r="M340" s="166" t="s">
        <v>1</v>
      </c>
      <c r="N340" s="167" t="s">
        <v>42</v>
      </c>
      <c r="O340" s="62"/>
      <c r="P340" s="168">
        <f t="shared" si="71"/>
        <v>0</v>
      </c>
      <c r="Q340" s="168">
        <v>2.7999999999999998E-4</v>
      </c>
      <c r="R340" s="168">
        <f t="shared" si="72"/>
        <v>7.8399999999999997E-3</v>
      </c>
      <c r="S340" s="168">
        <v>0</v>
      </c>
      <c r="T340" s="169">
        <f t="shared" si="73"/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70" t="s">
        <v>368</v>
      </c>
      <c r="AT340" s="170" t="s">
        <v>278</v>
      </c>
      <c r="AU340" s="170" t="s">
        <v>89</v>
      </c>
      <c r="AY340" s="18" t="s">
        <v>276</v>
      </c>
      <c r="BE340" s="171">
        <f t="shared" si="74"/>
        <v>0</v>
      </c>
      <c r="BF340" s="171">
        <f t="shared" si="75"/>
        <v>0</v>
      </c>
      <c r="BG340" s="171">
        <f t="shared" si="76"/>
        <v>0</v>
      </c>
      <c r="BH340" s="171">
        <f t="shared" si="77"/>
        <v>0</v>
      </c>
      <c r="BI340" s="171">
        <f t="shared" si="78"/>
        <v>0</v>
      </c>
      <c r="BJ340" s="18" t="s">
        <v>89</v>
      </c>
      <c r="BK340" s="172">
        <f t="shared" si="79"/>
        <v>0</v>
      </c>
      <c r="BL340" s="18" t="s">
        <v>368</v>
      </c>
      <c r="BM340" s="170" t="s">
        <v>3957</v>
      </c>
    </row>
    <row r="341" spans="1:65" s="2" customFormat="1" ht="24.2" customHeight="1">
      <c r="A341" s="33"/>
      <c r="B341" s="158"/>
      <c r="C341" s="197" t="s">
        <v>1383</v>
      </c>
      <c r="D341" s="197" t="s">
        <v>393</v>
      </c>
      <c r="E341" s="198" t="s">
        <v>3958</v>
      </c>
      <c r="F341" s="199" t="s">
        <v>3959</v>
      </c>
      <c r="G341" s="200" t="s">
        <v>371</v>
      </c>
      <c r="H341" s="201">
        <v>28</v>
      </c>
      <c r="I341" s="202"/>
      <c r="J341" s="201">
        <f t="shared" si="70"/>
        <v>0</v>
      </c>
      <c r="K341" s="203"/>
      <c r="L341" s="204"/>
      <c r="M341" s="205" t="s">
        <v>1</v>
      </c>
      <c r="N341" s="206" t="s">
        <v>42</v>
      </c>
      <c r="O341" s="62"/>
      <c r="P341" s="168">
        <f t="shared" si="71"/>
        <v>0</v>
      </c>
      <c r="Q341" s="168">
        <v>3.1892857142857103E-4</v>
      </c>
      <c r="R341" s="168">
        <f t="shared" si="72"/>
        <v>8.9299999999999883E-3</v>
      </c>
      <c r="S341" s="168">
        <v>0</v>
      </c>
      <c r="T341" s="169">
        <f t="shared" si="73"/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70" t="s">
        <v>448</v>
      </c>
      <c r="AT341" s="170" t="s">
        <v>393</v>
      </c>
      <c r="AU341" s="170" t="s">
        <v>89</v>
      </c>
      <c r="AY341" s="18" t="s">
        <v>276</v>
      </c>
      <c r="BE341" s="171">
        <f t="shared" si="74"/>
        <v>0</v>
      </c>
      <c r="BF341" s="171">
        <f t="shared" si="75"/>
        <v>0</v>
      </c>
      <c r="BG341" s="171">
        <f t="shared" si="76"/>
        <v>0</v>
      </c>
      <c r="BH341" s="171">
        <f t="shared" si="77"/>
        <v>0</v>
      </c>
      <c r="BI341" s="171">
        <f t="shared" si="78"/>
        <v>0</v>
      </c>
      <c r="BJ341" s="18" t="s">
        <v>89</v>
      </c>
      <c r="BK341" s="172">
        <f t="shared" si="79"/>
        <v>0</v>
      </c>
      <c r="BL341" s="18" t="s">
        <v>368</v>
      </c>
      <c r="BM341" s="170" t="s">
        <v>3960</v>
      </c>
    </row>
    <row r="342" spans="1:65" s="2" customFormat="1" ht="24.2" customHeight="1">
      <c r="A342" s="33"/>
      <c r="B342" s="158"/>
      <c r="C342" s="159" t="s">
        <v>1387</v>
      </c>
      <c r="D342" s="159" t="s">
        <v>278</v>
      </c>
      <c r="E342" s="160" t="s">
        <v>3961</v>
      </c>
      <c r="F342" s="161" t="s">
        <v>3962</v>
      </c>
      <c r="G342" s="162" t="s">
        <v>2553</v>
      </c>
      <c r="H342" s="163">
        <v>9</v>
      </c>
      <c r="I342" s="164"/>
      <c r="J342" s="163">
        <f t="shared" si="70"/>
        <v>0</v>
      </c>
      <c r="K342" s="165"/>
      <c r="L342" s="34"/>
      <c r="M342" s="166" t="s">
        <v>1</v>
      </c>
      <c r="N342" s="167" t="s">
        <v>42</v>
      </c>
      <c r="O342" s="62"/>
      <c r="P342" s="168">
        <f t="shared" si="71"/>
        <v>0</v>
      </c>
      <c r="Q342" s="168">
        <v>0</v>
      </c>
      <c r="R342" s="168">
        <f t="shared" si="72"/>
        <v>0</v>
      </c>
      <c r="S342" s="168">
        <v>0</v>
      </c>
      <c r="T342" s="169">
        <f t="shared" si="73"/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70" t="s">
        <v>368</v>
      </c>
      <c r="AT342" s="170" t="s">
        <v>278</v>
      </c>
      <c r="AU342" s="170" t="s">
        <v>89</v>
      </c>
      <c r="AY342" s="18" t="s">
        <v>276</v>
      </c>
      <c r="BE342" s="171">
        <f t="shared" si="74"/>
        <v>0</v>
      </c>
      <c r="BF342" s="171">
        <f t="shared" si="75"/>
        <v>0</v>
      </c>
      <c r="BG342" s="171">
        <f t="shared" si="76"/>
        <v>0</v>
      </c>
      <c r="BH342" s="171">
        <f t="shared" si="77"/>
        <v>0</v>
      </c>
      <c r="BI342" s="171">
        <f t="shared" si="78"/>
        <v>0</v>
      </c>
      <c r="BJ342" s="18" t="s">
        <v>89</v>
      </c>
      <c r="BK342" s="172">
        <f t="shared" si="79"/>
        <v>0</v>
      </c>
      <c r="BL342" s="18" t="s">
        <v>368</v>
      </c>
      <c r="BM342" s="170" t="s">
        <v>3963</v>
      </c>
    </row>
    <row r="343" spans="1:65" s="2" customFormat="1" ht="24.2" customHeight="1">
      <c r="A343" s="33"/>
      <c r="B343" s="158"/>
      <c r="C343" s="159" t="s">
        <v>1391</v>
      </c>
      <c r="D343" s="159" t="s">
        <v>278</v>
      </c>
      <c r="E343" s="160" t="s">
        <v>3964</v>
      </c>
      <c r="F343" s="161" t="s">
        <v>3965</v>
      </c>
      <c r="G343" s="162" t="s">
        <v>371</v>
      </c>
      <c r="H343" s="163">
        <v>2</v>
      </c>
      <c r="I343" s="164"/>
      <c r="J343" s="163">
        <f t="shared" si="70"/>
        <v>0</v>
      </c>
      <c r="K343" s="165"/>
      <c r="L343" s="34"/>
      <c r="M343" s="166" t="s">
        <v>1</v>
      </c>
      <c r="N343" s="167" t="s">
        <v>42</v>
      </c>
      <c r="O343" s="62"/>
      <c r="P343" s="168">
        <f t="shared" si="71"/>
        <v>0</v>
      </c>
      <c r="Q343" s="168">
        <v>0</v>
      </c>
      <c r="R343" s="168">
        <f t="shared" si="72"/>
        <v>0</v>
      </c>
      <c r="S343" s="168">
        <v>0</v>
      </c>
      <c r="T343" s="169">
        <f t="shared" si="73"/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0" t="s">
        <v>368</v>
      </c>
      <c r="AT343" s="170" t="s">
        <v>278</v>
      </c>
      <c r="AU343" s="170" t="s">
        <v>89</v>
      </c>
      <c r="AY343" s="18" t="s">
        <v>276</v>
      </c>
      <c r="BE343" s="171">
        <f t="shared" si="74"/>
        <v>0</v>
      </c>
      <c r="BF343" s="171">
        <f t="shared" si="75"/>
        <v>0</v>
      </c>
      <c r="BG343" s="171">
        <f t="shared" si="76"/>
        <v>0</v>
      </c>
      <c r="BH343" s="171">
        <f t="shared" si="77"/>
        <v>0</v>
      </c>
      <c r="BI343" s="171">
        <f t="shared" si="78"/>
        <v>0</v>
      </c>
      <c r="BJ343" s="18" t="s">
        <v>89</v>
      </c>
      <c r="BK343" s="172">
        <f t="shared" si="79"/>
        <v>0</v>
      </c>
      <c r="BL343" s="18" t="s">
        <v>368</v>
      </c>
      <c r="BM343" s="170" t="s">
        <v>3966</v>
      </c>
    </row>
    <row r="344" spans="1:65" s="2" customFormat="1" ht="33" customHeight="1">
      <c r="A344" s="33"/>
      <c r="B344" s="158"/>
      <c r="C344" s="159" t="s">
        <v>1395</v>
      </c>
      <c r="D344" s="159" t="s">
        <v>278</v>
      </c>
      <c r="E344" s="160" t="s">
        <v>3967</v>
      </c>
      <c r="F344" s="161" t="s">
        <v>3968</v>
      </c>
      <c r="G344" s="162" t="s">
        <v>371</v>
      </c>
      <c r="H344" s="163">
        <v>12</v>
      </c>
      <c r="I344" s="164"/>
      <c r="J344" s="163">
        <f t="shared" si="70"/>
        <v>0</v>
      </c>
      <c r="K344" s="165"/>
      <c r="L344" s="34"/>
      <c r="M344" s="166" t="s">
        <v>1</v>
      </c>
      <c r="N344" s="167" t="s">
        <v>42</v>
      </c>
      <c r="O344" s="62"/>
      <c r="P344" s="168">
        <f t="shared" si="71"/>
        <v>0</v>
      </c>
      <c r="Q344" s="168">
        <v>0</v>
      </c>
      <c r="R344" s="168">
        <f t="shared" si="72"/>
        <v>0</v>
      </c>
      <c r="S344" s="168">
        <v>0</v>
      </c>
      <c r="T344" s="169">
        <f t="shared" si="73"/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70" t="s">
        <v>368</v>
      </c>
      <c r="AT344" s="170" t="s">
        <v>278</v>
      </c>
      <c r="AU344" s="170" t="s">
        <v>89</v>
      </c>
      <c r="AY344" s="18" t="s">
        <v>276</v>
      </c>
      <c r="BE344" s="171">
        <f t="shared" si="74"/>
        <v>0</v>
      </c>
      <c r="BF344" s="171">
        <f t="shared" si="75"/>
        <v>0</v>
      </c>
      <c r="BG344" s="171">
        <f t="shared" si="76"/>
        <v>0</v>
      </c>
      <c r="BH344" s="171">
        <f t="shared" si="77"/>
        <v>0</v>
      </c>
      <c r="BI344" s="171">
        <f t="shared" si="78"/>
        <v>0</v>
      </c>
      <c r="BJ344" s="18" t="s">
        <v>89</v>
      </c>
      <c r="BK344" s="172">
        <f t="shared" si="79"/>
        <v>0</v>
      </c>
      <c r="BL344" s="18" t="s">
        <v>368</v>
      </c>
      <c r="BM344" s="170" t="s">
        <v>3969</v>
      </c>
    </row>
    <row r="345" spans="1:65" s="2" customFormat="1" ht="33" customHeight="1">
      <c r="A345" s="33"/>
      <c r="B345" s="158"/>
      <c r="C345" s="197" t="s">
        <v>1399</v>
      </c>
      <c r="D345" s="197" t="s">
        <v>393</v>
      </c>
      <c r="E345" s="198" t="s">
        <v>3970</v>
      </c>
      <c r="F345" s="199" t="s">
        <v>3971</v>
      </c>
      <c r="G345" s="200" t="s">
        <v>371</v>
      </c>
      <c r="H345" s="201">
        <v>9</v>
      </c>
      <c r="I345" s="202"/>
      <c r="J345" s="201">
        <f t="shared" si="70"/>
        <v>0</v>
      </c>
      <c r="K345" s="203"/>
      <c r="L345" s="204"/>
      <c r="M345" s="205" t="s">
        <v>1</v>
      </c>
      <c r="N345" s="206" t="s">
        <v>42</v>
      </c>
      <c r="O345" s="62"/>
      <c r="P345" s="168">
        <f t="shared" si="71"/>
        <v>0</v>
      </c>
      <c r="Q345" s="168">
        <v>1.6999999999999999E-3</v>
      </c>
      <c r="R345" s="168">
        <f t="shared" si="72"/>
        <v>1.5299999999999999E-2</v>
      </c>
      <c r="S345" s="168">
        <v>0</v>
      </c>
      <c r="T345" s="169">
        <f t="shared" si="73"/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0" t="s">
        <v>448</v>
      </c>
      <c r="AT345" s="170" t="s">
        <v>393</v>
      </c>
      <c r="AU345" s="170" t="s">
        <v>89</v>
      </c>
      <c r="AY345" s="18" t="s">
        <v>276</v>
      </c>
      <c r="BE345" s="171">
        <f t="shared" si="74"/>
        <v>0</v>
      </c>
      <c r="BF345" s="171">
        <f t="shared" si="75"/>
        <v>0</v>
      </c>
      <c r="BG345" s="171">
        <f t="shared" si="76"/>
        <v>0</v>
      </c>
      <c r="BH345" s="171">
        <f t="shared" si="77"/>
        <v>0</v>
      </c>
      <c r="BI345" s="171">
        <f t="shared" si="78"/>
        <v>0</v>
      </c>
      <c r="BJ345" s="18" t="s">
        <v>89</v>
      </c>
      <c r="BK345" s="172">
        <f t="shared" si="79"/>
        <v>0</v>
      </c>
      <c r="BL345" s="18" t="s">
        <v>368</v>
      </c>
      <c r="BM345" s="170" t="s">
        <v>3972</v>
      </c>
    </row>
    <row r="346" spans="1:65" s="2" customFormat="1" ht="37.9" customHeight="1">
      <c r="A346" s="33"/>
      <c r="B346" s="158"/>
      <c r="C346" s="197" t="s">
        <v>1403</v>
      </c>
      <c r="D346" s="197" t="s">
        <v>393</v>
      </c>
      <c r="E346" s="198" t="s">
        <v>3973</v>
      </c>
      <c r="F346" s="199" t="s">
        <v>3974</v>
      </c>
      <c r="G346" s="200" t="s">
        <v>371</v>
      </c>
      <c r="H346" s="201">
        <v>2</v>
      </c>
      <c r="I346" s="202"/>
      <c r="J346" s="201">
        <f t="shared" si="70"/>
        <v>0</v>
      </c>
      <c r="K346" s="203"/>
      <c r="L346" s="204"/>
      <c r="M346" s="205" t="s">
        <v>1</v>
      </c>
      <c r="N346" s="206" t="s">
        <v>42</v>
      </c>
      <c r="O346" s="62"/>
      <c r="P346" s="168">
        <f t="shared" si="71"/>
        <v>0</v>
      </c>
      <c r="Q346" s="168">
        <v>4.0000000000000002E-4</v>
      </c>
      <c r="R346" s="168">
        <f t="shared" si="72"/>
        <v>8.0000000000000004E-4</v>
      </c>
      <c r="S346" s="168">
        <v>0</v>
      </c>
      <c r="T346" s="169">
        <f t="shared" si="73"/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0" t="s">
        <v>448</v>
      </c>
      <c r="AT346" s="170" t="s">
        <v>393</v>
      </c>
      <c r="AU346" s="170" t="s">
        <v>89</v>
      </c>
      <c r="AY346" s="18" t="s">
        <v>276</v>
      </c>
      <c r="BE346" s="171">
        <f t="shared" si="74"/>
        <v>0</v>
      </c>
      <c r="BF346" s="171">
        <f t="shared" si="75"/>
        <v>0</v>
      </c>
      <c r="BG346" s="171">
        <f t="shared" si="76"/>
        <v>0</v>
      </c>
      <c r="BH346" s="171">
        <f t="shared" si="77"/>
        <v>0</v>
      </c>
      <c r="BI346" s="171">
        <f t="shared" si="78"/>
        <v>0</v>
      </c>
      <c r="BJ346" s="18" t="s">
        <v>89</v>
      </c>
      <c r="BK346" s="172">
        <f t="shared" si="79"/>
        <v>0</v>
      </c>
      <c r="BL346" s="18" t="s">
        <v>368</v>
      </c>
      <c r="BM346" s="170" t="s">
        <v>3975</v>
      </c>
    </row>
    <row r="347" spans="1:65" s="2" customFormat="1" ht="24.2" customHeight="1">
      <c r="A347" s="33"/>
      <c r="B347" s="158"/>
      <c r="C347" s="197" t="s">
        <v>1407</v>
      </c>
      <c r="D347" s="197" t="s">
        <v>393</v>
      </c>
      <c r="E347" s="198" t="s">
        <v>3976</v>
      </c>
      <c r="F347" s="199" t="s">
        <v>3977</v>
      </c>
      <c r="G347" s="200" t="s">
        <v>371</v>
      </c>
      <c r="H347" s="201">
        <v>1</v>
      </c>
      <c r="I347" s="202"/>
      <c r="J347" s="201">
        <f t="shared" si="70"/>
        <v>0</v>
      </c>
      <c r="K347" s="203"/>
      <c r="L347" s="204"/>
      <c r="M347" s="205" t="s">
        <v>1</v>
      </c>
      <c r="N347" s="206" t="s">
        <v>42</v>
      </c>
      <c r="O347" s="62"/>
      <c r="P347" s="168">
        <f t="shared" si="71"/>
        <v>0</v>
      </c>
      <c r="Q347" s="168">
        <v>1.1000000000000001E-3</v>
      </c>
      <c r="R347" s="168">
        <f t="shared" si="72"/>
        <v>1.1000000000000001E-3</v>
      </c>
      <c r="S347" s="168">
        <v>0</v>
      </c>
      <c r="T347" s="169">
        <f t="shared" si="73"/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70" t="s">
        <v>448</v>
      </c>
      <c r="AT347" s="170" t="s">
        <v>393</v>
      </c>
      <c r="AU347" s="170" t="s">
        <v>89</v>
      </c>
      <c r="AY347" s="18" t="s">
        <v>276</v>
      </c>
      <c r="BE347" s="171">
        <f t="shared" si="74"/>
        <v>0</v>
      </c>
      <c r="BF347" s="171">
        <f t="shared" si="75"/>
        <v>0</v>
      </c>
      <c r="BG347" s="171">
        <f t="shared" si="76"/>
        <v>0</v>
      </c>
      <c r="BH347" s="171">
        <f t="shared" si="77"/>
        <v>0</v>
      </c>
      <c r="BI347" s="171">
        <f t="shared" si="78"/>
        <v>0</v>
      </c>
      <c r="BJ347" s="18" t="s">
        <v>89</v>
      </c>
      <c r="BK347" s="172">
        <f t="shared" si="79"/>
        <v>0</v>
      </c>
      <c r="BL347" s="18" t="s">
        <v>368</v>
      </c>
      <c r="BM347" s="170" t="s">
        <v>3978</v>
      </c>
    </row>
    <row r="348" spans="1:65" s="2" customFormat="1" ht="24.2" customHeight="1">
      <c r="A348" s="33"/>
      <c r="B348" s="158"/>
      <c r="C348" s="197" t="s">
        <v>1411</v>
      </c>
      <c r="D348" s="197" t="s">
        <v>393</v>
      </c>
      <c r="E348" s="198" t="s">
        <v>3979</v>
      </c>
      <c r="F348" s="199" t="s">
        <v>3980</v>
      </c>
      <c r="G348" s="200" t="s">
        <v>371</v>
      </c>
      <c r="H348" s="201">
        <v>1</v>
      </c>
      <c r="I348" s="202"/>
      <c r="J348" s="201">
        <f t="shared" si="70"/>
        <v>0</v>
      </c>
      <c r="K348" s="203"/>
      <c r="L348" s="204"/>
      <c r="M348" s="205" t="s">
        <v>1</v>
      </c>
      <c r="N348" s="206" t="s">
        <v>42</v>
      </c>
      <c r="O348" s="62"/>
      <c r="P348" s="168">
        <f t="shared" si="71"/>
        <v>0</v>
      </c>
      <c r="Q348" s="168">
        <v>1.32E-3</v>
      </c>
      <c r="R348" s="168">
        <f t="shared" si="72"/>
        <v>1.32E-3</v>
      </c>
      <c r="S348" s="168">
        <v>0</v>
      </c>
      <c r="T348" s="169">
        <f t="shared" si="73"/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70" t="s">
        <v>448</v>
      </c>
      <c r="AT348" s="170" t="s">
        <v>393</v>
      </c>
      <c r="AU348" s="170" t="s">
        <v>89</v>
      </c>
      <c r="AY348" s="18" t="s">
        <v>276</v>
      </c>
      <c r="BE348" s="171">
        <f t="shared" si="74"/>
        <v>0</v>
      </c>
      <c r="BF348" s="171">
        <f t="shared" si="75"/>
        <v>0</v>
      </c>
      <c r="BG348" s="171">
        <f t="shared" si="76"/>
        <v>0</v>
      </c>
      <c r="BH348" s="171">
        <f t="shared" si="77"/>
        <v>0</v>
      </c>
      <c r="BI348" s="171">
        <f t="shared" si="78"/>
        <v>0</v>
      </c>
      <c r="BJ348" s="18" t="s">
        <v>89</v>
      </c>
      <c r="BK348" s="172">
        <f t="shared" si="79"/>
        <v>0</v>
      </c>
      <c r="BL348" s="18" t="s">
        <v>368</v>
      </c>
      <c r="BM348" s="170" t="s">
        <v>3981</v>
      </c>
    </row>
    <row r="349" spans="1:65" s="2" customFormat="1" ht="21.75" customHeight="1">
      <c r="A349" s="33"/>
      <c r="B349" s="158"/>
      <c r="C349" s="197" t="s">
        <v>1416</v>
      </c>
      <c r="D349" s="197" t="s">
        <v>393</v>
      </c>
      <c r="E349" s="198" t="s">
        <v>3982</v>
      </c>
      <c r="F349" s="199" t="s">
        <v>3983</v>
      </c>
      <c r="G349" s="200" t="s">
        <v>371</v>
      </c>
      <c r="H349" s="201">
        <v>1</v>
      </c>
      <c r="I349" s="202"/>
      <c r="J349" s="201">
        <f t="shared" si="70"/>
        <v>0</v>
      </c>
      <c r="K349" s="203"/>
      <c r="L349" s="204"/>
      <c r="M349" s="205" t="s">
        <v>1</v>
      </c>
      <c r="N349" s="206" t="s">
        <v>42</v>
      </c>
      <c r="O349" s="62"/>
      <c r="P349" s="168">
        <f t="shared" si="71"/>
        <v>0</v>
      </c>
      <c r="Q349" s="168">
        <v>1.91E-3</v>
      </c>
      <c r="R349" s="168">
        <f t="shared" si="72"/>
        <v>1.91E-3</v>
      </c>
      <c r="S349" s="168">
        <v>0</v>
      </c>
      <c r="T349" s="169">
        <f t="shared" si="73"/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70" t="s">
        <v>448</v>
      </c>
      <c r="AT349" s="170" t="s">
        <v>393</v>
      </c>
      <c r="AU349" s="170" t="s">
        <v>89</v>
      </c>
      <c r="AY349" s="18" t="s">
        <v>276</v>
      </c>
      <c r="BE349" s="171">
        <f t="shared" si="74"/>
        <v>0</v>
      </c>
      <c r="BF349" s="171">
        <f t="shared" si="75"/>
        <v>0</v>
      </c>
      <c r="BG349" s="171">
        <f t="shared" si="76"/>
        <v>0</v>
      </c>
      <c r="BH349" s="171">
        <f t="shared" si="77"/>
        <v>0</v>
      </c>
      <c r="BI349" s="171">
        <f t="shared" si="78"/>
        <v>0</v>
      </c>
      <c r="BJ349" s="18" t="s">
        <v>89</v>
      </c>
      <c r="BK349" s="172">
        <f t="shared" si="79"/>
        <v>0</v>
      </c>
      <c r="BL349" s="18" t="s">
        <v>368</v>
      </c>
      <c r="BM349" s="170" t="s">
        <v>3984</v>
      </c>
    </row>
    <row r="350" spans="1:65" s="2" customFormat="1" ht="24.2" customHeight="1">
      <c r="A350" s="33"/>
      <c r="B350" s="158"/>
      <c r="C350" s="159" t="s">
        <v>1421</v>
      </c>
      <c r="D350" s="159" t="s">
        <v>278</v>
      </c>
      <c r="E350" s="160" t="s">
        <v>3985</v>
      </c>
      <c r="F350" s="161" t="s">
        <v>3986</v>
      </c>
      <c r="G350" s="162" t="s">
        <v>371</v>
      </c>
      <c r="H350" s="163">
        <v>2</v>
      </c>
      <c r="I350" s="164"/>
      <c r="J350" s="163">
        <f t="shared" si="70"/>
        <v>0</v>
      </c>
      <c r="K350" s="165"/>
      <c r="L350" s="34"/>
      <c r="M350" s="166" t="s">
        <v>1</v>
      </c>
      <c r="N350" s="167" t="s">
        <v>42</v>
      </c>
      <c r="O350" s="62"/>
      <c r="P350" s="168">
        <f t="shared" si="71"/>
        <v>0</v>
      </c>
      <c r="Q350" s="168">
        <v>0</v>
      </c>
      <c r="R350" s="168">
        <f t="shared" si="72"/>
        <v>0</v>
      </c>
      <c r="S350" s="168">
        <v>0</v>
      </c>
      <c r="T350" s="169">
        <f t="shared" si="73"/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70" t="s">
        <v>368</v>
      </c>
      <c r="AT350" s="170" t="s">
        <v>278</v>
      </c>
      <c r="AU350" s="170" t="s">
        <v>89</v>
      </c>
      <c r="AY350" s="18" t="s">
        <v>276</v>
      </c>
      <c r="BE350" s="171">
        <f t="shared" si="74"/>
        <v>0</v>
      </c>
      <c r="BF350" s="171">
        <f t="shared" si="75"/>
        <v>0</v>
      </c>
      <c r="BG350" s="171">
        <f t="shared" si="76"/>
        <v>0</v>
      </c>
      <c r="BH350" s="171">
        <f t="shared" si="77"/>
        <v>0</v>
      </c>
      <c r="BI350" s="171">
        <f t="shared" si="78"/>
        <v>0</v>
      </c>
      <c r="BJ350" s="18" t="s">
        <v>89</v>
      </c>
      <c r="BK350" s="172">
        <f t="shared" si="79"/>
        <v>0</v>
      </c>
      <c r="BL350" s="18" t="s">
        <v>368</v>
      </c>
      <c r="BM350" s="170" t="s">
        <v>3987</v>
      </c>
    </row>
    <row r="351" spans="1:65" s="2" customFormat="1" ht="21.75" customHeight="1">
      <c r="A351" s="33"/>
      <c r="B351" s="158"/>
      <c r="C351" s="159" t="s">
        <v>1425</v>
      </c>
      <c r="D351" s="159" t="s">
        <v>278</v>
      </c>
      <c r="E351" s="160" t="s">
        <v>3988</v>
      </c>
      <c r="F351" s="161" t="s">
        <v>3989</v>
      </c>
      <c r="G351" s="162" t="s">
        <v>371</v>
      </c>
      <c r="H351" s="163">
        <v>3</v>
      </c>
      <c r="I351" s="164"/>
      <c r="J351" s="163">
        <f t="shared" si="70"/>
        <v>0</v>
      </c>
      <c r="K351" s="165"/>
      <c r="L351" s="34"/>
      <c r="M351" s="166" t="s">
        <v>1</v>
      </c>
      <c r="N351" s="167" t="s">
        <v>42</v>
      </c>
      <c r="O351" s="62"/>
      <c r="P351" s="168">
        <f t="shared" si="71"/>
        <v>0</v>
      </c>
      <c r="Q351" s="168">
        <v>4.0000000000000003E-5</v>
      </c>
      <c r="R351" s="168">
        <f t="shared" si="72"/>
        <v>1.2000000000000002E-4</v>
      </c>
      <c r="S351" s="168">
        <v>0</v>
      </c>
      <c r="T351" s="169">
        <f t="shared" si="73"/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70" t="s">
        <v>368</v>
      </c>
      <c r="AT351" s="170" t="s">
        <v>278</v>
      </c>
      <c r="AU351" s="170" t="s">
        <v>89</v>
      </c>
      <c r="AY351" s="18" t="s">
        <v>276</v>
      </c>
      <c r="BE351" s="171">
        <f t="shared" si="74"/>
        <v>0</v>
      </c>
      <c r="BF351" s="171">
        <f t="shared" si="75"/>
        <v>0</v>
      </c>
      <c r="BG351" s="171">
        <f t="shared" si="76"/>
        <v>0</v>
      </c>
      <c r="BH351" s="171">
        <f t="shared" si="77"/>
        <v>0</v>
      </c>
      <c r="BI351" s="171">
        <f t="shared" si="78"/>
        <v>0</v>
      </c>
      <c r="BJ351" s="18" t="s">
        <v>89</v>
      </c>
      <c r="BK351" s="172">
        <f t="shared" si="79"/>
        <v>0</v>
      </c>
      <c r="BL351" s="18" t="s">
        <v>368</v>
      </c>
      <c r="BM351" s="170" t="s">
        <v>3990</v>
      </c>
    </row>
    <row r="352" spans="1:65" s="2" customFormat="1" ht="24.2" customHeight="1">
      <c r="A352" s="33"/>
      <c r="B352" s="158"/>
      <c r="C352" s="197" t="s">
        <v>1429</v>
      </c>
      <c r="D352" s="197" t="s">
        <v>393</v>
      </c>
      <c r="E352" s="198" t="s">
        <v>3991</v>
      </c>
      <c r="F352" s="199" t="s">
        <v>3992</v>
      </c>
      <c r="G352" s="200" t="s">
        <v>371</v>
      </c>
      <c r="H352" s="201">
        <v>3</v>
      </c>
      <c r="I352" s="202"/>
      <c r="J352" s="201">
        <f t="shared" si="70"/>
        <v>0</v>
      </c>
      <c r="K352" s="203"/>
      <c r="L352" s="204"/>
      <c r="M352" s="205" t="s">
        <v>1</v>
      </c>
      <c r="N352" s="206" t="s">
        <v>42</v>
      </c>
      <c r="O352" s="62"/>
      <c r="P352" s="168">
        <f t="shared" si="71"/>
        <v>0</v>
      </c>
      <c r="Q352" s="168">
        <v>1.1199999999999999E-3</v>
      </c>
      <c r="R352" s="168">
        <f t="shared" si="72"/>
        <v>3.3599999999999997E-3</v>
      </c>
      <c r="S352" s="168">
        <v>0</v>
      </c>
      <c r="T352" s="169">
        <f t="shared" si="73"/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70" t="s">
        <v>448</v>
      </c>
      <c r="AT352" s="170" t="s">
        <v>393</v>
      </c>
      <c r="AU352" s="170" t="s">
        <v>89</v>
      </c>
      <c r="AY352" s="18" t="s">
        <v>276</v>
      </c>
      <c r="BE352" s="171">
        <f t="shared" si="74"/>
        <v>0</v>
      </c>
      <c r="BF352" s="171">
        <f t="shared" si="75"/>
        <v>0</v>
      </c>
      <c r="BG352" s="171">
        <f t="shared" si="76"/>
        <v>0</v>
      </c>
      <c r="BH352" s="171">
        <f t="shared" si="77"/>
        <v>0</v>
      </c>
      <c r="BI352" s="171">
        <f t="shared" si="78"/>
        <v>0</v>
      </c>
      <c r="BJ352" s="18" t="s">
        <v>89</v>
      </c>
      <c r="BK352" s="172">
        <f t="shared" si="79"/>
        <v>0</v>
      </c>
      <c r="BL352" s="18" t="s">
        <v>368</v>
      </c>
      <c r="BM352" s="170" t="s">
        <v>3993</v>
      </c>
    </row>
    <row r="353" spans="1:65" s="2" customFormat="1" ht="33" customHeight="1">
      <c r="A353" s="33"/>
      <c r="B353" s="158"/>
      <c r="C353" s="197" t="s">
        <v>1434</v>
      </c>
      <c r="D353" s="197" t="s">
        <v>393</v>
      </c>
      <c r="E353" s="198" t="s">
        <v>3994</v>
      </c>
      <c r="F353" s="199" t="s">
        <v>3995</v>
      </c>
      <c r="G353" s="200" t="s">
        <v>371</v>
      </c>
      <c r="H353" s="201">
        <v>3</v>
      </c>
      <c r="I353" s="202"/>
      <c r="J353" s="201">
        <f t="shared" si="70"/>
        <v>0</v>
      </c>
      <c r="K353" s="203"/>
      <c r="L353" s="204"/>
      <c r="M353" s="205" t="s">
        <v>1</v>
      </c>
      <c r="N353" s="206" t="s">
        <v>42</v>
      </c>
      <c r="O353" s="62"/>
      <c r="P353" s="168">
        <f t="shared" si="71"/>
        <v>0</v>
      </c>
      <c r="Q353" s="168">
        <v>2E-3</v>
      </c>
      <c r="R353" s="168">
        <f t="shared" si="72"/>
        <v>6.0000000000000001E-3</v>
      </c>
      <c r="S353" s="168">
        <v>0</v>
      </c>
      <c r="T353" s="169">
        <f t="shared" si="73"/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70" t="s">
        <v>448</v>
      </c>
      <c r="AT353" s="170" t="s">
        <v>393</v>
      </c>
      <c r="AU353" s="170" t="s">
        <v>89</v>
      </c>
      <c r="AY353" s="18" t="s">
        <v>276</v>
      </c>
      <c r="BE353" s="171">
        <f t="shared" si="74"/>
        <v>0</v>
      </c>
      <c r="BF353" s="171">
        <f t="shared" si="75"/>
        <v>0</v>
      </c>
      <c r="BG353" s="171">
        <f t="shared" si="76"/>
        <v>0</v>
      </c>
      <c r="BH353" s="171">
        <f t="shared" si="77"/>
        <v>0</v>
      </c>
      <c r="BI353" s="171">
        <f t="shared" si="78"/>
        <v>0</v>
      </c>
      <c r="BJ353" s="18" t="s">
        <v>89</v>
      </c>
      <c r="BK353" s="172">
        <f t="shared" si="79"/>
        <v>0</v>
      </c>
      <c r="BL353" s="18" t="s">
        <v>368</v>
      </c>
      <c r="BM353" s="170" t="s">
        <v>3996</v>
      </c>
    </row>
    <row r="354" spans="1:65" s="2" customFormat="1" ht="37.9" customHeight="1">
      <c r="A354" s="33"/>
      <c r="B354" s="158"/>
      <c r="C354" s="159" t="s">
        <v>1449</v>
      </c>
      <c r="D354" s="159" t="s">
        <v>278</v>
      </c>
      <c r="E354" s="160" t="s">
        <v>3997</v>
      </c>
      <c r="F354" s="161" t="s">
        <v>3998</v>
      </c>
      <c r="G354" s="162" t="s">
        <v>371</v>
      </c>
      <c r="H354" s="163">
        <v>13</v>
      </c>
      <c r="I354" s="164"/>
      <c r="J354" s="163">
        <f t="shared" si="70"/>
        <v>0</v>
      </c>
      <c r="K354" s="165"/>
      <c r="L354" s="34"/>
      <c r="M354" s="166" t="s">
        <v>1</v>
      </c>
      <c r="N354" s="167" t="s">
        <v>42</v>
      </c>
      <c r="O354" s="62"/>
      <c r="P354" s="168">
        <f t="shared" si="71"/>
        <v>0</v>
      </c>
      <c r="Q354" s="168">
        <v>0</v>
      </c>
      <c r="R354" s="168">
        <f t="shared" si="72"/>
        <v>0</v>
      </c>
      <c r="S354" s="168">
        <v>0</v>
      </c>
      <c r="T354" s="169">
        <f t="shared" si="73"/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70" t="s">
        <v>368</v>
      </c>
      <c r="AT354" s="170" t="s">
        <v>278</v>
      </c>
      <c r="AU354" s="170" t="s">
        <v>89</v>
      </c>
      <c r="AY354" s="18" t="s">
        <v>276</v>
      </c>
      <c r="BE354" s="171">
        <f t="shared" si="74"/>
        <v>0</v>
      </c>
      <c r="BF354" s="171">
        <f t="shared" si="75"/>
        <v>0</v>
      </c>
      <c r="BG354" s="171">
        <f t="shared" si="76"/>
        <v>0</v>
      </c>
      <c r="BH354" s="171">
        <f t="shared" si="77"/>
        <v>0</v>
      </c>
      <c r="BI354" s="171">
        <f t="shared" si="78"/>
        <v>0</v>
      </c>
      <c r="BJ354" s="18" t="s">
        <v>89</v>
      </c>
      <c r="BK354" s="172">
        <f t="shared" si="79"/>
        <v>0</v>
      </c>
      <c r="BL354" s="18" t="s">
        <v>368</v>
      </c>
      <c r="BM354" s="170" t="s">
        <v>3999</v>
      </c>
    </row>
    <row r="355" spans="1:65" s="2" customFormat="1" ht="24.2" customHeight="1">
      <c r="A355" s="33"/>
      <c r="B355" s="158"/>
      <c r="C355" s="197" t="s">
        <v>1453</v>
      </c>
      <c r="D355" s="197" t="s">
        <v>393</v>
      </c>
      <c r="E355" s="198" t="s">
        <v>4000</v>
      </c>
      <c r="F355" s="199" t="s">
        <v>4001</v>
      </c>
      <c r="G355" s="200" t="s">
        <v>371</v>
      </c>
      <c r="H355" s="201">
        <v>1</v>
      </c>
      <c r="I355" s="202"/>
      <c r="J355" s="201">
        <f t="shared" si="70"/>
        <v>0</v>
      </c>
      <c r="K355" s="203"/>
      <c r="L355" s="204"/>
      <c r="M355" s="205" t="s">
        <v>1</v>
      </c>
      <c r="N355" s="206" t="s">
        <v>42</v>
      </c>
      <c r="O355" s="62"/>
      <c r="P355" s="168">
        <f t="shared" si="71"/>
        <v>0</v>
      </c>
      <c r="Q355" s="168">
        <v>4.2999999999999999E-4</v>
      </c>
      <c r="R355" s="168">
        <f t="shared" si="72"/>
        <v>4.2999999999999999E-4</v>
      </c>
      <c r="S355" s="168">
        <v>0</v>
      </c>
      <c r="T355" s="169">
        <f t="shared" si="73"/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70" t="s">
        <v>448</v>
      </c>
      <c r="AT355" s="170" t="s">
        <v>393</v>
      </c>
      <c r="AU355" s="170" t="s">
        <v>89</v>
      </c>
      <c r="AY355" s="18" t="s">
        <v>276</v>
      </c>
      <c r="BE355" s="171">
        <f t="shared" si="74"/>
        <v>0</v>
      </c>
      <c r="BF355" s="171">
        <f t="shared" si="75"/>
        <v>0</v>
      </c>
      <c r="BG355" s="171">
        <f t="shared" si="76"/>
        <v>0</v>
      </c>
      <c r="BH355" s="171">
        <f t="shared" si="77"/>
        <v>0</v>
      </c>
      <c r="BI355" s="171">
        <f t="shared" si="78"/>
        <v>0</v>
      </c>
      <c r="BJ355" s="18" t="s">
        <v>89</v>
      </c>
      <c r="BK355" s="172">
        <f t="shared" si="79"/>
        <v>0</v>
      </c>
      <c r="BL355" s="18" t="s">
        <v>368</v>
      </c>
      <c r="BM355" s="170" t="s">
        <v>4002</v>
      </c>
    </row>
    <row r="356" spans="1:65" s="2" customFormat="1" ht="33" customHeight="1">
      <c r="A356" s="33"/>
      <c r="B356" s="158"/>
      <c r="C356" s="159" t="s">
        <v>1457</v>
      </c>
      <c r="D356" s="159" t="s">
        <v>278</v>
      </c>
      <c r="E356" s="160" t="s">
        <v>4003</v>
      </c>
      <c r="F356" s="161" t="s">
        <v>4004</v>
      </c>
      <c r="G356" s="162" t="s">
        <v>355</v>
      </c>
      <c r="H356" s="163">
        <v>1.1180000000000001</v>
      </c>
      <c r="I356" s="164"/>
      <c r="J356" s="163">
        <f t="shared" si="70"/>
        <v>0</v>
      </c>
      <c r="K356" s="165"/>
      <c r="L356" s="34"/>
      <c r="M356" s="166" t="s">
        <v>1</v>
      </c>
      <c r="N356" s="167" t="s">
        <v>42</v>
      </c>
      <c r="O356" s="62"/>
      <c r="P356" s="168">
        <f t="shared" si="71"/>
        <v>0</v>
      </c>
      <c r="Q356" s="168">
        <v>0</v>
      </c>
      <c r="R356" s="168">
        <f t="shared" si="72"/>
        <v>0</v>
      </c>
      <c r="S356" s="168">
        <v>0</v>
      </c>
      <c r="T356" s="169">
        <f t="shared" si="73"/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0" t="s">
        <v>368</v>
      </c>
      <c r="AT356" s="170" t="s">
        <v>278</v>
      </c>
      <c r="AU356" s="170" t="s">
        <v>89</v>
      </c>
      <c r="AY356" s="18" t="s">
        <v>276</v>
      </c>
      <c r="BE356" s="171">
        <f t="shared" si="74"/>
        <v>0</v>
      </c>
      <c r="BF356" s="171">
        <f t="shared" si="75"/>
        <v>0</v>
      </c>
      <c r="BG356" s="171">
        <f t="shared" si="76"/>
        <v>0</v>
      </c>
      <c r="BH356" s="171">
        <f t="shared" si="77"/>
        <v>0</v>
      </c>
      <c r="BI356" s="171">
        <f t="shared" si="78"/>
        <v>0</v>
      </c>
      <c r="BJ356" s="18" t="s">
        <v>89</v>
      </c>
      <c r="BK356" s="172">
        <f t="shared" si="79"/>
        <v>0</v>
      </c>
      <c r="BL356" s="18" t="s">
        <v>368</v>
      </c>
      <c r="BM356" s="170" t="s">
        <v>4005</v>
      </c>
    </row>
    <row r="357" spans="1:65" s="2" customFormat="1" ht="24.2" customHeight="1">
      <c r="A357" s="33"/>
      <c r="B357" s="158"/>
      <c r="C357" s="159" t="s">
        <v>1461</v>
      </c>
      <c r="D357" s="159" t="s">
        <v>278</v>
      </c>
      <c r="E357" s="160" t="s">
        <v>4006</v>
      </c>
      <c r="F357" s="161" t="s">
        <v>4007</v>
      </c>
      <c r="G357" s="162" t="s">
        <v>1051</v>
      </c>
      <c r="H357" s="164"/>
      <c r="I357" s="164"/>
      <c r="J357" s="163">
        <f t="shared" si="70"/>
        <v>0</v>
      </c>
      <c r="K357" s="165"/>
      <c r="L357" s="34"/>
      <c r="M357" s="166" t="s">
        <v>1</v>
      </c>
      <c r="N357" s="167" t="s">
        <v>42</v>
      </c>
      <c r="O357" s="62"/>
      <c r="P357" s="168">
        <f t="shared" si="71"/>
        <v>0</v>
      </c>
      <c r="Q357" s="168">
        <v>0</v>
      </c>
      <c r="R357" s="168">
        <f t="shared" si="72"/>
        <v>0</v>
      </c>
      <c r="S357" s="168">
        <v>0</v>
      </c>
      <c r="T357" s="169">
        <f t="shared" si="73"/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70" t="s">
        <v>368</v>
      </c>
      <c r="AT357" s="170" t="s">
        <v>278</v>
      </c>
      <c r="AU357" s="170" t="s">
        <v>89</v>
      </c>
      <c r="AY357" s="18" t="s">
        <v>276</v>
      </c>
      <c r="BE357" s="171">
        <f t="shared" si="74"/>
        <v>0</v>
      </c>
      <c r="BF357" s="171">
        <f t="shared" si="75"/>
        <v>0</v>
      </c>
      <c r="BG357" s="171">
        <f t="shared" si="76"/>
        <v>0</v>
      </c>
      <c r="BH357" s="171">
        <f t="shared" si="77"/>
        <v>0</v>
      </c>
      <c r="BI357" s="171">
        <f t="shared" si="78"/>
        <v>0</v>
      </c>
      <c r="BJ357" s="18" t="s">
        <v>89</v>
      </c>
      <c r="BK357" s="172">
        <f t="shared" si="79"/>
        <v>0</v>
      </c>
      <c r="BL357" s="18" t="s">
        <v>368</v>
      </c>
      <c r="BM357" s="170" t="s">
        <v>4008</v>
      </c>
    </row>
    <row r="358" spans="1:65" s="12" customFormat="1" ht="22.9" customHeight="1">
      <c r="B358" s="145"/>
      <c r="D358" s="146" t="s">
        <v>75</v>
      </c>
      <c r="E358" s="156" t="s">
        <v>1498</v>
      </c>
      <c r="F358" s="156" t="s">
        <v>3502</v>
      </c>
      <c r="I358" s="148"/>
      <c r="J358" s="157">
        <f>BK358</f>
        <v>0</v>
      </c>
      <c r="L358" s="145"/>
      <c r="M358" s="150"/>
      <c r="N358" s="151"/>
      <c r="O358" s="151"/>
      <c r="P358" s="152">
        <f>SUM(P359:P361)</f>
        <v>0</v>
      </c>
      <c r="Q358" s="151"/>
      <c r="R358" s="152">
        <f>SUM(R359:R361)</f>
        <v>3.4000000000000002E-3</v>
      </c>
      <c r="S358" s="151"/>
      <c r="T358" s="153">
        <f>SUM(T359:T361)</f>
        <v>0</v>
      </c>
      <c r="AR358" s="146" t="s">
        <v>89</v>
      </c>
      <c r="AT358" s="154" t="s">
        <v>75</v>
      </c>
      <c r="AU358" s="154" t="s">
        <v>83</v>
      </c>
      <c r="AY358" s="146" t="s">
        <v>276</v>
      </c>
      <c r="BK358" s="155">
        <f>SUM(BK359:BK361)</f>
        <v>0</v>
      </c>
    </row>
    <row r="359" spans="1:65" s="2" customFormat="1" ht="24.2" customHeight="1">
      <c r="A359" s="33"/>
      <c r="B359" s="158"/>
      <c r="C359" s="159" t="s">
        <v>1465</v>
      </c>
      <c r="D359" s="159" t="s">
        <v>278</v>
      </c>
      <c r="E359" s="160" t="s">
        <v>4009</v>
      </c>
      <c r="F359" s="161" t="s">
        <v>4010</v>
      </c>
      <c r="G359" s="162" t="s">
        <v>407</v>
      </c>
      <c r="H359" s="163">
        <v>20</v>
      </c>
      <c r="I359" s="164"/>
      <c r="J359" s="163">
        <f>ROUND(I359*H359,3)</f>
        <v>0</v>
      </c>
      <c r="K359" s="165"/>
      <c r="L359" s="34"/>
      <c r="M359" s="166" t="s">
        <v>1</v>
      </c>
      <c r="N359" s="167" t="s">
        <v>42</v>
      </c>
      <c r="O359" s="62"/>
      <c r="P359" s="168">
        <f>O359*H359</f>
        <v>0</v>
      </c>
      <c r="Q359" s="168">
        <v>6.0000000000000002E-5</v>
      </c>
      <c r="R359" s="168">
        <f>Q359*H359</f>
        <v>1.2000000000000001E-3</v>
      </c>
      <c r="S359" s="168">
        <v>0</v>
      </c>
      <c r="T359" s="169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70" t="s">
        <v>368</v>
      </c>
      <c r="AT359" s="170" t="s">
        <v>278</v>
      </c>
      <c r="AU359" s="170" t="s">
        <v>89</v>
      </c>
      <c r="AY359" s="18" t="s">
        <v>276</v>
      </c>
      <c r="BE359" s="171">
        <f>IF(N359="základná",J359,0)</f>
        <v>0</v>
      </c>
      <c r="BF359" s="171">
        <f>IF(N359="znížená",J359,0)</f>
        <v>0</v>
      </c>
      <c r="BG359" s="171">
        <f>IF(N359="zákl. prenesená",J359,0)</f>
        <v>0</v>
      </c>
      <c r="BH359" s="171">
        <f>IF(N359="zníž. prenesená",J359,0)</f>
        <v>0</v>
      </c>
      <c r="BI359" s="171">
        <f>IF(N359="nulová",J359,0)</f>
        <v>0</v>
      </c>
      <c r="BJ359" s="18" t="s">
        <v>89</v>
      </c>
      <c r="BK359" s="172">
        <f>ROUND(I359*H359,3)</f>
        <v>0</v>
      </c>
      <c r="BL359" s="18" t="s">
        <v>368</v>
      </c>
      <c r="BM359" s="170" t="s">
        <v>4011</v>
      </c>
    </row>
    <row r="360" spans="1:65" s="2" customFormat="1" ht="24.2" customHeight="1">
      <c r="A360" s="33"/>
      <c r="B360" s="158"/>
      <c r="C360" s="197" t="s">
        <v>1472</v>
      </c>
      <c r="D360" s="197" t="s">
        <v>393</v>
      </c>
      <c r="E360" s="198" t="s">
        <v>4012</v>
      </c>
      <c r="F360" s="199" t="s">
        <v>4013</v>
      </c>
      <c r="G360" s="200" t="s">
        <v>407</v>
      </c>
      <c r="H360" s="201">
        <v>20</v>
      </c>
      <c r="I360" s="202"/>
      <c r="J360" s="201">
        <f>ROUND(I360*H360,3)</f>
        <v>0</v>
      </c>
      <c r="K360" s="203"/>
      <c r="L360" s="204"/>
      <c r="M360" s="205" t="s">
        <v>1</v>
      </c>
      <c r="N360" s="206" t="s">
        <v>42</v>
      </c>
      <c r="O360" s="62"/>
      <c r="P360" s="168">
        <f>O360*H360</f>
        <v>0</v>
      </c>
      <c r="Q360" s="168">
        <v>1.1E-4</v>
      </c>
      <c r="R360" s="168">
        <f>Q360*H360</f>
        <v>2.2000000000000001E-3</v>
      </c>
      <c r="S360" s="168">
        <v>0</v>
      </c>
      <c r="T360" s="169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0" t="s">
        <v>448</v>
      </c>
      <c r="AT360" s="170" t="s">
        <v>393</v>
      </c>
      <c r="AU360" s="170" t="s">
        <v>89</v>
      </c>
      <c r="AY360" s="18" t="s">
        <v>276</v>
      </c>
      <c r="BE360" s="171">
        <f>IF(N360="základná",J360,0)</f>
        <v>0</v>
      </c>
      <c r="BF360" s="171">
        <f>IF(N360="znížená",J360,0)</f>
        <v>0</v>
      </c>
      <c r="BG360" s="171">
        <f>IF(N360="zákl. prenesená",J360,0)</f>
        <v>0</v>
      </c>
      <c r="BH360" s="171">
        <f>IF(N360="zníž. prenesená",J360,0)</f>
        <v>0</v>
      </c>
      <c r="BI360" s="171">
        <f>IF(N360="nulová",J360,0)</f>
        <v>0</v>
      </c>
      <c r="BJ360" s="18" t="s">
        <v>89</v>
      </c>
      <c r="BK360" s="172">
        <f>ROUND(I360*H360,3)</f>
        <v>0</v>
      </c>
      <c r="BL360" s="18" t="s">
        <v>368</v>
      </c>
      <c r="BM360" s="170" t="s">
        <v>4014</v>
      </c>
    </row>
    <row r="361" spans="1:65" s="2" customFormat="1" ht="24.2" customHeight="1">
      <c r="A361" s="33"/>
      <c r="B361" s="158"/>
      <c r="C361" s="159" t="s">
        <v>1478</v>
      </c>
      <c r="D361" s="159" t="s">
        <v>278</v>
      </c>
      <c r="E361" s="160" t="s">
        <v>4015</v>
      </c>
      <c r="F361" s="161" t="s">
        <v>4016</v>
      </c>
      <c r="G361" s="162" t="s">
        <v>1051</v>
      </c>
      <c r="H361" s="164"/>
      <c r="I361" s="164"/>
      <c r="J361" s="163">
        <f>ROUND(I361*H361,3)</f>
        <v>0</v>
      </c>
      <c r="K361" s="165"/>
      <c r="L361" s="34"/>
      <c r="M361" s="166" t="s">
        <v>1</v>
      </c>
      <c r="N361" s="167" t="s">
        <v>42</v>
      </c>
      <c r="O361" s="62"/>
      <c r="P361" s="168">
        <f>O361*H361</f>
        <v>0</v>
      </c>
      <c r="Q361" s="168">
        <v>0</v>
      </c>
      <c r="R361" s="168">
        <f>Q361*H361</f>
        <v>0</v>
      </c>
      <c r="S361" s="168">
        <v>0</v>
      </c>
      <c r="T361" s="169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70" t="s">
        <v>368</v>
      </c>
      <c r="AT361" s="170" t="s">
        <v>278</v>
      </c>
      <c r="AU361" s="170" t="s">
        <v>89</v>
      </c>
      <c r="AY361" s="18" t="s">
        <v>276</v>
      </c>
      <c r="BE361" s="171">
        <f>IF(N361="základná",J361,0)</f>
        <v>0</v>
      </c>
      <c r="BF361" s="171">
        <f>IF(N361="znížená",J361,0)</f>
        <v>0</v>
      </c>
      <c r="BG361" s="171">
        <f>IF(N361="zákl. prenesená",J361,0)</f>
        <v>0</v>
      </c>
      <c r="BH361" s="171">
        <f>IF(N361="zníž. prenesená",J361,0)</f>
        <v>0</v>
      </c>
      <c r="BI361" s="171">
        <f>IF(N361="nulová",J361,0)</f>
        <v>0</v>
      </c>
      <c r="BJ361" s="18" t="s">
        <v>89</v>
      </c>
      <c r="BK361" s="172">
        <f>ROUND(I361*H361,3)</f>
        <v>0</v>
      </c>
      <c r="BL361" s="18" t="s">
        <v>368</v>
      </c>
      <c r="BM361" s="170" t="s">
        <v>4017</v>
      </c>
    </row>
    <row r="362" spans="1:65" s="12" customFormat="1" ht="22.9" customHeight="1">
      <c r="B362" s="145"/>
      <c r="D362" s="146" t="s">
        <v>75</v>
      </c>
      <c r="E362" s="156" t="s">
        <v>1889</v>
      </c>
      <c r="F362" s="156" t="s">
        <v>4018</v>
      </c>
      <c r="I362" s="148"/>
      <c r="J362" s="157">
        <f>BK362</f>
        <v>0</v>
      </c>
      <c r="L362" s="145"/>
      <c r="M362" s="150"/>
      <c r="N362" s="151"/>
      <c r="O362" s="151"/>
      <c r="P362" s="152">
        <f>SUM(P363:P364)</f>
        <v>0</v>
      </c>
      <c r="Q362" s="151"/>
      <c r="R362" s="152">
        <f>SUM(R363:R364)</f>
        <v>2.4000000000000003E-4</v>
      </c>
      <c r="S362" s="151"/>
      <c r="T362" s="153">
        <f>SUM(T363:T364)</f>
        <v>0</v>
      </c>
      <c r="AR362" s="146" t="s">
        <v>89</v>
      </c>
      <c r="AT362" s="154" t="s">
        <v>75</v>
      </c>
      <c r="AU362" s="154" t="s">
        <v>83</v>
      </c>
      <c r="AY362" s="146" t="s">
        <v>276</v>
      </c>
      <c r="BK362" s="155">
        <f>SUM(BK363:BK364)</f>
        <v>0</v>
      </c>
    </row>
    <row r="363" spans="1:65" s="2" customFormat="1" ht="24.2" customHeight="1">
      <c r="A363" s="33"/>
      <c r="B363" s="158"/>
      <c r="C363" s="159" t="s">
        <v>1483</v>
      </c>
      <c r="D363" s="159" t="s">
        <v>278</v>
      </c>
      <c r="E363" s="160" t="s">
        <v>4019</v>
      </c>
      <c r="F363" s="161" t="s">
        <v>2570</v>
      </c>
      <c r="G363" s="162" t="s">
        <v>281</v>
      </c>
      <c r="H363" s="163">
        <v>1</v>
      </c>
      <c r="I363" s="164"/>
      <c r="J363" s="163">
        <f>ROUND(I363*H363,3)</f>
        <v>0</v>
      </c>
      <c r="K363" s="165"/>
      <c r="L363" s="34"/>
      <c r="M363" s="166" t="s">
        <v>1</v>
      </c>
      <c r="N363" s="167" t="s">
        <v>42</v>
      </c>
      <c r="O363" s="62"/>
      <c r="P363" s="168">
        <f>O363*H363</f>
        <v>0</v>
      </c>
      <c r="Q363" s="168">
        <v>1.6000000000000001E-4</v>
      </c>
      <c r="R363" s="168">
        <f>Q363*H363</f>
        <v>1.6000000000000001E-4</v>
      </c>
      <c r="S363" s="168">
        <v>0</v>
      </c>
      <c r="T363" s="169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70" t="s">
        <v>368</v>
      </c>
      <c r="AT363" s="170" t="s">
        <v>278</v>
      </c>
      <c r="AU363" s="170" t="s">
        <v>89</v>
      </c>
      <c r="AY363" s="18" t="s">
        <v>276</v>
      </c>
      <c r="BE363" s="171">
        <f>IF(N363="základná",J363,0)</f>
        <v>0</v>
      </c>
      <c r="BF363" s="171">
        <f>IF(N363="znížená",J363,0)</f>
        <v>0</v>
      </c>
      <c r="BG363" s="171">
        <f>IF(N363="zákl. prenesená",J363,0)</f>
        <v>0</v>
      </c>
      <c r="BH363" s="171">
        <f>IF(N363="zníž. prenesená",J363,0)</f>
        <v>0</v>
      </c>
      <c r="BI363" s="171">
        <f>IF(N363="nulová",J363,0)</f>
        <v>0</v>
      </c>
      <c r="BJ363" s="18" t="s">
        <v>89</v>
      </c>
      <c r="BK363" s="172">
        <f>ROUND(I363*H363,3)</f>
        <v>0</v>
      </c>
      <c r="BL363" s="18" t="s">
        <v>368</v>
      </c>
      <c r="BM363" s="170" t="s">
        <v>4020</v>
      </c>
    </row>
    <row r="364" spans="1:65" s="2" customFormat="1" ht="24.2" customHeight="1">
      <c r="A364" s="33"/>
      <c r="B364" s="158"/>
      <c r="C364" s="159" t="s">
        <v>1488</v>
      </c>
      <c r="D364" s="159" t="s">
        <v>278</v>
      </c>
      <c r="E364" s="160" t="s">
        <v>4021</v>
      </c>
      <c r="F364" s="161" t="s">
        <v>1901</v>
      </c>
      <c r="G364" s="162" t="s">
        <v>281</v>
      </c>
      <c r="H364" s="163">
        <v>1</v>
      </c>
      <c r="I364" s="164"/>
      <c r="J364" s="163">
        <f>ROUND(I364*H364,3)</f>
        <v>0</v>
      </c>
      <c r="K364" s="165"/>
      <c r="L364" s="34"/>
      <c r="M364" s="166" t="s">
        <v>1</v>
      </c>
      <c r="N364" s="167" t="s">
        <v>42</v>
      </c>
      <c r="O364" s="62"/>
      <c r="P364" s="168">
        <f>O364*H364</f>
        <v>0</v>
      </c>
      <c r="Q364" s="168">
        <v>8.0000000000000007E-5</v>
      </c>
      <c r="R364" s="168">
        <f>Q364*H364</f>
        <v>8.0000000000000007E-5</v>
      </c>
      <c r="S364" s="168">
        <v>0</v>
      </c>
      <c r="T364" s="169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70" t="s">
        <v>368</v>
      </c>
      <c r="AT364" s="170" t="s">
        <v>278</v>
      </c>
      <c r="AU364" s="170" t="s">
        <v>89</v>
      </c>
      <c r="AY364" s="18" t="s">
        <v>276</v>
      </c>
      <c r="BE364" s="171">
        <f>IF(N364="základná",J364,0)</f>
        <v>0</v>
      </c>
      <c r="BF364" s="171">
        <f>IF(N364="znížená",J364,0)</f>
        <v>0</v>
      </c>
      <c r="BG364" s="171">
        <f>IF(N364="zákl. prenesená",J364,0)</f>
        <v>0</v>
      </c>
      <c r="BH364" s="171">
        <f>IF(N364="zníž. prenesená",J364,0)</f>
        <v>0</v>
      </c>
      <c r="BI364" s="171">
        <f>IF(N364="nulová",J364,0)</f>
        <v>0</v>
      </c>
      <c r="BJ364" s="18" t="s">
        <v>89</v>
      </c>
      <c r="BK364" s="172">
        <f>ROUND(I364*H364,3)</f>
        <v>0</v>
      </c>
      <c r="BL364" s="18" t="s">
        <v>368</v>
      </c>
      <c r="BM364" s="170" t="s">
        <v>4022</v>
      </c>
    </row>
    <row r="365" spans="1:65" s="12" customFormat="1" ht="25.9" customHeight="1">
      <c r="B365" s="145"/>
      <c r="D365" s="146" t="s">
        <v>75</v>
      </c>
      <c r="E365" s="147" t="s">
        <v>2064</v>
      </c>
      <c r="F365" s="147" t="s">
        <v>3521</v>
      </c>
      <c r="I365" s="148"/>
      <c r="J365" s="149">
        <f>BK365</f>
        <v>0</v>
      </c>
      <c r="L365" s="145"/>
      <c r="M365" s="150"/>
      <c r="N365" s="151"/>
      <c r="O365" s="151"/>
      <c r="P365" s="152">
        <f>P366</f>
        <v>0</v>
      </c>
      <c r="Q365" s="151"/>
      <c r="R365" s="152">
        <f>R366</f>
        <v>0</v>
      </c>
      <c r="S365" s="151"/>
      <c r="T365" s="153">
        <f>T366</f>
        <v>0</v>
      </c>
      <c r="AR365" s="146" t="s">
        <v>282</v>
      </c>
      <c r="AT365" s="154" t="s">
        <v>75</v>
      </c>
      <c r="AU365" s="154" t="s">
        <v>76</v>
      </c>
      <c r="AY365" s="146" t="s">
        <v>276</v>
      </c>
      <c r="BK365" s="155">
        <f>BK366</f>
        <v>0</v>
      </c>
    </row>
    <row r="366" spans="1:65" s="2" customFormat="1" ht="24.2" customHeight="1">
      <c r="A366" s="33"/>
      <c r="B366" s="158"/>
      <c r="C366" s="159" t="s">
        <v>1494</v>
      </c>
      <c r="D366" s="159" t="s">
        <v>278</v>
      </c>
      <c r="E366" s="160" t="s">
        <v>4023</v>
      </c>
      <c r="F366" s="161" t="s">
        <v>4024</v>
      </c>
      <c r="G366" s="162" t="s">
        <v>298</v>
      </c>
      <c r="H366" s="163">
        <v>2</v>
      </c>
      <c r="I366" s="164"/>
      <c r="J366" s="163">
        <f>ROUND(I366*H366,3)</f>
        <v>0</v>
      </c>
      <c r="K366" s="165"/>
      <c r="L366" s="34"/>
      <c r="M366" s="215" t="s">
        <v>1</v>
      </c>
      <c r="N366" s="216" t="s">
        <v>42</v>
      </c>
      <c r="O366" s="217"/>
      <c r="P366" s="218">
        <f>O366*H366</f>
        <v>0</v>
      </c>
      <c r="Q366" s="218">
        <v>0</v>
      </c>
      <c r="R366" s="218">
        <f>Q366*H366</f>
        <v>0</v>
      </c>
      <c r="S366" s="218">
        <v>0</v>
      </c>
      <c r="T366" s="219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70" t="s">
        <v>3524</v>
      </c>
      <c r="AT366" s="170" t="s">
        <v>278</v>
      </c>
      <c r="AU366" s="170" t="s">
        <v>83</v>
      </c>
      <c r="AY366" s="18" t="s">
        <v>276</v>
      </c>
      <c r="BE366" s="171">
        <f>IF(N366="základná",J366,0)</f>
        <v>0</v>
      </c>
      <c r="BF366" s="171">
        <f>IF(N366="znížená",J366,0)</f>
        <v>0</v>
      </c>
      <c r="BG366" s="171">
        <f>IF(N366="zákl. prenesená",J366,0)</f>
        <v>0</v>
      </c>
      <c r="BH366" s="171">
        <f>IF(N366="zníž. prenesená",J366,0)</f>
        <v>0</v>
      </c>
      <c r="BI366" s="171">
        <f>IF(N366="nulová",J366,0)</f>
        <v>0</v>
      </c>
      <c r="BJ366" s="18" t="s">
        <v>89</v>
      </c>
      <c r="BK366" s="172">
        <f>ROUND(I366*H366,3)</f>
        <v>0</v>
      </c>
      <c r="BL366" s="18" t="s">
        <v>3524</v>
      </c>
      <c r="BM366" s="170" t="s">
        <v>4025</v>
      </c>
    </row>
    <row r="367" spans="1:65" s="2" customFormat="1" ht="6.95" customHeight="1">
      <c r="A367" s="33"/>
      <c r="B367" s="51"/>
      <c r="C367" s="52"/>
      <c r="D367" s="52"/>
      <c r="E367" s="52"/>
      <c r="F367" s="52"/>
      <c r="G367" s="52"/>
      <c r="H367" s="52"/>
      <c r="I367" s="52"/>
      <c r="J367" s="52"/>
      <c r="K367" s="52"/>
      <c r="L367" s="34"/>
      <c r="M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</row>
  </sheetData>
  <autoFilter ref="C138:K366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114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129</v>
      </c>
      <c r="L4" s="21"/>
      <c r="M4" s="103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66" t="str">
        <f>'Rekapitulácia stavby'!K6</f>
        <v>DSS Slatinka- stavebný objekt  Haličská cesta Lučenec</v>
      </c>
      <c r="F7" s="267"/>
      <c r="G7" s="267"/>
      <c r="H7" s="267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6" t="s">
        <v>2256</v>
      </c>
      <c r="F9" s="268"/>
      <c r="G9" s="268"/>
      <c r="H9" s="26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144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5" t="s">
        <v>4026</v>
      </c>
      <c r="F11" s="268"/>
      <c r="G11" s="268"/>
      <c r="H11" s="268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28. 9. 2022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1"/>
      <c r="G20" s="231"/>
      <c r="H20" s="23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4027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4"/>
      <c r="B29" s="105"/>
      <c r="C29" s="104"/>
      <c r="D29" s="104"/>
      <c r="E29" s="236" t="s">
        <v>184</v>
      </c>
      <c r="F29" s="236"/>
      <c r="G29" s="236"/>
      <c r="H29" s="236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8" t="s">
        <v>36</v>
      </c>
      <c r="E32" s="33"/>
      <c r="F32" s="33"/>
      <c r="G32" s="33"/>
      <c r="H32" s="33"/>
      <c r="I32" s="33"/>
      <c r="J32" s="75">
        <f>ROUND(J131,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9" t="s">
        <v>40</v>
      </c>
      <c r="E35" s="39" t="s">
        <v>41</v>
      </c>
      <c r="F35" s="110">
        <f>ROUND((SUM(BE131:BE200)),  2)</f>
        <v>0</v>
      </c>
      <c r="G35" s="111"/>
      <c r="H35" s="111"/>
      <c r="I35" s="112">
        <v>0.2</v>
      </c>
      <c r="J35" s="110">
        <f>ROUND(((SUM(BE131:BE200))*I35),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42</v>
      </c>
      <c r="F36" s="110">
        <f>ROUND((SUM(BF131:BF200)),  2)</f>
        <v>0</v>
      </c>
      <c r="G36" s="111"/>
      <c r="H36" s="111"/>
      <c r="I36" s="112">
        <v>0.2</v>
      </c>
      <c r="J36" s="110">
        <f>ROUND(((SUM(BF131:BF200))*I36),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3">
        <f>ROUND((SUM(BG131:BG200)),  2)</f>
        <v>0</v>
      </c>
      <c r="G37" s="33"/>
      <c r="H37" s="33"/>
      <c r="I37" s="114">
        <v>0.2</v>
      </c>
      <c r="J37" s="11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3">
        <f>ROUND((SUM(BH131:BH200)),  2)</f>
        <v>0</v>
      </c>
      <c r="G38" s="33"/>
      <c r="H38" s="33"/>
      <c r="I38" s="114">
        <v>0.2</v>
      </c>
      <c r="J38" s="113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10">
        <f>ROUND((SUM(BI131:BI200)),  2)</f>
        <v>0</v>
      </c>
      <c r="G39" s="111"/>
      <c r="H39" s="111"/>
      <c r="I39" s="112">
        <v>0</v>
      </c>
      <c r="J39" s="110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46</v>
      </c>
      <c r="E41" s="64"/>
      <c r="F41" s="64"/>
      <c r="G41" s="117" t="s">
        <v>47</v>
      </c>
      <c r="H41" s="118" t="s">
        <v>48</v>
      </c>
      <c r="I41" s="64"/>
      <c r="J41" s="119">
        <f>SUM(J32:J39)</f>
        <v>0</v>
      </c>
      <c r="K41" s="120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21" t="s">
        <v>52</v>
      </c>
      <c r="G61" s="49" t="s">
        <v>51</v>
      </c>
      <c r="H61" s="36"/>
      <c r="I61" s="36"/>
      <c r="J61" s="122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21" t="s">
        <v>52</v>
      </c>
      <c r="G76" s="49" t="s">
        <v>51</v>
      </c>
      <c r="H76" s="36"/>
      <c r="I76" s="36"/>
      <c r="J76" s="122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227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6" t="str">
        <f>E7</f>
        <v>DSS Slatinka- stavebný objekt  Haličská cesta Lučenec</v>
      </c>
      <c r="F85" s="267"/>
      <c r="G85" s="267"/>
      <c r="H85" s="267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6" t="s">
        <v>2256</v>
      </c>
      <c r="F87" s="268"/>
      <c r="G87" s="268"/>
      <c r="H87" s="26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144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5" t="str">
        <f>E11</f>
        <v>B6 - VZT-vetranie</v>
      </c>
      <c r="F89" s="268"/>
      <c r="G89" s="268"/>
      <c r="H89" s="268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Haličská cesta 2138/9A, Lučenec</v>
      </c>
      <c r="G91" s="33"/>
      <c r="H91" s="33"/>
      <c r="I91" s="28" t="s">
        <v>20</v>
      </c>
      <c r="J91" s="59" t="str">
        <f>IF(J14="","",J14)</f>
        <v>28. 9. 2022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22</v>
      </c>
      <c r="D93" s="33"/>
      <c r="E93" s="33"/>
      <c r="F93" s="26" t="str">
        <f>E17</f>
        <v>DSS Slatinka,Lučenec</v>
      </c>
      <c r="G93" s="33"/>
      <c r="H93" s="33"/>
      <c r="I93" s="28" t="s">
        <v>28</v>
      </c>
      <c r="J93" s="31" t="str">
        <f>E23</f>
        <v>Ing.Attila Farkaš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25.7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Ing. Róbert Nagy - Projekovanie TZB 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3" t="s">
        <v>228</v>
      </c>
      <c r="D96" s="115"/>
      <c r="E96" s="115"/>
      <c r="F96" s="115"/>
      <c r="G96" s="115"/>
      <c r="H96" s="115"/>
      <c r="I96" s="115"/>
      <c r="J96" s="124" t="s">
        <v>229</v>
      </c>
      <c r="K96" s="115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5" t="s">
        <v>230</v>
      </c>
      <c r="D98" s="33"/>
      <c r="E98" s="33"/>
      <c r="F98" s="33"/>
      <c r="G98" s="33"/>
      <c r="H98" s="33"/>
      <c r="I98" s="33"/>
      <c r="J98" s="75">
        <f>J131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231</v>
      </c>
    </row>
    <row r="99" spans="1:47" s="9" customFormat="1" ht="24.95" customHeight="1">
      <c r="B99" s="126"/>
      <c r="D99" s="127" t="s">
        <v>3264</v>
      </c>
      <c r="E99" s="128"/>
      <c r="F99" s="128"/>
      <c r="G99" s="128"/>
      <c r="H99" s="128"/>
      <c r="I99" s="128"/>
      <c r="J99" s="129">
        <f>J132</f>
        <v>0</v>
      </c>
      <c r="L99" s="126"/>
    </row>
    <row r="100" spans="1:47" s="10" customFormat="1" ht="19.899999999999999" customHeight="1">
      <c r="B100" s="130"/>
      <c r="D100" s="131" t="s">
        <v>3265</v>
      </c>
      <c r="E100" s="132"/>
      <c r="F100" s="132"/>
      <c r="G100" s="132"/>
      <c r="H100" s="132"/>
      <c r="I100" s="132"/>
      <c r="J100" s="133">
        <f>J133</f>
        <v>0</v>
      </c>
      <c r="L100" s="130"/>
    </row>
    <row r="101" spans="1:47" s="10" customFormat="1" ht="19.899999999999999" customHeight="1">
      <c r="B101" s="130"/>
      <c r="D101" s="131" t="s">
        <v>3532</v>
      </c>
      <c r="E101" s="132"/>
      <c r="F101" s="132"/>
      <c r="G101" s="132"/>
      <c r="H101" s="132"/>
      <c r="I101" s="132"/>
      <c r="J101" s="133">
        <f>J136</f>
        <v>0</v>
      </c>
      <c r="L101" s="130"/>
    </row>
    <row r="102" spans="1:47" s="10" customFormat="1" ht="19.899999999999999" customHeight="1">
      <c r="B102" s="130"/>
      <c r="D102" s="131" t="s">
        <v>3266</v>
      </c>
      <c r="E102" s="132"/>
      <c r="F102" s="132"/>
      <c r="G102" s="132"/>
      <c r="H102" s="132"/>
      <c r="I102" s="132"/>
      <c r="J102" s="133">
        <f>J138</f>
        <v>0</v>
      </c>
      <c r="L102" s="130"/>
    </row>
    <row r="103" spans="1:47" s="10" customFormat="1" ht="19.899999999999999" customHeight="1">
      <c r="B103" s="130"/>
      <c r="D103" s="131" t="s">
        <v>3267</v>
      </c>
      <c r="E103" s="132"/>
      <c r="F103" s="132"/>
      <c r="G103" s="132"/>
      <c r="H103" s="132"/>
      <c r="I103" s="132"/>
      <c r="J103" s="133">
        <f>J142</f>
        <v>0</v>
      </c>
      <c r="L103" s="130"/>
    </row>
    <row r="104" spans="1:47" s="9" customFormat="1" ht="24.95" customHeight="1">
      <c r="B104" s="126"/>
      <c r="D104" s="127" t="s">
        <v>3268</v>
      </c>
      <c r="E104" s="128"/>
      <c r="F104" s="128"/>
      <c r="G104" s="128"/>
      <c r="H104" s="128"/>
      <c r="I104" s="128"/>
      <c r="J104" s="129">
        <f>J154</f>
        <v>0</v>
      </c>
      <c r="L104" s="126"/>
    </row>
    <row r="105" spans="1:47" s="10" customFormat="1" ht="19.899999999999999" customHeight="1">
      <c r="B105" s="130"/>
      <c r="D105" s="131" t="s">
        <v>3536</v>
      </c>
      <c r="E105" s="132"/>
      <c r="F105" s="132"/>
      <c r="G105" s="132"/>
      <c r="H105" s="132"/>
      <c r="I105" s="132"/>
      <c r="J105" s="133">
        <f>J156</f>
        <v>0</v>
      </c>
      <c r="L105" s="130"/>
    </row>
    <row r="106" spans="1:47" s="10" customFormat="1" ht="19.899999999999999" customHeight="1">
      <c r="B106" s="130"/>
      <c r="D106" s="131" t="s">
        <v>3269</v>
      </c>
      <c r="E106" s="132"/>
      <c r="F106" s="132"/>
      <c r="G106" s="132"/>
      <c r="H106" s="132"/>
      <c r="I106" s="132"/>
      <c r="J106" s="133">
        <f>J160</f>
        <v>0</v>
      </c>
      <c r="L106" s="130"/>
    </row>
    <row r="107" spans="1:47" s="10" customFormat="1" ht="19.899999999999999" customHeight="1">
      <c r="B107" s="130"/>
      <c r="D107" s="131" t="s">
        <v>3537</v>
      </c>
      <c r="E107" s="132"/>
      <c r="F107" s="132"/>
      <c r="G107" s="132"/>
      <c r="H107" s="132"/>
      <c r="I107" s="132"/>
      <c r="J107" s="133">
        <f>J166</f>
        <v>0</v>
      </c>
      <c r="L107" s="130"/>
    </row>
    <row r="108" spans="1:47" s="10" customFormat="1" ht="19.899999999999999" customHeight="1">
      <c r="B108" s="130"/>
      <c r="D108" s="131" t="s">
        <v>3275</v>
      </c>
      <c r="E108" s="132"/>
      <c r="F108" s="132"/>
      <c r="G108" s="132"/>
      <c r="H108" s="132"/>
      <c r="I108" s="132"/>
      <c r="J108" s="133">
        <f>J171</f>
        <v>0</v>
      </c>
      <c r="L108" s="130"/>
    </row>
    <row r="109" spans="1:47" s="10" customFormat="1" ht="19.899999999999999" customHeight="1">
      <c r="B109" s="130"/>
      <c r="D109" s="131" t="s">
        <v>4028</v>
      </c>
      <c r="E109" s="132"/>
      <c r="F109" s="132"/>
      <c r="G109" s="132"/>
      <c r="H109" s="132"/>
      <c r="I109" s="132"/>
      <c r="J109" s="133">
        <f>J175</f>
        <v>0</v>
      </c>
      <c r="L109" s="130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262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66" t="str">
        <f>E7</f>
        <v>DSS Slatinka- stavebný objekt  Haličská cesta Lučenec</v>
      </c>
      <c r="F119" s="267"/>
      <c r="G119" s="267"/>
      <c r="H119" s="26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138</v>
      </c>
      <c r="L120" s="21"/>
    </row>
    <row r="121" spans="1:31" s="2" customFormat="1" ht="16.5" customHeight="1">
      <c r="A121" s="33"/>
      <c r="B121" s="34"/>
      <c r="C121" s="33"/>
      <c r="D121" s="33"/>
      <c r="E121" s="266" t="s">
        <v>2256</v>
      </c>
      <c r="F121" s="268"/>
      <c r="G121" s="268"/>
      <c r="H121" s="268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144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25" t="str">
        <f>E11</f>
        <v>B6 - VZT-vetranie</v>
      </c>
      <c r="F123" s="268"/>
      <c r="G123" s="268"/>
      <c r="H123" s="268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18</v>
      </c>
      <c r="D125" s="33"/>
      <c r="E125" s="33"/>
      <c r="F125" s="26" t="str">
        <f>F14</f>
        <v>Haličská cesta 2138/9A, Lučenec</v>
      </c>
      <c r="G125" s="33"/>
      <c r="H125" s="33"/>
      <c r="I125" s="28" t="s">
        <v>20</v>
      </c>
      <c r="J125" s="59" t="str">
        <f>IF(J14="","",J14)</f>
        <v>28. 9. 2022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22</v>
      </c>
      <c r="D127" s="33"/>
      <c r="E127" s="33"/>
      <c r="F127" s="26" t="str">
        <f>E17</f>
        <v>DSS Slatinka,Lučenec</v>
      </c>
      <c r="G127" s="33"/>
      <c r="H127" s="33"/>
      <c r="I127" s="28" t="s">
        <v>28</v>
      </c>
      <c r="J127" s="31" t="str">
        <f>E23</f>
        <v>Ing.Attila Farkaš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5.7" customHeight="1">
      <c r="A128" s="33"/>
      <c r="B128" s="34"/>
      <c r="C128" s="28" t="s">
        <v>26</v>
      </c>
      <c r="D128" s="33"/>
      <c r="E128" s="33"/>
      <c r="F128" s="26" t="str">
        <f>IF(E20="","",E20)</f>
        <v>Vyplň údaj</v>
      </c>
      <c r="G128" s="33"/>
      <c r="H128" s="33"/>
      <c r="I128" s="28" t="s">
        <v>32</v>
      </c>
      <c r="J128" s="31" t="str">
        <f>E26</f>
        <v xml:space="preserve">Ing. Róbert Nagy - Projekovanie TZB  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4"/>
      <c r="B130" s="135"/>
      <c r="C130" s="136" t="s">
        <v>263</v>
      </c>
      <c r="D130" s="137" t="s">
        <v>61</v>
      </c>
      <c r="E130" s="137" t="s">
        <v>57</v>
      </c>
      <c r="F130" s="137" t="s">
        <v>58</v>
      </c>
      <c r="G130" s="137" t="s">
        <v>264</v>
      </c>
      <c r="H130" s="137" t="s">
        <v>265</v>
      </c>
      <c r="I130" s="137" t="s">
        <v>266</v>
      </c>
      <c r="J130" s="138" t="s">
        <v>229</v>
      </c>
      <c r="K130" s="139" t="s">
        <v>267</v>
      </c>
      <c r="L130" s="140"/>
      <c r="M130" s="66" t="s">
        <v>1</v>
      </c>
      <c r="N130" s="67" t="s">
        <v>40</v>
      </c>
      <c r="O130" s="67" t="s">
        <v>268</v>
      </c>
      <c r="P130" s="67" t="s">
        <v>269</v>
      </c>
      <c r="Q130" s="67" t="s">
        <v>270</v>
      </c>
      <c r="R130" s="67" t="s">
        <v>271</v>
      </c>
      <c r="S130" s="67" t="s">
        <v>272</v>
      </c>
      <c r="T130" s="68" t="s">
        <v>273</v>
      </c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</row>
    <row r="131" spans="1:65" s="2" customFormat="1" ht="22.9" customHeight="1">
      <c r="A131" s="33"/>
      <c r="B131" s="34"/>
      <c r="C131" s="73" t="s">
        <v>230</v>
      </c>
      <c r="D131" s="33"/>
      <c r="E131" s="33"/>
      <c r="F131" s="33"/>
      <c r="G131" s="33"/>
      <c r="H131" s="33"/>
      <c r="I131" s="33"/>
      <c r="J131" s="141">
        <f>BK131</f>
        <v>0</v>
      </c>
      <c r="K131" s="33"/>
      <c r="L131" s="34"/>
      <c r="M131" s="69"/>
      <c r="N131" s="60"/>
      <c r="O131" s="70"/>
      <c r="P131" s="142">
        <f>P132+P154</f>
        <v>0</v>
      </c>
      <c r="Q131" s="70"/>
      <c r="R131" s="142">
        <f>R132+R154</f>
        <v>0.26868000000000003</v>
      </c>
      <c r="S131" s="70"/>
      <c r="T131" s="143">
        <f>T132+T154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75</v>
      </c>
      <c r="AU131" s="18" t="s">
        <v>231</v>
      </c>
      <c r="BK131" s="144">
        <f>BK132+BK154</f>
        <v>0</v>
      </c>
    </row>
    <row r="132" spans="1:65" s="12" customFormat="1" ht="25.9" customHeight="1">
      <c r="B132" s="145"/>
      <c r="D132" s="146" t="s">
        <v>75</v>
      </c>
      <c r="E132" s="147" t="s">
        <v>274</v>
      </c>
      <c r="F132" s="147" t="s">
        <v>3279</v>
      </c>
      <c r="I132" s="148"/>
      <c r="J132" s="149">
        <f>BK132</f>
        <v>0</v>
      </c>
      <c r="L132" s="145"/>
      <c r="M132" s="150"/>
      <c r="N132" s="151"/>
      <c r="O132" s="151"/>
      <c r="P132" s="152">
        <f>P133+P136+P138+P142</f>
        <v>0</v>
      </c>
      <c r="Q132" s="151"/>
      <c r="R132" s="152">
        <f>R133+R136+R138+R142</f>
        <v>0.19469</v>
      </c>
      <c r="S132" s="151"/>
      <c r="T132" s="153">
        <f>T133+T136+T138+T142</f>
        <v>0</v>
      </c>
      <c r="AR132" s="146" t="s">
        <v>83</v>
      </c>
      <c r="AT132" s="154" t="s">
        <v>75</v>
      </c>
      <c r="AU132" s="154" t="s">
        <v>76</v>
      </c>
      <c r="AY132" s="146" t="s">
        <v>276</v>
      </c>
      <c r="BK132" s="155">
        <f>BK133+BK136+BK138+BK142</f>
        <v>0</v>
      </c>
    </row>
    <row r="133" spans="1:65" s="12" customFormat="1" ht="22.9" customHeight="1">
      <c r="B133" s="145"/>
      <c r="D133" s="146" t="s">
        <v>75</v>
      </c>
      <c r="E133" s="156" t="s">
        <v>295</v>
      </c>
      <c r="F133" s="156" t="s">
        <v>3280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SUM(P134:P135)</f>
        <v>0</v>
      </c>
      <c r="Q133" s="151"/>
      <c r="R133" s="152">
        <f>SUM(R134:R135)</f>
        <v>7.0059999999999997E-2</v>
      </c>
      <c r="S133" s="151"/>
      <c r="T133" s="153">
        <f>SUM(T134:T135)</f>
        <v>0</v>
      </c>
      <c r="AR133" s="146" t="s">
        <v>83</v>
      </c>
      <c r="AT133" s="154" t="s">
        <v>75</v>
      </c>
      <c r="AU133" s="154" t="s">
        <v>83</v>
      </c>
      <c r="AY133" s="146" t="s">
        <v>276</v>
      </c>
      <c r="BK133" s="155">
        <f>SUM(BK134:BK135)</f>
        <v>0</v>
      </c>
    </row>
    <row r="134" spans="1:65" s="2" customFormat="1" ht="24.2" customHeight="1">
      <c r="A134" s="33"/>
      <c r="B134" s="158"/>
      <c r="C134" s="159" t="s">
        <v>83</v>
      </c>
      <c r="D134" s="159" t="s">
        <v>278</v>
      </c>
      <c r="E134" s="160" t="s">
        <v>4029</v>
      </c>
      <c r="F134" s="161" t="s">
        <v>4030</v>
      </c>
      <c r="G134" s="162" t="s">
        <v>371</v>
      </c>
      <c r="H134" s="163">
        <v>3</v>
      </c>
      <c r="I134" s="164"/>
      <c r="J134" s="163">
        <f>ROUND(I134*H134,3)</f>
        <v>0</v>
      </c>
      <c r="K134" s="165"/>
      <c r="L134" s="34"/>
      <c r="M134" s="166" t="s">
        <v>1</v>
      </c>
      <c r="N134" s="167" t="s">
        <v>42</v>
      </c>
      <c r="O134" s="62"/>
      <c r="P134" s="168">
        <f>O134*H134</f>
        <v>0</v>
      </c>
      <c r="Q134" s="168">
        <v>6.1599999999999997E-3</v>
      </c>
      <c r="R134" s="168">
        <f>Q134*H134</f>
        <v>1.848E-2</v>
      </c>
      <c r="S134" s="168">
        <v>0</v>
      </c>
      <c r="T134" s="16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0" t="s">
        <v>282</v>
      </c>
      <c r="AT134" s="170" t="s">
        <v>278</v>
      </c>
      <c r="AU134" s="170" t="s">
        <v>89</v>
      </c>
      <c r="AY134" s="18" t="s">
        <v>276</v>
      </c>
      <c r="BE134" s="171">
        <f>IF(N134="základná",J134,0)</f>
        <v>0</v>
      </c>
      <c r="BF134" s="171">
        <f>IF(N134="znížená",J134,0)</f>
        <v>0</v>
      </c>
      <c r="BG134" s="171">
        <f>IF(N134="zákl. prenesená",J134,0)</f>
        <v>0</v>
      </c>
      <c r="BH134" s="171">
        <f>IF(N134="zníž. prenesená",J134,0)</f>
        <v>0</v>
      </c>
      <c r="BI134" s="171">
        <f>IF(N134="nulová",J134,0)</f>
        <v>0</v>
      </c>
      <c r="BJ134" s="18" t="s">
        <v>89</v>
      </c>
      <c r="BK134" s="172">
        <f>ROUND(I134*H134,3)</f>
        <v>0</v>
      </c>
      <c r="BL134" s="18" t="s">
        <v>282</v>
      </c>
      <c r="BM134" s="170" t="s">
        <v>89</v>
      </c>
    </row>
    <row r="135" spans="1:65" s="2" customFormat="1" ht="24.2" customHeight="1">
      <c r="A135" s="33"/>
      <c r="B135" s="158"/>
      <c r="C135" s="159" t="s">
        <v>89</v>
      </c>
      <c r="D135" s="159" t="s">
        <v>278</v>
      </c>
      <c r="E135" s="160" t="s">
        <v>4031</v>
      </c>
      <c r="F135" s="161" t="s">
        <v>4032</v>
      </c>
      <c r="G135" s="162" t="s">
        <v>371</v>
      </c>
      <c r="H135" s="163">
        <v>2</v>
      </c>
      <c r="I135" s="164"/>
      <c r="J135" s="163">
        <f>ROUND(I135*H135,3)</f>
        <v>0</v>
      </c>
      <c r="K135" s="165"/>
      <c r="L135" s="34"/>
      <c r="M135" s="166" t="s">
        <v>1</v>
      </c>
      <c r="N135" s="167" t="s">
        <v>42</v>
      </c>
      <c r="O135" s="62"/>
      <c r="P135" s="168">
        <f>O135*H135</f>
        <v>0</v>
      </c>
      <c r="Q135" s="168">
        <v>2.579E-2</v>
      </c>
      <c r="R135" s="168">
        <f>Q135*H135</f>
        <v>5.1580000000000001E-2</v>
      </c>
      <c r="S135" s="168">
        <v>0</v>
      </c>
      <c r="T135" s="16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0" t="s">
        <v>282</v>
      </c>
      <c r="AT135" s="170" t="s">
        <v>278</v>
      </c>
      <c r="AU135" s="170" t="s">
        <v>89</v>
      </c>
      <c r="AY135" s="18" t="s">
        <v>276</v>
      </c>
      <c r="BE135" s="171">
        <f>IF(N135="základná",J135,0)</f>
        <v>0</v>
      </c>
      <c r="BF135" s="171">
        <f>IF(N135="znížená",J135,0)</f>
        <v>0</v>
      </c>
      <c r="BG135" s="171">
        <f>IF(N135="zákl. prenesená",J135,0)</f>
        <v>0</v>
      </c>
      <c r="BH135" s="171">
        <f>IF(N135="zníž. prenesená",J135,0)</f>
        <v>0</v>
      </c>
      <c r="BI135" s="171">
        <f>IF(N135="nulová",J135,0)</f>
        <v>0</v>
      </c>
      <c r="BJ135" s="18" t="s">
        <v>89</v>
      </c>
      <c r="BK135" s="172">
        <f>ROUND(I135*H135,3)</f>
        <v>0</v>
      </c>
      <c r="BL135" s="18" t="s">
        <v>282</v>
      </c>
      <c r="BM135" s="170" t="s">
        <v>282</v>
      </c>
    </row>
    <row r="136" spans="1:65" s="12" customFormat="1" ht="22.9" customHeight="1">
      <c r="B136" s="145"/>
      <c r="D136" s="146" t="s">
        <v>75</v>
      </c>
      <c r="E136" s="156" t="s">
        <v>282</v>
      </c>
      <c r="F136" s="156" t="s">
        <v>3576</v>
      </c>
      <c r="I136" s="148"/>
      <c r="J136" s="157">
        <f>BK136</f>
        <v>0</v>
      </c>
      <c r="L136" s="145"/>
      <c r="M136" s="150"/>
      <c r="N136" s="151"/>
      <c r="O136" s="151"/>
      <c r="P136" s="152">
        <f>P137</f>
        <v>0</v>
      </c>
      <c r="Q136" s="151"/>
      <c r="R136" s="152">
        <f>R137</f>
        <v>9.1240000000000002E-2</v>
      </c>
      <c r="S136" s="151"/>
      <c r="T136" s="153">
        <f>T137</f>
        <v>0</v>
      </c>
      <c r="AR136" s="146" t="s">
        <v>83</v>
      </c>
      <c r="AT136" s="154" t="s">
        <v>75</v>
      </c>
      <c r="AU136" s="154" t="s">
        <v>83</v>
      </c>
      <c r="AY136" s="146" t="s">
        <v>276</v>
      </c>
      <c r="BK136" s="155">
        <f>BK137</f>
        <v>0</v>
      </c>
    </row>
    <row r="137" spans="1:65" s="2" customFormat="1" ht="24.2" customHeight="1">
      <c r="A137" s="33"/>
      <c r="B137" s="158"/>
      <c r="C137" s="159" t="s">
        <v>295</v>
      </c>
      <c r="D137" s="159" t="s">
        <v>278</v>
      </c>
      <c r="E137" s="160" t="s">
        <v>3579</v>
      </c>
      <c r="F137" s="161" t="s">
        <v>3580</v>
      </c>
      <c r="G137" s="162" t="s">
        <v>3581</v>
      </c>
      <c r="H137" s="163">
        <v>2</v>
      </c>
      <c r="I137" s="164"/>
      <c r="J137" s="163">
        <f>ROUND(I137*H137,3)</f>
        <v>0</v>
      </c>
      <c r="K137" s="165"/>
      <c r="L137" s="34"/>
      <c r="M137" s="166" t="s">
        <v>1</v>
      </c>
      <c r="N137" s="167" t="s">
        <v>42</v>
      </c>
      <c r="O137" s="62"/>
      <c r="P137" s="168">
        <f>O137*H137</f>
        <v>0</v>
      </c>
      <c r="Q137" s="168">
        <v>4.5620000000000001E-2</v>
      </c>
      <c r="R137" s="168">
        <f>Q137*H137</f>
        <v>9.1240000000000002E-2</v>
      </c>
      <c r="S137" s="168">
        <v>0</v>
      </c>
      <c r="T137" s="169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0" t="s">
        <v>282</v>
      </c>
      <c r="AT137" s="170" t="s">
        <v>278</v>
      </c>
      <c r="AU137" s="170" t="s">
        <v>89</v>
      </c>
      <c r="AY137" s="18" t="s">
        <v>276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8" t="s">
        <v>89</v>
      </c>
      <c r="BK137" s="172">
        <f>ROUND(I137*H137,3)</f>
        <v>0</v>
      </c>
      <c r="BL137" s="18" t="s">
        <v>282</v>
      </c>
      <c r="BM137" s="170" t="s">
        <v>313</v>
      </c>
    </row>
    <row r="138" spans="1:65" s="12" customFormat="1" ht="22.9" customHeight="1">
      <c r="B138" s="145"/>
      <c r="D138" s="146" t="s">
        <v>75</v>
      </c>
      <c r="E138" s="156" t="s">
        <v>313</v>
      </c>
      <c r="F138" s="156" t="s">
        <v>3283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SUM(P139:P141)</f>
        <v>0</v>
      </c>
      <c r="Q138" s="151"/>
      <c r="R138" s="152">
        <f>SUM(R139:R141)</f>
        <v>3.1890000000000002E-2</v>
      </c>
      <c r="S138" s="151"/>
      <c r="T138" s="153">
        <f>SUM(T139:T141)</f>
        <v>0</v>
      </c>
      <c r="AR138" s="146" t="s">
        <v>83</v>
      </c>
      <c r="AT138" s="154" t="s">
        <v>75</v>
      </c>
      <c r="AU138" s="154" t="s">
        <v>83</v>
      </c>
      <c r="AY138" s="146" t="s">
        <v>276</v>
      </c>
      <c r="BK138" s="155">
        <f>SUM(BK139:BK141)</f>
        <v>0</v>
      </c>
    </row>
    <row r="139" spans="1:65" s="2" customFormat="1" ht="33" customHeight="1">
      <c r="A139" s="33"/>
      <c r="B139" s="158"/>
      <c r="C139" s="159" t="s">
        <v>282</v>
      </c>
      <c r="D139" s="159" t="s">
        <v>278</v>
      </c>
      <c r="E139" s="160" t="s">
        <v>3584</v>
      </c>
      <c r="F139" s="161" t="s">
        <v>3585</v>
      </c>
      <c r="G139" s="162" t="s">
        <v>371</v>
      </c>
      <c r="H139" s="163">
        <v>1</v>
      </c>
      <c r="I139" s="164"/>
      <c r="J139" s="163">
        <f>ROUND(I139*H139,3)</f>
        <v>0</v>
      </c>
      <c r="K139" s="165"/>
      <c r="L139" s="34"/>
      <c r="M139" s="166" t="s">
        <v>1</v>
      </c>
      <c r="N139" s="167" t="s">
        <v>42</v>
      </c>
      <c r="O139" s="62"/>
      <c r="P139" s="168">
        <f>O139*H139</f>
        <v>0</v>
      </c>
      <c r="Q139" s="168">
        <v>3.79E-3</v>
      </c>
      <c r="R139" s="168">
        <f>Q139*H139</f>
        <v>3.79E-3</v>
      </c>
      <c r="S139" s="168">
        <v>0</v>
      </c>
      <c r="T139" s="16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0" t="s">
        <v>282</v>
      </c>
      <c r="AT139" s="170" t="s">
        <v>278</v>
      </c>
      <c r="AU139" s="170" t="s">
        <v>89</v>
      </c>
      <c r="AY139" s="18" t="s">
        <v>276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8" t="s">
        <v>89</v>
      </c>
      <c r="BK139" s="172">
        <f>ROUND(I139*H139,3)</f>
        <v>0</v>
      </c>
      <c r="BL139" s="18" t="s">
        <v>282</v>
      </c>
      <c r="BM139" s="170" t="s">
        <v>325</v>
      </c>
    </row>
    <row r="140" spans="1:65" s="2" customFormat="1" ht="24.2" customHeight="1">
      <c r="A140" s="33"/>
      <c r="B140" s="158"/>
      <c r="C140" s="159" t="s">
        <v>305</v>
      </c>
      <c r="D140" s="159" t="s">
        <v>278</v>
      </c>
      <c r="E140" s="160" t="s">
        <v>3286</v>
      </c>
      <c r="F140" s="161" t="s">
        <v>3287</v>
      </c>
      <c r="G140" s="162" t="s">
        <v>371</v>
      </c>
      <c r="H140" s="163">
        <v>9</v>
      </c>
      <c r="I140" s="164"/>
      <c r="J140" s="163">
        <f>ROUND(I140*H140,3)</f>
        <v>0</v>
      </c>
      <c r="K140" s="165"/>
      <c r="L140" s="34"/>
      <c r="M140" s="166" t="s">
        <v>1</v>
      </c>
      <c r="N140" s="167" t="s">
        <v>42</v>
      </c>
      <c r="O140" s="62"/>
      <c r="P140" s="168">
        <f>O140*H140</f>
        <v>0</v>
      </c>
      <c r="Q140" s="168">
        <v>3.0400000000000002E-3</v>
      </c>
      <c r="R140" s="168">
        <f>Q140*H140</f>
        <v>2.7360000000000002E-2</v>
      </c>
      <c r="S140" s="168">
        <v>0</v>
      </c>
      <c r="T140" s="16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0" t="s">
        <v>282</v>
      </c>
      <c r="AT140" s="170" t="s">
        <v>278</v>
      </c>
      <c r="AU140" s="170" t="s">
        <v>89</v>
      </c>
      <c r="AY140" s="18" t="s">
        <v>276</v>
      </c>
      <c r="BE140" s="171">
        <f>IF(N140="základná",J140,0)</f>
        <v>0</v>
      </c>
      <c r="BF140" s="171">
        <f>IF(N140="znížená",J140,0)</f>
        <v>0</v>
      </c>
      <c r="BG140" s="171">
        <f>IF(N140="zákl. prenesená",J140,0)</f>
        <v>0</v>
      </c>
      <c r="BH140" s="171">
        <f>IF(N140="zníž. prenesená",J140,0)</f>
        <v>0</v>
      </c>
      <c r="BI140" s="171">
        <f>IF(N140="nulová",J140,0)</f>
        <v>0</v>
      </c>
      <c r="BJ140" s="18" t="s">
        <v>89</v>
      </c>
      <c r="BK140" s="172">
        <f>ROUND(I140*H140,3)</f>
        <v>0</v>
      </c>
      <c r="BL140" s="18" t="s">
        <v>282</v>
      </c>
      <c r="BM140" s="170" t="s">
        <v>333</v>
      </c>
    </row>
    <row r="141" spans="1:65" s="2" customFormat="1" ht="33" customHeight="1">
      <c r="A141" s="33"/>
      <c r="B141" s="158"/>
      <c r="C141" s="159" t="s">
        <v>313</v>
      </c>
      <c r="D141" s="159" t="s">
        <v>278</v>
      </c>
      <c r="E141" s="160" t="s">
        <v>4033</v>
      </c>
      <c r="F141" s="161" t="s">
        <v>4034</v>
      </c>
      <c r="G141" s="162" t="s">
        <v>281</v>
      </c>
      <c r="H141" s="163">
        <v>0.1</v>
      </c>
      <c r="I141" s="164"/>
      <c r="J141" s="163">
        <f>ROUND(I141*H141,3)</f>
        <v>0</v>
      </c>
      <c r="K141" s="165"/>
      <c r="L141" s="34"/>
      <c r="M141" s="166" t="s">
        <v>1</v>
      </c>
      <c r="N141" s="167" t="s">
        <v>42</v>
      </c>
      <c r="O141" s="62"/>
      <c r="P141" s="168">
        <f>O141*H141</f>
        <v>0</v>
      </c>
      <c r="Q141" s="168">
        <v>7.4000000000000003E-3</v>
      </c>
      <c r="R141" s="168">
        <f>Q141*H141</f>
        <v>7.400000000000001E-4</v>
      </c>
      <c r="S141" s="168">
        <v>0</v>
      </c>
      <c r="T141" s="169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0" t="s">
        <v>282</v>
      </c>
      <c r="AT141" s="170" t="s">
        <v>278</v>
      </c>
      <c r="AU141" s="170" t="s">
        <v>89</v>
      </c>
      <c r="AY141" s="18" t="s">
        <v>276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8" t="s">
        <v>89</v>
      </c>
      <c r="BK141" s="172">
        <f>ROUND(I141*H141,3)</f>
        <v>0</v>
      </c>
      <c r="BL141" s="18" t="s">
        <v>282</v>
      </c>
      <c r="BM141" s="170" t="s">
        <v>342</v>
      </c>
    </row>
    <row r="142" spans="1:65" s="12" customFormat="1" ht="22.9" customHeight="1">
      <c r="B142" s="145"/>
      <c r="D142" s="146" t="s">
        <v>75</v>
      </c>
      <c r="E142" s="156" t="s">
        <v>329</v>
      </c>
      <c r="F142" s="156" t="s">
        <v>3290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SUM(P143:P153)</f>
        <v>0</v>
      </c>
      <c r="Q142" s="151"/>
      <c r="R142" s="152">
        <f>SUM(R143:R153)</f>
        <v>1.5E-3</v>
      </c>
      <c r="S142" s="151"/>
      <c r="T142" s="153">
        <f>SUM(T143:T153)</f>
        <v>0</v>
      </c>
      <c r="AR142" s="146" t="s">
        <v>83</v>
      </c>
      <c r="AT142" s="154" t="s">
        <v>75</v>
      </c>
      <c r="AU142" s="154" t="s">
        <v>83</v>
      </c>
      <c r="AY142" s="146" t="s">
        <v>276</v>
      </c>
      <c r="BK142" s="155">
        <f>SUM(BK143:BK153)</f>
        <v>0</v>
      </c>
    </row>
    <row r="143" spans="1:65" s="2" customFormat="1" ht="24.2" customHeight="1">
      <c r="A143" s="33"/>
      <c r="B143" s="158"/>
      <c r="C143" s="159" t="s">
        <v>319</v>
      </c>
      <c r="D143" s="159" t="s">
        <v>278</v>
      </c>
      <c r="E143" s="160" t="s">
        <v>3626</v>
      </c>
      <c r="F143" s="161" t="s">
        <v>3627</v>
      </c>
      <c r="G143" s="162" t="s">
        <v>371</v>
      </c>
      <c r="H143" s="163">
        <v>2</v>
      </c>
      <c r="I143" s="164"/>
      <c r="J143" s="163">
        <f t="shared" ref="J143:J153" si="0">ROUND(I143*H143,3)</f>
        <v>0</v>
      </c>
      <c r="K143" s="165"/>
      <c r="L143" s="34"/>
      <c r="M143" s="166" t="s">
        <v>1</v>
      </c>
      <c r="N143" s="167" t="s">
        <v>42</v>
      </c>
      <c r="O143" s="62"/>
      <c r="P143" s="168">
        <f t="shared" ref="P143:P153" si="1">O143*H143</f>
        <v>0</v>
      </c>
      <c r="Q143" s="168">
        <v>0</v>
      </c>
      <c r="R143" s="168">
        <f t="shared" ref="R143:R153" si="2">Q143*H143</f>
        <v>0</v>
      </c>
      <c r="S143" s="168">
        <v>0</v>
      </c>
      <c r="T143" s="169">
        <f t="shared" ref="T143:T153" si="3"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0" t="s">
        <v>282</v>
      </c>
      <c r="AT143" s="170" t="s">
        <v>278</v>
      </c>
      <c r="AU143" s="170" t="s">
        <v>89</v>
      </c>
      <c r="AY143" s="18" t="s">
        <v>276</v>
      </c>
      <c r="BE143" s="171">
        <f t="shared" ref="BE143:BE153" si="4">IF(N143="základná",J143,0)</f>
        <v>0</v>
      </c>
      <c r="BF143" s="171">
        <f t="shared" ref="BF143:BF153" si="5">IF(N143="znížená",J143,0)</f>
        <v>0</v>
      </c>
      <c r="BG143" s="171">
        <f t="shared" ref="BG143:BG153" si="6">IF(N143="zákl. prenesená",J143,0)</f>
        <v>0</v>
      </c>
      <c r="BH143" s="171">
        <f t="shared" ref="BH143:BH153" si="7">IF(N143="zníž. prenesená",J143,0)</f>
        <v>0</v>
      </c>
      <c r="BI143" s="171">
        <f t="shared" ref="BI143:BI153" si="8">IF(N143="nulová",J143,0)</f>
        <v>0</v>
      </c>
      <c r="BJ143" s="18" t="s">
        <v>89</v>
      </c>
      <c r="BK143" s="172">
        <f t="shared" ref="BK143:BK153" si="9">ROUND(I143*H143,3)</f>
        <v>0</v>
      </c>
      <c r="BL143" s="18" t="s">
        <v>282</v>
      </c>
      <c r="BM143" s="170" t="s">
        <v>352</v>
      </c>
    </row>
    <row r="144" spans="1:65" s="2" customFormat="1" ht="24.2" customHeight="1">
      <c r="A144" s="33"/>
      <c r="B144" s="158"/>
      <c r="C144" s="159" t="s">
        <v>325</v>
      </c>
      <c r="D144" s="159" t="s">
        <v>278</v>
      </c>
      <c r="E144" s="160" t="s">
        <v>3628</v>
      </c>
      <c r="F144" s="161" t="s">
        <v>3629</v>
      </c>
      <c r="G144" s="162" t="s">
        <v>371</v>
      </c>
      <c r="H144" s="163">
        <v>1</v>
      </c>
      <c r="I144" s="164"/>
      <c r="J144" s="163">
        <f t="shared" si="0"/>
        <v>0</v>
      </c>
      <c r="K144" s="165"/>
      <c r="L144" s="34"/>
      <c r="M144" s="166" t="s">
        <v>1</v>
      </c>
      <c r="N144" s="167" t="s">
        <v>42</v>
      </c>
      <c r="O144" s="62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0" t="s">
        <v>282</v>
      </c>
      <c r="AT144" s="170" t="s">
        <v>278</v>
      </c>
      <c r="AU144" s="170" t="s">
        <v>89</v>
      </c>
      <c r="AY144" s="18" t="s">
        <v>276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8" t="s">
        <v>89</v>
      </c>
      <c r="BK144" s="172">
        <f t="shared" si="9"/>
        <v>0</v>
      </c>
      <c r="BL144" s="18" t="s">
        <v>282</v>
      </c>
      <c r="BM144" s="170" t="s">
        <v>368</v>
      </c>
    </row>
    <row r="145" spans="1:65" s="2" customFormat="1" ht="24.2" customHeight="1">
      <c r="A145" s="33"/>
      <c r="B145" s="158"/>
      <c r="C145" s="159" t="s">
        <v>329</v>
      </c>
      <c r="D145" s="159" t="s">
        <v>278</v>
      </c>
      <c r="E145" s="160" t="s">
        <v>3630</v>
      </c>
      <c r="F145" s="161" t="s">
        <v>3631</v>
      </c>
      <c r="G145" s="162" t="s">
        <v>371</v>
      </c>
      <c r="H145" s="163">
        <v>1</v>
      </c>
      <c r="I145" s="164"/>
      <c r="J145" s="163">
        <f t="shared" si="0"/>
        <v>0</v>
      </c>
      <c r="K145" s="165"/>
      <c r="L145" s="34"/>
      <c r="M145" s="166" t="s">
        <v>1</v>
      </c>
      <c r="N145" s="167" t="s">
        <v>42</v>
      </c>
      <c r="O145" s="62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0" t="s">
        <v>282</v>
      </c>
      <c r="AT145" s="170" t="s">
        <v>278</v>
      </c>
      <c r="AU145" s="170" t="s">
        <v>89</v>
      </c>
      <c r="AY145" s="18" t="s">
        <v>276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8" t="s">
        <v>89</v>
      </c>
      <c r="BK145" s="172">
        <f t="shared" si="9"/>
        <v>0</v>
      </c>
      <c r="BL145" s="18" t="s">
        <v>282</v>
      </c>
      <c r="BM145" s="170" t="s">
        <v>379</v>
      </c>
    </row>
    <row r="146" spans="1:65" s="2" customFormat="1" ht="24.2" customHeight="1">
      <c r="A146" s="33"/>
      <c r="B146" s="158"/>
      <c r="C146" s="159" t="s">
        <v>333</v>
      </c>
      <c r="D146" s="159" t="s">
        <v>278</v>
      </c>
      <c r="E146" s="160" t="s">
        <v>3632</v>
      </c>
      <c r="F146" s="161" t="s">
        <v>3633</v>
      </c>
      <c r="G146" s="162" t="s">
        <v>371</v>
      </c>
      <c r="H146" s="163">
        <v>1</v>
      </c>
      <c r="I146" s="164"/>
      <c r="J146" s="163">
        <f t="shared" si="0"/>
        <v>0</v>
      </c>
      <c r="K146" s="165"/>
      <c r="L146" s="34"/>
      <c r="M146" s="166" t="s">
        <v>1</v>
      </c>
      <c r="N146" s="167" t="s">
        <v>42</v>
      </c>
      <c r="O146" s="62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0" t="s">
        <v>282</v>
      </c>
      <c r="AT146" s="170" t="s">
        <v>278</v>
      </c>
      <c r="AU146" s="170" t="s">
        <v>89</v>
      </c>
      <c r="AY146" s="18" t="s">
        <v>276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8" t="s">
        <v>89</v>
      </c>
      <c r="BK146" s="172">
        <f t="shared" si="9"/>
        <v>0</v>
      </c>
      <c r="BL146" s="18" t="s">
        <v>282</v>
      </c>
      <c r="BM146" s="170" t="s">
        <v>7</v>
      </c>
    </row>
    <row r="147" spans="1:65" s="2" customFormat="1" ht="24.2" customHeight="1">
      <c r="A147" s="33"/>
      <c r="B147" s="158"/>
      <c r="C147" s="159" t="s">
        <v>337</v>
      </c>
      <c r="D147" s="159" t="s">
        <v>278</v>
      </c>
      <c r="E147" s="160" t="s">
        <v>4035</v>
      </c>
      <c r="F147" s="161" t="s">
        <v>4036</v>
      </c>
      <c r="G147" s="162" t="s">
        <v>3293</v>
      </c>
      <c r="H147" s="163">
        <v>150</v>
      </c>
      <c r="I147" s="164"/>
      <c r="J147" s="163">
        <f t="shared" si="0"/>
        <v>0</v>
      </c>
      <c r="K147" s="165"/>
      <c r="L147" s="34"/>
      <c r="M147" s="166" t="s">
        <v>1</v>
      </c>
      <c r="N147" s="167" t="s">
        <v>42</v>
      </c>
      <c r="O147" s="62"/>
      <c r="P147" s="168">
        <f t="shared" si="1"/>
        <v>0</v>
      </c>
      <c r="Q147" s="168">
        <v>1.0000000000000001E-5</v>
      </c>
      <c r="R147" s="168">
        <f t="shared" si="2"/>
        <v>1.5E-3</v>
      </c>
      <c r="S147" s="168">
        <v>0</v>
      </c>
      <c r="T147" s="169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0" t="s">
        <v>282</v>
      </c>
      <c r="AT147" s="170" t="s">
        <v>278</v>
      </c>
      <c r="AU147" s="170" t="s">
        <v>89</v>
      </c>
      <c r="AY147" s="18" t="s">
        <v>276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8" t="s">
        <v>89</v>
      </c>
      <c r="BK147" s="172">
        <f t="shared" si="9"/>
        <v>0</v>
      </c>
      <c r="BL147" s="18" t="s">
        <v>282</v>
      </c>
      <c r="BM147" s="170" t="s">
        <v>399</v>
      </c>
    </row>
    <row r="148" spans="1:65" s="2" customFormat="1" ht="37.9" customHeight="1">
      <c r="A148" s="33"/>
      <c r="B148" s="158"/>
      <c r="C148" s="159" t="s">
        <v>342</v>
      </c>
      <c r="D148" s="159" t="s">
        <v>278</v>
      </c>
      <c r="E148" s="160" t="s">
        <v>4037</v>
      </c>
      <c r="F148" s="161" t="s">
        <v>4038</v>
      </c>
      <c r="G148" s="162" t="s">
        <v>2553</v>
      </c>
      <c r="H148" s="163">
        <v>1</v>
      </c>
      <c r="I148" s="164"/>
      <c r="J148" s="163">
        <f t="shared" si="0"/>
        <v>0</v>
      </c>
      <c r="K148" s="165"/>
      <c r="L148" s="34"/>
      <c r="M148" s="166" t="s">
        <v>1</v>
      </c>
      <c r="N148" s="167" t="s">
        <v>42</v>
      </c>
      <c r="O148" s="62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0" t="s">
        <v>282</v>
      </c>
      <c r="AT148" s="170" t="s">
        <v>278</v>
      </c>
      <c r="AU148" s="170" t="s">
        <v>89</v>
      </c>
      <c r="AY148" s="18" t="s">
        <v>276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8" t="s">
        <v>89</v>
      </c>
      <c r="BK148" s="172">
        <f t="shared" si="9"/>
        <v>0</v>
      </c>
      <c r="BL148" s="18" t="s">
        <v>282</v>
      </c>
      <c r="BM148" s="170" t="s">
        <v>410</v>
      </c>
    </row>
    <row r="149" spans="1:65" s="2" customFormat="1" ht="21.75" customHeight="1">
      <c r="A149" s="33"/>
      <c r="B149" s="158"/>
      <c r="C149" s="159" t="s">
        <v>347</v>
      </c>
      <c r="D149" s="159" t="s">
        <v>278</v>
      </c>
      <c r="E149" s="160" t="s">
        <v>4039</v>
      </c>
      <c r="F149" s="161" t="s">
        <v>4040</v>
      </c>
      <c r="G149" s="162" t="s">
        <v>355</v>
      </c>
      <c r="H149" s="163">
        <v>0.191</v>
      </c>
      <c r="I149" s="164"/>
      <c r="J149" s="163">
        <f t="shared" si="0"/>
        <v>0</v>
      </c>
      <c r="K149" s="165"/>
      <c r="L149" s="34"/>
      <c r="M149" s="166" t="s">
        <v>1</v>
      </c>
      <c r="N149" s="167" t="s">
        <v>42</v>
      </c>
      <c r="O149" s="62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0" t="s">
        <v>282</v>
      </c>
      <c r="AT149" s="170" t="s">
        <v>278</v>
      </c>
      <c r="AU149" s="170" t="s">
        <v>89</v>
      </c>
      <c r="AY149" s="18" t="s">
        <v>276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8" t="s">
        <v>89</v>
      </c>
      <c r="BK149" s="172">
        <f t="shared" si="9"/>
        <v>0</v>
      </c>
      <c r="BL149" s="18" t="s">
        <v>282</v>
      </c>
      <c r="BM149" s="170" t="s">
        <v>420</v>
      </c>
    </row>
    <row r="150" spans="1:65" s="2" customFormat="1" ht="21.75" customHeight="1">
      <c r="A150" s="33"/>
      <c r="B150" s="158"/>
      <c r="C150" s="159" t="s">
        <v>352</v>
      </c>
      <c r="D150" s="159" t="s">
        <v>278</v>
      </c>
      <c r="E150" s="160" t="s">
        <v>3650</v>
      </c>
      <c r="F150" s="161" t="s">
        <v>996</v>
      </c>
      <c r="G150" s="162" t="s">
        <v>355</v>
      </c>
      <c r="H150" s="163">
        <v>0.191</v>
      </c>
      <c r="I150" s="164"/>
      <c r="J150" s="163">
        <f t="shared" si="0"/>
        <v>0</v>
      </c>
      <c r="K150" s="165"/>
      <c r="L150" s="34"/>
      <c r="M150" s="166" t="s">
        <v>1</v>
      </c>
      <c r="N150" s="167" t="s">
        <v>42</v>
      </c>
      <c r="O150" s="62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0" t="s">
        <v>282</v>
      </c>
      <c r="AT150" s="170" t="s">
        <v>278</v>
      </c>
      <c r="AU150" s="170" t="s">
        <v>89</v>
      </c>
      <c r="AY150" s="18" t="s">
        <v>276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8" t="s">
        <v>89</v>
      </c>
      <c r="BK150" s="172">
        <f t="shared" si="9"/>
        <v>0</v>
      </c>
      <c r="BL150" s="18" t="s">
        <v>282</v>
      </c>
      <c r="BM150" s="170" t="s">
        <v>430</v>
      </c>
    </row>
    <row r="151" spans="1:65" s="2" customFormat="1" ht="24.2" customHeight="1">
      <c r="A151" s="33"/>
      <c r="B151" s="158"/>
      <c r="C151" s="159" t="s">
        <v>359</v>
      </c>
      <c r="D151" s="159" t="s">
        <v>278</v>
      </c>
      <c r="E151" s="160" t="s">
        <v>3651</v>
      </c>
      <c r="F151" s="161" t="s">
        <v>3652</v>
      </c>
      <c r="G151" s="162" t="s">
        <v>355</v>
      </c>
      <c r="H151" s="163">
        <v>1.7190000000000001</v>
      </c>
      <c r="I151" s="164"/>
      <c r="J151" s="163">
        <f t="shared" si="0"/>
        <v>0</v>
      </c>
      <c r="K151" s="165"/>
      <c r="L151" s="34"/>
      <c r="M151" s="166" t="s">
        <v>1</v>
      </c>
      <c r="N151" s="167" t="s">
        <v>42</v>
      </c>
      <c r="O151" s="62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0" t="s">
        <v>282</v>
      </c>
      <c r="AT151" s="170" t="s">
        <v>278</v>
      </c>
      <c r="AU151" s="170" t="s">
        <v>89</v>
      </c>
      <c r="AY151" s="18" t="s">
        <v>276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8" t="s">
        <v>89</v>
      </c>
      <c r="BK151" s="172">
        <f t="shared" si="9"/>
        <v>0</v>
      </c>
      <c r="BL151" s="18" t="s">
        <v>282</v>
      </c>
      <c r="BM151" s="170" t="s">
        <v>294</v>
      </c>
    </row>
    <row r="152" spans="1:65" s="2" customFormat="1" ht="24.2" customHeight="1">
      <c r="A152" s="33"/>
      <c r="B152" s="158"/>
      <c r="C152" s="159" t="s">
        <v>368</v>
      </c>
      <c r="D152" s="159" t="s">
        <v>278</v>
      </c>
      <c r="E152" s="160" t="s">
        <v>3653</v>
      </c>
      <c r="F152" s="161" t="s">
        <v>1005</v>
      </c>
      <c r="G152" s="162" t="s">
        <v>355</v>
      </c>
      <c r="H152" s="163">
        <v>0.191</v>
      </c>
      <c r="I152" s="164"/>
      <c r="J152" s="163">
        <f t="shared" si="0"/>
        <v>0</v>
      </c>
      <c r="K152" s="165"/>
      <c r="L152" s="34"/>
      <c r="M152" s="166" t="s">
        <v>1</v>
      </c>
      <c r="N152" s="167" t="s">
        <v>42</v>
      </c>
      <c r="O152" s="62"/>
      <c r="P152" s="168">
        <f t="shared" si="1"/>
        <v>0</v>
      </c>
      <c r="Q152" s="168">
        <v>0</v>
      </c>
      <c r="R152" s="168">
        <f t="shared" si="2"/>
        <v>0</v>
      </c>
      <c r="S152" s="168">
        <v>0</v>
      </c>
      <c r="T152" s="169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0" t="s">
        <v>282</v>
      </c>
      <c r="AT152" s="170" t="s">
        <v>278</v>
      </c>
      <c r="AU152" s="170" t="s">
        <v>89</v>
      </c>
      <c r="AY152" s="18" t="s">
        <v>276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8" t="s">
        <v>89</v>
      </c>
      <c r="BK152" s="172">
        <f t="shared" si="9"/>
        <v>0</v>
      </c>
      <c r="BL152" s="18" t="s">
        <v>282</v>
      </c>
      <c r="BM152" s="170" t="s">
        <v>448</v>
      </c>
    </row>
    <row r="153" spans="1:65" s="2" customFormat="1" ht="24.2" customHeight="1">
      <c r="A153" s="33"/>
      <c r="B153" s="158"/>
      <c r="C153" s="159" t="s">
        <v>374</v>
      </c>
      <c r="D153" s="159" t="s">
        <v>278</v>
      </c>
      <c r="E153" s="160" t="s">
        <v>3654</v>
      </c>
      <c r="F153" s="161" t="s">
        <v>3655</v>
      </c>
      <c r="G153" s="162" t="s">
        <v>355</v>
      </c>
      <c r="H153" s="163">
        <v>0.191</v>
      </c>
      <c r="I153" s="164"/>
      <c r="J153" s="163">
        <f t="shared" si="0"/>
        <v>0</v>
      </c>
      <c r="K153" s="165"/>
      <c r="L153" s="34"/>
      <c r="M153" s="166" t="s">
        <v>1</v>
      </c>
      <c r="N153" s="167" t="s">
        <v>42</v>
      </c>
      <c r="O153" s="62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0" t="s">
        <v>282</v>
      </c>
      <c r="AT153" s="170" t="s">
        <v>278</v>
      </c>
      <c r="AU153" s="170" t="s">
        <v>89</v>
      </c>
      <c r="AY153" s="18" t="s">
        <v>276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8" t="s">
        <v>89</v>
      </c>
      <c r="BK153" s="172">
        <f t="shared" si="9"/>
        <v>0</v>
      </c>
      <c r="BL153" s="18" t="s">
        <v>282</v>
      </c>
      <c r="BM153" s="170" t="s">
        <v>461</v>
      </c>
    </row>
    <row r="154" spans="1:65" s="12" customFormat="1" ht="25.9" customHeight="1">
      <c r="B154" s="145"/>
      <c r="D154" s="146" t="s">
        <v>75</v>
      </c>
      <c r="E154" s="147" t="s">
        <v>1021</v>
      </c>
      <c r="F154" s="147" t="s">
        <v>3298</v>
      </c>
      <c r="I154" s="148"/>
      <c r="J154" s="149">
        <f>BK154</f>
        <v>0</v>
      </c>
      <c r="L154" s="145"/>
      <c r="M154" s="150"/>
      <c r="N154" s="151"/>
      <c r="O154" s="151"/>
      <c r="P154" s="152">
        <f>P155+P156+P160+P166+P171+P175</f>
        <v>0</v>
      </c>
      <c r="Q154" s="151"/>
      <c r="R154" s="152">
        <f>R155+R156+R160+R166+R171+R175</f>
        <v>7.399E-2</v>
      </c>
      <c r="S154" s="151"/>
      <c r="T154" s="153">
        <f>T155+T156+T160+T166+T171+T175</f>
        <v>0</v>
      </c>
      <c r="AR154" s="146" t="s">
        <v>89</v>
      </c>
      <c r="AT154" s="154" t="s">
        <v>75</v>
      </c>
      <c r="AU154" s="154" t="s">
        <v>76</v>
      </c>
      <c r="AY154" s="146" t="s">
        <v>276</v>
      </c>
      <c r="BK154" s="155">
        <f>BK155+BK156+BK160+BK166+BK171+BK175</f>
        <v>0</v>
      </c>
    </row>
    <row r="155" spans="1:65" s="2" customFormat="1" ht="24.2" customHeight="1">
      <c r="A155" s="33"/>
      <c r="B155" s="158"/>
      <c r="C155" s="159" t="s">
        <v>379</v>
      </c>
      <c r="D155" s="159" t="s">
        <v>278</v>
      </c>
      <c r="E155" s="160" t="s">
        <v>3659</v>
      </c>
      <c r="F155" s="161" t="s">
        <v>1019</v>
      </c>
      <c r="G155" s="162" t="s">
        <v>355</v>
      </c>
      <c r="H155" s="163">
        <v>0.19500000000000001</v>
      </c>
      <c r="I155" s="164"/>
      <c r="J155" s="163">
        <f>ROUND(I155*H155,3)</f>
        <v>0</v>
      </c>
      <c r="K155" s="165"/>
      <c r="L155" s="34"/>
      <c r="M155" s="166" t="s">
        <v>1</v>
      </c>
      <c r="N155" s="167" t="s">
        <v>42</v>
      </c>
      <c r="O155" s="62"/>
      <c r="P155" s="168">
        <f>O155*H155</f>
        <v>0</v>
      </c>
      <c r="Q155" s="168">
        <v>0</v>
      </c>
      <c r="R155" s="168">
        <f>Q155*H155</f>
        <v>0</v>
      </c>
      <c r="S155" s="168">
        <v>0</v>
      </c>
      <c r="T155" s="169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0" t="s">
        <v>368</v>
      </c>
      <c r="AT155" s="170" t="s">
        <v>278</v>
      </c>
      <c r="AU155" s="170" t="s">
        <v>83</v>
      </c>
      <c r="AY155" s="18" t="s">
        <v>276</v>
      </c>
      <c r="BE155" s="171">
        <f>IF(N155="základná",J155,0)</f>
        <v>0</v>
      </c>
      <c r="BF155" s="171">
        <f>IF(N155="znížená",J155,0)</f>
        <v>0</v>
      </c>
      <c r="BG155" s="171">
        <f>IF(N155="zákl. prenesená",J155,0)</f>
        <v>0</v>
      </c>
      <c r="BH155" s="171">
        <f>IF(N155="zníž. prenesená",J155,0)</f>
        <v>0</v>
      </c>
      <c r="BI155" s="171">
        <f>IF(N155="nulová",J155,0)</f>
        <v>0</v>
      </c>
      <c r="BJ155" s="18" t="s">
        <v>89</v>
      </c>
      <c r="BK155" s="172">
        <f>ROUND(I155*H155,3)</f>
        <v>0</v>
      </c>
      <c r="BL155" s="18" t="s">
        <v>368</v>
      </c>
      <c r="BM155" s="170" t="s">
        <v>471</v>
      </c>
    </row>
    <row r="156" spans="1:65" s="12" customFormat="1" ht="22.9" customHeight="1">
      <c r="B156" s="145"/>
      <c r="D156" s="146" t="s">
        <v>75</v>
      </c>
      <c r="E156" s="156" t="s">
        <v>1053</v>
      </c>
      <c r="F156" s="156" t="s">
        <v>3666</v>
      </c>
      <c r="I156" s="148"/>
      <c r="J156" s="157">
        <f>BK156</f>
        <v>0</v>
      </c>
      <c r="L156" s="145"/>
      <c r="M156" s="150"/>
      <c r="N156" s="151"/>
      <c r="O156" s="151"/>
      <c r="P156" s="152">
        <f>SUM(P157:P159)</f>
        <v>0</v>
      </c>
      <c r="Q156" s="151"/>
      <c r="R156" s="152">
        <f>SUM(R157:R159)</f>
        <v>3.7299999999999998E-3</v>
      </c>
      <c r="S156" s="151"/>
      <c r="T156" s="153">
        <f>SUM(T157:T159)</f>
        <v>0</v>
      </c>
      <c r="AR156" s="146" t="s">
        <v>89</v>
      </c>
      <c r="AT156" s="154" t="s">
        <v>75</v>
      </c>
      <c r="AU156" s="154" t="s">
        <v>83</v>
      </c>
      <c r="AY156" s="146" t="s">
        <v>276</v>
      </c>
      <c r="BK156" s="155">
        <f>SUM(BK157:BK159)</f>
        <v>0</v>
      </c>
    </row>
    <row r="157" spans="1:65" s="2" customFormat="1" ht="24.2" customHeight="1">
      <c r="A157" s="33"/>
      <c r="B157" s="158"/>
      <c r="C157" s="159" t="s">
        <v>383</v>
      </c>
      <c r="D157" s="159" t="s">
        <v>278</v>
      </c>
      <c r="E157" s="160" t="s">
        <v>4041</v>
      </c>
      <c r="F157" s="161" t="s">
        <v>4042</v>
      </c>
      <c r="G157" s="162" t="s">
        <v>281</v>
      </c>
      <c r="H157" s="163">
        <v>1</v>
      </c>
      <c r="I157" s="164"/>
      <c r="J157" s="163">
        <f>ROUND(I157*H157,3)</f>
        <v>0</v>
      </c>
      <c r="K157" s="165"/>
      <c r="L157" s="34"/>
      <c r="M157" s="166" t="s">
        <v>1</v>
      </c>
      <c r="N157" s="167" t="s">
        <v>42</v>
      </c>
      <c r="O157" s="62"/>
      <c r="P157" s="168">
        <f>O157*H157</f>
        <v>0</v>
      </c>
      <c r="Q157" s="168">
        <v>6.2E-4</v>
      </c>
      <c r="R157" s="168">
        <f>Q157*H157</f>
        <v>6.2E-4</v>
      </c>
      <c r="S157" s="168">
        <v>0</v>
      </c>
      <c r="T157" s="16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0" t="s">
        <v>368</v>
      </c>
      <c r="AT157" s="170" t="s">
        <v>278</v>
      </c>
      <c r="AU157" s="170" t="s">
        <v>89</v>
      </c>
      <c r="AY157" s="18" t="s">
        <v>276</v>
      </c>
      <c r="BE157" s="171">
        <f>IF(N157="základná",J157,0)</f>
        <v>0</v>
      </c>
      <c r="BF157" s="171">
        <f>IF(N157="znížená",J157,0)</f>
        <v>0</v>
      </c>
      <c r="BG157" s="171">
        <f>IF(N157="zákl. prenesená",J157,0)</f>
        <v>0</v>
      </c>
      <c r="BH157" s="171">
        <f>IF(N157="zníž. prenesená",J157,0)</f>
        <v>0</v>
      </c>
      <c r="BI157" s="171">
        <f>IF(N157="nulová",J157,0)</f>
        <v>0</v>
      </c>
      <c r="BJ157" s="18" t="s">
        <v>89</v>
      </c>
      <c r="BK157" s="172">
        <f>ROUND(I157*H157,3)</f>
        <v>0</v>
      </c>
      <c r="BL157" s="18" t="s">
        <v>368</v>
      </c>
      <c r="BM157" s="170" t="s">
        <v>482</v>
      </c>
    </row>
    <row r="158" spans="1:65" s="2" customFormat="1" ht="37.9" customHeight="1">
      <c r="A158" s="33"/>
      <c r="B158" s="158"/>
      <c r="C158" s="197" t="s">
        <v>7</v>
      </c>
      <c r="D158" s="197" t="s">
        <v>393</v>
      </c>
      <c r="E158" s="198" t="s">
        <v>4043</v>
      </c>
      <c r="F158" s="199" t="s">
        <v>4044</v>
      </c>
      <c r="G158" s="200" t="s">
        <v>281</v>
      </c>
      <c r="H158" s="201">
        <v>1</v>
      </c>
      <c r="I158" s="202"/>
      <c r="J158" s="201">
        <f>ROUND(I158*H158,3)</f>
        <v>0</v>
      </c>
      <c r="K158" s="203"/>
      <c r="L158" s="204"/>
      <c r="M158" s="205" t="s">
        <v>1</v>
      </c>
      <c r="N158" s="206" t="s">
        <v>42</v>
      </c>
      <c r="O158" s="62"/>
      <c r="P158" s="168">
        <f>O158*H158</f>
        <v>0</v>
      </c>
      <c r="Q158" s="168">
        <v>3.1099999999999999E-3</v>
      </c>
      <c r="R158" s="168">
        <f>Q158*H158</f>
        <v>3.1099999999999999E-3</v>
      </c>
      <c r="S158" s="168">
        <v>0</v>
      </c>
      <c r="T158" s="16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0" t="s">
        <v>448</v>
      </c>
      <c r="AT158" s="170" t="s">
        <v>393</v>
      </c>
      <c r="AU158" s="170" t="s">
        <v>89</v>
      </c>
      <c r="AY158" s="18" t="s">
        <v>276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8" t="s">
        <v>89</v>
      </c>
      <c r="BK158" s="172">
        <f>ROUND(I158*H158,3)</f>
        <v>0</v>
      </c>
      <c r="BL158" s="18" t="s">
        <v>368</v>
      </c>
      <c r="BM158" s="170" t="s">
        <v>494</v>
      </c>
    </row>
    <row r="159" spans="1:65" s="2" customFormat="1" ht="24.2" customHeight="1">
      <c r="A159" s="33"/>
      <c r="B159" s="158"/>
      <c r="C159" s="159" t="s">
        <v>392</v>
      </c>
      <c r="D159" s="159" t="s">
        <v>278</v>
      </c>
      <c r="E159" s="160" t="s">
        <v>3673</v>
      </c>
      <c r="F159" s="161" t="s">
        <v>1135</v>
      </c>
      <c r="G159" s="162" t="s">
        <v>1051</v>
      </c>
      <c r="H159" s="164"/>
      <c r="I159" s="164"/>
      <c r="J159" s="163">
        <f>ROUND(I159*H159,3)</f>
        <v>0</v>
      </c>
      <c r="K159" s="165"/>
      <c r="L159" s="34"/>
      <c r="M159" s="166" t="s">
        <v>1</v>
      </c>
      <c r="N159" s="167" t="s">
        <v>42</v>
      </c>
      <c r="O159" s="62"/>
      <c r="P159" s="168">
        <f>O159*H159</f>
        <v>0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0" t="s">
        <v>368</v>
      </c>
      <c r="AT159" s="170" t="s">
        <v>278</v>
      </c>
      <c r="AU159" s="170" t="s">
        <v>89</v>
      </c>
      <c r="AY159" s="18" t="s">
        <v>276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8" t="s">
        <v>89</v>
      </c>
      <c r="BK159" s="172">
        <f>ROUND(I159*H159,3)</f>
        <v>0</v>
      </c>
      <c r="BL159" s="18" t="s">
        <v>368</v>
      </c>
      <c r="BM159" s="170" t="s">
        <v>502</v>
      </c>
    </row>
    <row r="160" spans="1:65" s="12" customFormat="1" ht="22.9" customHeight="1">
      <c r="B160" s="145"/>
      <c r="D160" s="146" t="s">
        <v>75</v>
      </c>
      <c r="E160" s="156" t="s">
        <v>1137</v>
      </c>
      <c r="F160" s="156" t="s">
        <v>3299</v>
      </c>
      <c r="I160" s="148"/>
      <c r="J160" s="157">
        <f>BK160</f>
        <v>0</v>
      </c>
      <c r="L160" s="145"/>
      <c r="M160" s="150"/>
      <c r="N160" s="151"/>
      <c r="O160" s="151"/>
      <c r="P160" s="152">
        <f>SUM(P161:P165)</f>
        <v>0</v>
      </c>
      <c r="Q160" s="151"/>
      <c r="R160" s="152">
        <f>SUM(R161:R165)</f>
        <v>1.0379999999999995E-2</v>
      </c>
      <c r="S160" s="151"/>
      <c r="T160" s="153">
        <f>SUM(T161:T165)</f>
        <v>0</v>
      </c>
      <c r="AR160" s="146" t="s">
        <v>89</v>
      </c>
      <c r="AT160" s="154" t="s">
        <v>75</v>
      </c>
      <c r="AU160" s="154" t="s">
        <v>83</v>
      </c>
      <c r="AY160" s="146" t="s">
        <v>276</v>
      </c>
      <c r="BK160" s="155">
        <f>SUM(BK161:BK165)</f>
        <v>0</v>
      </c>
    </row>
    <row r="161" spans="1:65" s="2" customFormat="1" ht="33" customHeight="1">
      <c r="A161" s="33"/>
      <c r="B161" s="158"/>
      <c r="C161" s="159" t="s">
        <v>399</v>
      </c>
      <c r="D161" s="159" t="s">
        <v>278</v>
      </c>
      <c r="E161" s="160" t="s">
        <v>4045</v>
      </c>
      <c r="F161" s="161" t="s">
        <v>4046</v>
      </c>
      <c r="G161" s="162" t="s">
        <v>281</v>
      </c>
      <c r="H161" s="163">
        <v>7.7</v>
      </c>
      <c r="I161" s="164"/>
      <c r="J161" s="163">
        <f>ROUND(I161*H161,3)</f>
        <v>0</v>
      </c>
      <c r="K161" s="165"/>
      <c r="L161" s="34"/>
      <c r="M161" s="166" t="s">
        <v>1</v>
      </c>
      <c r="N161" s="167" t="s">
        <v>42</v>
      </c>
      <c r="O161" s="62"/>
      <c r="P161" s="168">
        <f>O161*H161</f>
        <v>0</v>
      </c>
      <c r="Q161" s="168">
        <v>2.1948051948051899E-4</v>
      </c>
      <c r="R161" s="168">
        <f>Q161*H161</f>
        <v>1.6899999999999962E-3</v>
      </c>
      <c r="S161" s="168">
        <v>0</v>
      </c>
      <c r="T161" s="16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0" t="s">
        <v>368</v>
      </c>
      <c r="AT161" s="170" t="s">
        <v>278</v>
      </c>
      <c r="AU161" s="170" t="s">
        <v>89</v>
      </c>
      <c r="AY161" s="18" t="s">
        <v>276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8" t="s">
        <v>89</v>
      </c>
      <c r="BK161" s="172">
        <f>ROUND(I161*H161,3)</f>
        <v>0</v>
      </c>
      <c r="BL161" s="18" t="s">
        <v>368</v>
      </c>
      <c r="BM161" s="170" t="s">
        <v>511</v>
      </c>
    </row>
    <row r="162" spans="1:65" s="2" customFormat="1" ht="44.25" customHeight="1">
      <c r="A162" s="33"/>
      <c r="B162" s="158"/>
      <c r="C162" s="197" t="s">
        <v>404</v>
      </c>
      <c r="D162" s="197" t="s">
        <v>393</v>
      </c>
      <c r="E162" s="198" t="s">
        <v>4047</v>
      </c>
      <c r="F162" s="199" t="s">
        <v>4048</v>
      </c>
      <c r="G162" s="200" t="s">
        <v>281</v>
      </c>
      <c r="H162" s="201">
        <v>7.7</v>
      </c>
      <c r="I162" s="202"/>
      <c r="J162" s="201">
        <f>ROUND(I162*H162,3)</f>
        <v>0</v>
      </c>
      <c r="K162" s="203"/>
      <c r="L162" s="204"/>
      <c r="M162" s="205" t="s">
        <v>1</v>
      </c>
      <c r="N162" s="206" t="s">
        <v>42</v>
      </c>
      <c r="O162" s="62"/>
      <c r="P162" s="168">
        <f>O162*H162</f>
        <v>0</v>
      </c>
      <c r="Q162" s="168">
        <v>6.9999999999999999E-4</v>
      </c>
      <c r="R162" s="168">
        <f>Q162*H162</f>
        <v>5.3899999999999998E-3</v>
      </c>
      <c r="S162" s="168">
        <v>0</v>
      </c>
      <c r="T162" s="16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448</v>
      </c>
      <c r="AT162" s="170" t="s">
        <v>393</v>
      </c>
      <c r="AU162" s="170" t="s">
        <v>89</v>
      </c>
      <c r="AY162" s="18" t="s">
        <v>276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89</v>
      </c>
      <c r="BK162" s="172">
        <f>ROUND(I162*H162,3)</f>
        <v>0</v>
      </c>
      <c r="BL162" s="18" t="s">
        <v>368</v>
      </c>
      <c r="BM162" s="170" t="s">
        <v>520</v>
      </c>
    </row>
    <row r="163" spans="1:65" s="2" customFormat="1" ht="24.2" customHeight="1">
      <c r="A163" s="33"/>
      <c r="B163" s="158"/>
      <c r="C163" s="159" t="s">
        <v>410</v>
      </c>
      <c r="D163" s="159" t="s">
        <v>278</v>
      </c>
      <c r="E163" s="160" t="s">
        <v>4049</v>
      </c>
      <c r="F163" s="161" t="s">
        <v>4050</v>
      </c>
      <c r="G163" s="162" t="s">
        <v>371</v>
      </c>
      <c r="H163" s="163">
        <v>2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62"/>
      <c r="P163" s="168">
        <f>O163*H163</f>
        <v>0</v>
      </c>
      <c r="Q163" s="168">
        <v>1.2999999999999999E-3</v>
      </c>
      <c r="R163" s="168">
        <f>Q163*H163</f>
        <v>2.5999999999999999E-3</v>
      </c>
      <c r="S163" s="168">
        <v>0</v>
      </c>
      <c r="T163" s="16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368</v>
      </c>
      <c r="AT163" s="170" t="s">
        <v>278</v>
      </c>
      <c r="AU163" s="170" t="s">
        <v>89</v>
      </c>
      <c r="AY163" s="18" t="s">
        <v>276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89</v>
      </c>
      <c r="BK163" s="172">
        <f>ROUND(I163*H163,3)</f>
        <v>0</v>
      </c>
      <c r="BL163" s="18" t="s">
        <v>368</v>
      </c>
      <c r="BM163" s="170" t="s">
        <v>554</v>
      </c>
    </row>
    <row r="164" spans="1:65" s="2" customFormat="1" ht="24.2" customHeight="1">
      <c r="A164" s="33"/>
      <c r="B164" s="158"/>
      <c r="C164" s="197" t="s">
        <v>415</v>
      </c>
      <c r="D164" s="197" t="s">
        <v>393</v>
      </c>
      <c r="E164" s="198" t="s">
        <v>4051</v>
      </c>
      <c r="F164" s="199" t="s">
        <v>4052</v>
      </c>
      <c r="G164" s="200" t="s">
        <v>371</v>
      </c>
      <c r="H164" s="201">
        <v>2</v>
      </c>
      <c r="I164" s="202"/>
      <c r="J164" s="201">
        <f>ROUND(I164*H164,3)</f>
        <v>0</v>
      </c>
      <c r="K164" s="203"/>
      <c r="L164" s="204"/>
      <c r="M164" s="205" t="s">
        <v>1</v>
      </c>
      <c r="N164" s="206" t="s">
        <v>42</v>
      </c>
      <c r="O164" s="62"/>
      <c r="P164" s="168">
        <f>O164*H164</f>
        <v>0</v>
      </c>
      <c r="Q164" s="168">
        <v>3.5E-4</v>
      </c>
      <c r="R164" s="168">
        <f>Q164*H164</f>
        <v>6.9999999999999999E-4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448</v>
      </c>
      <c r="AT164" s="170" t="s">
        <v>393</v>
      </c>
      <c r="AU164" s="170" t="s">
        <v>89</v>
      </c>
      <c r="AY164" s="18" t="s">
        <v>276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89</v>
      </c>
      <c r="BK164" s="172">
        <f>ROUND(I164*H164,3)</f>
        <v>0</v>
      </c>
      <c r="BL164" s="18" t="s">
        <v>368</v>
      </c>
      <c r="BM164" s="170" t="s">
        <v>564</v>
      </c>
    </row>
    <row r="165" spans="1:65" s="2" customFormat="1" ht="24.2" customHeight="1">
      <c r="A165" s="33"/>
      <c r="B165" s="158"/>
      <c r="C165" s="159" t="s">
        <v>420</v>
      </c>
      <c r="D165" s="159" t="s">
        <v>278</v>
      </c>
      <c r="E165" s="160" t="s">
        <v>3706</v>
      </c>
      <c r="F165" s="161" t="s">
        <v>1177</v>
      </c>
      <c r="G165" s="162" t="s">
        <v>1051</v>
      </c>
      <c r="H165" s="164"/>
      <c r="I165" s="164"/>
      <c r="J165" s="163">
        <f>ROUND(I165*H165,3)</f>
        <v>0</v>
      </c>
      <c r="K165" s="165"/>
      <c r="L165" s="34"/>
      <c r="M165" s="166" t="s">
        <v>1</v>
      </c>
      <c r="N165" s="167" t="s">
        <v>42</v>
      </c>
      <c r="O165" s="62"/>
      <c r="P165" s="168">
        <f>O165*H165</f>
        <v>0</v>
      </c>
      <c r="Q165" s="168">
        <v>0</v>
      </c>
      <c r="R165" s="168">
        <f>Q165*H165</f>
        <v>0</v>
      </c>
      <c r="S165" s="168">
        <v>0</v>
      </c>
      <c r="T165" s="16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0" t="s">
        <v>368</v>
      </c>
      <c r="AT165" s="170" t="s">
        <v>278</v>
      </c>
      <c r="AU165" s="170" t="s">
        <v>89</v>
      </c>
      <c r="AY165" s="18" t="s">
        <v>276</v>
      </c>
      <c r="BE165" s="171">
        <f>IF(N165="základná",J165,0)</f>
        <v>0</v>
      </c>
      <c r="BF165" s="171">
        <f>IF(N165="znížená",J165,0)</f>
        <v>0</v>
      </c>
      <c r="BG165" s="171">
        <f>IF(N165="zákl. prenesená",J165,0)</f>
        <v>0</v>
      </c>
      <c r="BH165" s="171">
        <f>IF(N165="zníž. prenesená",J165,0)</f>
        <v>0</v>
      </c>
      <c r="BI165" s="171">
        <f>IF(N165="nulová",J165,0)</f>
        <v>0</v>
      </c>
      <c r="BJ165" s="18" t="s">
        <v>89</v>
      </c>
      <c r="BK165" s="172">
        <f>ROUND(I165*H165,3)</f>
        <v>0</v>
      </c>
      <c r="BL165" s="18" t="s">
        <v>368</v>
      </c>
      <c r="BM165" s="170" t="s">
        <v>572</v>
      </c>
    </row>
    <row r="166" spans="1:65" s="12" customFormat="1" ht="22.9" customHeight="1">
      <c r="B166" s="145"/>
      <c r="D166" s="146" t="s">
        <v>75</v>
      </c>
      <c r="E166" s="156" t="s">
        <v>2497</v>
      </c>
      <c r="F166" s="156" t="s">
        <v>3707</v>
      </c>
      <c r="I166" s="148"/>
      <c r="J166" s="157">
        <f>BK166</f>
        <v>0</v>
      </c>
      <c r="L166" s="145"/>
      <c r="M166" s="150"/>
      <c r="N166" s="151"/>
      <c r="O166" s="151"/>
      <c r="P166" s="152">
        <f>SUM(P167:P170)</f>
        <v>0</v>
      </c>
      <c r="Q166" s="151"/>
      <c r="R166" s="152">
        <f>SUM(R167:R170)</f>
        <v>1.9999999999999996E-4</v>
      </c>
      <c r="S166" s="151"/>
      <c r="T166" s="153">
        <f>SUM(T167:T170)</f>
        <v>0</v>
      </c>
      <c r="AR166" s="146" t="s">
        <v>89</v>
      </c>
      <c r="AT166" s="154" t="s">
        <v>75</v>
      </c>
      <c r="AU166" s="154" t="s">
        <v>83</v>
      </c>
      <c r="AY166" s="146" t="s">
        <v>276</v>
      </c>
      <c r="BK166" s="155">
        <f>SUM(BK167:BK170)</f>
        <v>0</v>
      </c>
    </row>
    <row r="167" spans="1:65" s="2" customFormat="1" ht="21.75" customHeight="1">
      <c r="A167" s="33"/>
      <c r="B167" s="158"/>
      <c r="C167" s="159" t="s">
        <v>425</v>
      </c>
      <c r="D167" s="159" t="s">
        <v>278</v>
      </c>
      <c r="E167" s="160" t="s">
        <v>4053</v>
      </c>
      <c r="F167" s="161" t="s">
        <v>4054</v>
      </c>
      <c r="G167" s="162" t="s">
        <v>292</v>
      </c>
      <c r="H167" s="163">
        <v>1.5</v>
      </c>
      <c r="I167" s="164"/>
      <c r="J167" s="163">
        <f>ROUND(I167*H167,3)</f>
        <v>0</v>
      </c>
      <c r="K167" s="165"/>
      <c r="L167" s="34"/>
      <c r="M167" s="166" t="s">
        <v>1</v>
      </c>
      <c r="N167" s="167" t="s">
        <v>42</v>
      </c>
      <c r="O167" s="62"/>
      <c r="P167" s="168">
        <f>O167*H167</f>
        <v>0</v>
      </c>
      <c r="Q167" s="168">
        <v>1.3333333333333299E-5</v>
      </c>
      <c r="R167" s="168">
        <f>Q167*H167</f>
        <v>1.9999999999999951E-5</v>
      </c>
      <c r="S167" s="168">
        <v>0</v>
      </c>
      <c r="T167" s="169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0" t="s">
        <v>368</v>
      </c>
      <c r="AT167" s="170" t="s">
        <v>278</v>
      </c>
      <c r="AU167" s="170" t="s">
        <v>89</v>
      </c>
      <c r="AY167" s="18" t="s">
        <v>276</v>
      </c>
      <c r="BE167" s="171">
        <f>IF(N167="základná",J167,0)</f>
        <v>0</v>
      </c>
      <c r="BF167" s="171">
        <f>IF(N167="znížená",J167,0)</f>
        <v>0</v>
      </c>
      <c r="BG167" s="171">
        <f>IF(N167="zákl. prenesená",J167,0)</f>
        <v>0</v>
      </c>
      <c r="BH167" s="171">
        <f>IF(N167="zníž. prenesená",J167,0)</f>
        <v>0</v>
      </c>
      <c r="BI167" s="171">
        <f>IF(N167="nulová",J167,0)</f>
        <v>0</v>
      </c>
      <c r="BJ167" s="18" t="s">
        <v>89</v>
      </c>
      <c r="BK167" s="172">
        <f>ROUND(I167*H167,3)</f>
        <v>0</v>
      </c>
      <c r="BL167" s="18" t="s">
        <v>368</v>
      </c>
      <c r="BM167" s="170" t="s">
        <v>584</v>
      </c>
    </row>
    <row r="168" spans="1:65" s="2" customFormat="1" ht="24.2" customHeight="1">
      <c r="A168" s="33"/>
      <c r="B168" s="158"/>
      <c r="C168" s="197" t="s">
        <v>430</v>
      </c>
      <c r="D168" s="197" t="s">
        <v>393</v>
      </c>
      <c r="E168" s="198" t="s">
        <v>4055</v>
      </c>
      <c r="F168" s="199" t="s">
        <v>4056</v>
      </c>
      <c r="G168" s="200" t="s">
        <v>292</v>
      </c>
      <c r="H168" s="201">
        <v>1.5</v>
      </c>
      <c r="I168" s="202"/>
      <c r="J168" s="201">
        <f>ROUND(I168*H168,3)</f>
        <v>0</v>
      </c>
      <c r="K168" s="203"/>
      <c r="L168" s="204"/>
      <c r="M168" s="205" t="s">
        <v>1</v>
      </c>
      <c r="N168" s="206" t="s">
        <v>42</v>
      </c>
      <c r="O168" s="62"/>
      <c r="P168" s="168">
        <f>O168*H168</f>
        <v>0</v>
      </c>
      <c r="Q168" s="168">
        <v>1.2E-4</v>
      </c>
      <c r="R168" s="168">
        <f>Q168*H168</f>
        <v>1.8000000000000001E-4</v>
      </c>
      <c r="S168" s="168">
        <v>0</v>
      </c>
      <c r="T168" s="169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0" t="s">
        <v>448</v>
      </c>
      <c r="AT168" s="170" t="s">
        <v>393</v>
      </c>
      <c r="AU168" s="170" t="s">
        <v>89</v>
      </c>
      <c r="AY168" s="18" t="s">
        <v>276</v>
      </c>
      <c r="BE168" s="171">
        <f>IF(N168="základná",J168,0)</f>
        <v>0</v>
      </c>
      <c r="BF168" s="171">
        <f>IF(N168="znížená",J168,0)</f>
        <v>0</v>
      </c>
      <c r="BG168" s="171">
        <f>IF(N168="zákl. prenesená",J168,0)</f>
        <v>0</v>
      </c>
      <c r="BH168" s="171">
        <f>IF(N168="zníž. prenesená",J168,0)</f>
        <v>0</v>
      </c>
      <c r="BI168" s="171">
        <f>IF(N168="nulová",J168,0)</f>
        <v>0</v>
      </c>
      <c r="BJ168" s="18" t="s">
        <v>89</v>
      </c>
      <c r="BK168" s="172">
        <f>ROUND(I168*H168,3)</f>
        <v>0</v>
      </c>
      <c r="BL168" s="18" t="s">
        <v>368</v>
      </c>
      <c r="BM168" s="170" t="s">
        <v>607</v>
      </c>
    </row>
    <row r="169" spans="1:65" s="2" customFormat="1" ht="24.2" customHeight="1">
      <c r="A169" s="33"/>
      <c r="B169" s="158"/>
      <c r="C169" s="159" t="s">
        <v>435</v>
      </c>
      <c r="D169" s="159" t="s">
        <v>278</v>
      </c>
      <c r="E169" s="160" t="s">
        <v>3764</v>
      </c>
      <c r="F169" s="161" t="s">
        <v>3765</v>
      </c>
      <c r="G169" s="162" t="s">
        <v>292</v>
      </c>
      <c r="H169" s="163">
        <v>1.5</v>
      </c>
      <c r="I169" s="164"/>
      <c r="J169" s="163">
        <f>ROUND(I169*H169,3)</f>
        <v>0</v>
      </c>
      <c r="K169" s="165"/>
      <c r="L169" s="34"/>
      <c r="M169" s="166" t="s">
        <v>1</v>
      </c>
      <c r="N169" s="167" t="s">
        <v>42</v>
      </c>
      <c r="O169" s="62"/>
      <c r="P169" s="168">
        <f>O169*H169</f>
        <v>0</v>
      </c>
      <c r="Q169" s="168">
        <v>0</v>
      </c>
      <c r="R169" s="168">
        <f>Q169*H169</f>
        <v>0</v>
      </c>
      <c r="S169" s="168">
        <v>0</v>
      </c>
      <c r="T169" s="16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0" t="s">
        <v>368</v>
      </c>
      <c r="AT169" s="170" t="s">
        <v>278</v>
      </c>
      <c r="AU169" s="170" t="s">
        <v>89</v>
      </c>
      <c r="AY169" s="18" t="s">
        <v>276</v>
      </c>
      <c r="BE169" s="171">
        <f>IF(N169="základná",J169,0)</f>
        <v>0</v>
      </c>
      <c r="BF169" s="171">
        <f>IF(N169="znížená",J169,0)</f>
        <v>0</v>
      </c>
      <c r="BG169" s="171">
        <f>IF(N169="zákl. prenesená",J169,0)</f>
        <v>0</v>
      </c>
      <c r="BH169" s="171">
        <f>IF(N169="zníž. prenesená",J169,0)</f>
        <v>0</v>
      </c>
      <c r="BI169" s="171">
        <f>IF(N169="nulová",J169,0)</f>
        <v>0</v>
      </c>
      <c r="BJ169" s="18" t="s">
        <v>89</v>
      </c>
      <c r="BK169" s="172">
        <f>ROUND(I169*H169,3)</f>
        <v>0</v>
      </c>
      <c r="BL169" s="18" t="s">
        <v>368</v>
      </c>
      <c r="BM169" s="170" t="s">
        <v>622</v>
      </c>
    </row>
    <row r="170" spans="1:65" s="2" customFormat="1" ht="24.2" customHeight="1">
      <c r="A170" s="33"/>
      <c r="B170" s="158"/>
      <c r="C170" s="159" t="s">
        <v>294</v>
      </c>
      <c r="D170" s="159" t="s">
        <v>278</v>
      </c>
      <c r="E170" s="160" t="s">
        <v>3770</v>
      </c>
      <c r="F170" s="161" t="s">
        <v>3771</v>
      </c>
      <c r="G170" s="162" t="s">
        <v>1051</v>
      </c>
      <c r="H170" s="164"/>
      <c r="I170" s="164"/>
      <c r="J170" s="163">
        <f>ROUND(I170*H170,3)</f>
        <v>0</v>
      </c>
      <c r="K170" s="165"/>
      <c r="L170" s="34"/>
      <c r="M170" s="166" t="s">
        <v>1</v>
      </c>
      <c r="N170" s="167" t="s">
        <v>42</v>
      </c>
      <c r="O170" s="62"/>
      <c r="P170" s="168">
        <f>O170*H170</f>
        <v>0</v>
      </c>
      <c r="Q170" s="168">
        <v>0</v>
      </c>
      <c r="R170" s="168">
        <f>Q170*H170</f>
        <v>0</v>
      </c>
      <c r="S170" s="168">
        <v>0</v>
      </c>
      <c r="T170" s="169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0" t="s">
        <v>368</v>
      </c>
      <c r="AT170" s="170" t="s">
        <v>278</v>
      </c>
      <c r="AU170" s="170" t="s">
        <v>89</v>
      </c>
      <c r="AY170" s="18" t="s">
        <v>276</v>
      </c>
      <c r="BE170" s="171">
        <f>IF(N170="základná",J170,0)</f>
        <v>0</v>
      </c>
      <c r="BF170" s="171">
        <f>IF(N170="znížená",J170,0)</f>
        <v>0</v>
      </c>
      <c r="BG170" s="171">
        <f>IF(N170="zákl. prenesená",J170,0)</f>
        <v>0</v>
      </c>
      <c r="BH170" s="171">
        <f>IF(N170="zníž. prenesená",J170,0)</f>
        <v>0</v>
      </c>
      <c r="BI170" s="171">
        <f>IF(N170="nulová",J170,0)</f>
        <v>0</v>
      </c>
      <c r="BJ170" s="18" t="s">
        <v>89</v>
      </c>
      <c r="BK170" s="172">
        <f>ROUND(I170*H170,3)</f>
        <v>0</v>
      </c>
      <c r="BL170" s="18" t="s">
        <v>368</v>
      </c>
      <c r="BM170" s="170" t="s">
        <v>633</v>
      </c>
    </row>
    <row r="171" spans="1:65" s="12" customFormat="1" ht="22.9" customHeight="1">
      <c r="B171" s="145"/>
      <c r="D171" s="146" t="s">
        <v>75</v>
      </c>
      <c r="E171" s="156" t="s">
        <v>1498</v>
      </c>
      <c r="F171" s="156" t="s">
        <v>3502</v>
      </c>
      <c r="I171" s="148"/>
      <c r="J171" s="157">
        <f>BK171</f>
        <v>0</v>
      </c>
      <c r="L171" s="145"/>
      <c r="M171" s="150"/>
      <c r="N171" s="151"/>
      <c r="O171" s="151"/>
      <c r="P171" s="152">
        <f>SUM(P172:P174)</f>
        <v>0</v>
      </c>
      <c r="Q171" s="151"/>
      <c r="R171" s="152">
        <f>SUM(R172:R174)</f>
        <v>8.5000000000000006E-4</v>
      </c>
      <c r="S171" s="151"/>
      <c r="T171" s="153">
        <f>SUM(T172:T174)</f>
        <v>0</v>
      </c>
      <c r="AR171" s="146" t="s">
        <v>89</v>
      </c>
      <c r="AT171" s="154" t="s">
        <v>75</v>
      </c>
      <c r="AU171" s="154" t="s">
        <v>83</v>
      </c>
      <c r="AY171" s="146" t="s">
        <v>276</v>
      </c>
      <c r="BK171" s="155">
        <f>SUM(BK172:BK174)</f>
        <v>0</v>
      </c>
    </row>
    <row r="172" spans="1:65" s="2" customFormat="1" ht="24.2" customHeight="1">
      <c r="A172" s="33"/>
      <c r="B172" s="158"/>
      <c r="C172" s="159" t="s">
        <v>442</v>
      </c>
      <c r="D172" s="159" t="s">
        <v>278</v>
      </c>
      <c r="E172" s="160" t="s">
        <v>4009</v>
      </c>
      <c r="F172" s="161" t="s">
        <v>4010</v>
      </c>
      <c r="G172" s="162" t="s">
        <v>407</v>
      </c>
      <c r="H172" s="163">
        <v>5</v>
      </c>
      <c r="I172" s="164"/>
      <c r="J172" s="163">
        <f>ROUND(I172*H172,3)</f>
        <v>0</v>
      </c>
      <c r="K172" s="165"/>
      <c r="L172" s="34"/>
      <c r="M172" s="166" t="s">
        <v>1</v>
      </c>
      <c r="N172" s="167" t="s">
        <v>42</v>
      </c>
      <c r="O172" s="62"/>
      <c r="P172" s="168">
        <f>O172*H172</f>
        <v>0</v>
      </c>
      <c r="Q172" s="168">
        <v>6.0000000000000002E-5</v>
      </c>
      <c r="R172" s="168">
        <f>Q172*H172</f>
        <v>3.0000000000000003E-4</v>
      </c>
      <c r="S172" s="168">
        <v>0</v>
      </c>
      <c r="T172" s="169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368</v>
      </c>
      <c r="AT172" s="170" t="s">
        <v>278</v>
      </c>
      <c r="AU172" s="170" t="s">
        <v>89</v>
      </c>
      <c r="AY172" s="18" t="s">
        <v>276</v>
      </c>
      <c r="BE172" s="171">
        <f>IF(N172="základná",J172,0)</f>
        <v>0</v>
      </c>
      <c r="BF172" s="171">
        <f>IF(N172="znížená",J172,0)</f>
        <v>0</v>
      </c>
      <c r="BG172" s="171">
        <f>IF(N172="zákl. prenesená",J172,0)</f>
        <v>0</v>
      </c>
      <c r="BH172" s="171">
        <f>IF(N172="zníž. prenesená",J172,0)</f>
        <v>0</v>
      </c>
      <c r="BI172" s="171">
        <f>IF(N172="nulová",J172,0)</f>
        <v>0</v>
      </c>
      <c r="BJ172" s="18" t="s">
        <v>89</v>
      </c>
      <c r="BK172" s="172">
        <f>ROUND(I172*H172,3)</f>
        <v>0</v>
      </c>
      <c r="BL172" s="18" t="s">
        <v>368</v>
      </c>
      <c r="BM172" s="170" t="s">
        <v>644</v>
      </c>
    </row>
    <row r="173" spans="1:65" s="2" customFormat="1" ht="24.2" customHeight="1">
      <c r="A173" s="33"/>
      <c r="B173" s="158"/>
      <c r="C173" s="197" t="s">
        <v>448</v>
      </c>
      <c r="D173" s="197" t="s">
        <v>393</v>
      </c>
      <c r="E173" s="198" t="s">
        <v>4012</v>
      </c>
      <c r="F173" s="199" t="s">
        <v>4013</v>
      </c>
      <c r="G173" s="200" t="s">
        <v>407</v>
      </c>
      <c r="H173" s="201">
        <v>5</v>
      </c>
      <c r="I173" s="202"/>
      <c r="J173" s="201">
        <f>ROUND(I173*H173,3)</f>
        <v>0</v>
      </c>
      <c r="K173" s="203"/>
      <c r="L173" s="204"/>
      <c r="M173" s="205" t="s">
        <v>1</v>
      </c>
      <c r="N173" s="206" t="s">
        <v>42</v>
      </c>
      <c r="O173" s="62"/>
      <c r="P173" s="168">
        <f>O173*H173</f>
        <v>0</v>
      </c>
      <c r="Q173" s="168">
        <v>1.1E-4</v>
      </c>
      <c r="R173" s="168">
        <f>Q173*H173</f>
        <v>5.5000000000000003E-4</v>
      </c>
      <c r="S173" s="168">
        <v>0</v>
      </c>
      <c r="T173" s="169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448</v>
      </c>
      <c r="AT173" s="170" t="s">
        <v>393</v>
      </c>
      <c r="AU173" s="170" t="s">
        <v>89</v>
      </c>
      <c r="AY173" s="18" t="s">
        <v>276</v>
      </c>
      <c r="BE173" s="171">
        <f>IF(N173="základná",J173,0)</f>
        <v>0</v>
      </c>
      <c r="BF173" s="171">
        <f>IF(N173="znížená",J173,0)</f>
        <v>0</v>
      </c>
      <c r="BG173" s="171">
        <f>IF(N173="zákl. prenesená",J173,0)</f>
        <v>0</v>
      </c>
      <c r="BH173" s="171">
        <f>IF(N173="zníž. prenesená",J173,0)</f>
        <v>0</v>
      </c>
      <c r="BI173" s="171">
        <f>IF(N173="nulová",J173,0)</f>
        <v>0</v>
      </c>
      <c r="BJ173" s="18" t="s">
        <v>89</v>
      </c>
      <c r="BK173" s="172">
        <f>ROUND(I173*H173,3)</f>
        <v>0</v>
      </c>
      <c r="BL173" s="18" t="s">
        <v>368</v>
      </c>
      <c r="BM173" s="170" t="s">
        <v>655</v>
      </c>
    </row>
    <row r="174" spans="1:65" s="2" customFormat="1" ht="24.2" customHeight="1">
      <c r="A174" s="33"/>
      <c r="B174" s="158"/>
      <c r="C174" s="159" t="s">
        <v>455</v>
      </c>
      <c r="D174" s="159" t="s">
        <v>278</v>
      </c>
      <c r="E174" s="160" t="s">
        <v>4057</v>
      </c>
      <c r="F174" s="161" t="s">
        <v>1593</v>
      </c>
      <c r="G174" s="162" t="s">
        <v>1051</v>
      </c>
      <c r="H174" s="164"/>
      <c r="I174" s="164"/>
      <c r="J174" s="163">
        <f>ROUND(I174*H174,3)</f>
        <v>0</v>
      </c>
      <c r="K174" s="165"/>
      <c r="L174" s="34"/>
      <c r="M174" s="166" t="s">
        <v>1</v>
      </c>
      <c r="N174" s="167" t="s">
        <v>42</v>
      </c>
      <c r="O174" s="62"/>
      <c r="P174" s="168">
        <f>O174*H174</f>
        <v>0</v>
      </c>
      <c r="Q174" s="168">
        <v>0</v>
      </c>
      <c r="R174" s="168">
        <f>Q174*H174</f>
        <v>0</v>
      </c>
      <c r="S174" s="168">
        <v>0</v>
      </c>
      <c r="T174" s="16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368</v>
      </c>
      <c r="AT174" s="170" t="s">
        <v>278</v>
      </c>
      <c r="AU174" s="170" t="s">
        <v>89</v>
      </c>
      <c r="AY174" s="18" t="s">
        <v>276</v>
      </c>
      <c r="BE174" s="171">
        <f>IF(N174="základná",J174,0)</f>
        <v>0</v>
      </c>
      <c r="BF174" s="171">
        <f>IF(N174="znížená",J174,0)</f>
        <v>0</v>
      </c>
      <c r="BG174" s="171">
        <f>IF(N174="zákl. prenesená",J174,0)</f>
        <v>0</v>
      </c>
      <c r="BH174" s="171">
        <f>IF(N174="zníž. prenesená",J174,0)</f>
        <v>0</v>
      </c>
      <c r="BI174" s="171">
        <f>IF(N174="nulová",J174,0)</f>
        <v>0</v>
      </c>
      <c r="BJ174" s="18" t="s">
        <v>89</v>
      </c>
      <c r="BK174" s="172">
        <f>ROUND(I174*H174,3)</f>
        <v>0</v>
      </c>
      <c r="BL174" s="18" t="s">
        <v>368</v>
      </c>
      <c r="BM174" s="170" t="s">
        <v>665</v>
      </c>
    </row>
    <row r="175" spans="1:65" s="12" customFormat="1" ht="22.9" customHeight="1">
      <c r="B175" s="145"/>
      <c r="D175" s="146" t="s">
        <v>75</v>
      </c>
      <c r="E175" s="156" t="s">
        <v>3507</v>
      </c>
      <c r="F175" s="156" t="s">
        <v>4058</v>
      </c>
      <c r="I175" s="148"/>
      <c r="J175" s="157">
        <f>BK175</f>
        <v>0</v>
      </c>
      <c r="L175" s="145"/>
      <c r="M175" s="150"/>
      <c r="N175" s="151"/>
      <c r="O175" s="151"/>
      <c r="P175" s="152">
        <f>SUM(P176:P200)</f>
        <v>0</v>
      </c>
      <c r="Q175" s="151"/>
      <c r="R175" s="152">
        <f>SUM(R176:R200)</f>
        <v>5.883E-2</v>
      </c>
      <c r="S175" s="151"/>
      <c r="T175" s="153">
        <f>SUM(T176:T200)</f>
        <v>0</v>
      </c>
      <c r="AR175" s="146" t="s">
        <v>89</v>
      </c>
      <c r="AT175" s="154" t="s">
        <v>75</v>
      </c>
      <c r="AU175" s="154" t="s">
        <v>83</v>
      </c>
      <c r="AY175" s="146" t="s">
        <v>276</v>
      </c>
      <c r="BK175" s="155">
        <f>SUM(BK176:BK200)</f>
        <v>0</v>
      </c>
    </row>
    <row r="176" spans="1:65" s="2" customFormat="1" ht="24.2" customHeight="1">
      <c r="A176" s="33"/>
      <c r="B176" s="158"/>
      <c r="C176" s="159" t="s">
        <v>461</v>
      </c>
      <c r="D176" s="159" t="s">
        <v>278</v>
      </c>
      <c r="E176" s="160" t="s">
        <v>4059</v>
      </c>
      <c r="F176" s="161" t="s">
        <v>4060</v>
      </c>
      <c r="G176" s="162" t="s">
        <v>371</v>
      </c>
      <c r="H176" s="163">
        <v>2</v>
      </c>
      <c r="I176" s="164"/>
      <c r="J176" s="163">
        <f t="shared" ref="J176:J200" si="10">ROUND(I176*H176,3)</f>
        <v>0</v>
      </c>
      <c r="K176" s="165"/>
      <c r="L176" s="34"/>
      <c r="M176" s="166" t="s">
        <v>1</v>
      </c>
      <c r="N176" s="167" t="s">
        <v>42</v>
      </c>
      <c r="O176" s="62"/>
      <c r="P176" s="168">
        <f t="shared" ref="P176:P200" si="11">O176*H176</f>
        <v>0</v>
      </c>
      <c r="Q176" s="168">
        <v>0</v>
      </c>
      <c r="R176" s="168">
        <f t="shared" ref="R176:R200" si="12">Q176*H176</f>
        <v>0</v>
      </c>
      <c r="S176" s="168">
        <v>0</v>
      </c>
      <c r="T176" s="169">
        <f t="shared" ref="T176:T200" si="13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368</v>
      </c>
      <c r="AT176" s="170" t="s">
        <v>278</v>
      </c>
      <c r="AU176" s="170" t="s">
        <v>89</v>
      </c>
      <c r="AY176" s="18" t="s">
        <v>276</v>
      </c>
      <c r="BE176" s="171">
        <f t="shared" ref="BE176:BE200" si="14">IF(N176="základná",J176,0)</f>
        <v>0</v>
      </c>
      <c r="BF176" s="171">
        <f t="shared" ref="BF176:BF200" si="15">IF(N176="znížená",J176,0)</f>
        <v>0</v>
      </c>
      <c r="BG176" s="171">
        <f t="shared" ref="BG176:BG200" si="16">IF(N176="zákl. prenesená",J176,0)</f>
        <v>0</v>
      </c>
      <c r="BH176" s="171">
        <f t="shared" ref="BH176:BH200" si="17">IF(N176="zníž. prenesená",J176,0)</f>
        <v>0</v>
      </c>
      <c r="BI176" s="171">
        <f t="shared" ref="BI176:BI200" si="18">IF(N176="nulová",J176,0)</f>
        <v>0</v>
      </c>
      <c r="BJ176" s="18" t="s">
        <v>89</v>
      </c>
      <c r="BK176" s="172">
        <f t="shared" ref="BK176:BK200" si="19">ROUND(I176*H176,3)</f>
        <v>0</v>
      </c>
      <c r="BL176" s="18" t="s">
        <v>368</v>
      </c>
      <c r="BM176" s="170" t="s">
        <v>675</v>
      </c>
    </row>
    <row r="177" spans="1:65" s="2" customFormat="1" ht="24.2" customHeight="1">
      <c r="A177" s="33"/>
      <c r="B177" s="158"/>
      <c r="C177" s="197" t="s">
        <v>467</v>
      </c>
      <c r="D177" s="197" t="s">
        <v>393</v>
      </c>
      <c r="E177" s="198" t="s">
        <v>4061</v>
      </c>
      <c r="F177" s="199" t="s">
        <v>4062</v>
      </c>
      <c r="G177" s="200" t="s">
        <v>371</v>
      </c>
      <c r="H177" s="201">
        <v>2</v>
      </c>
      <c r="I177" s="202"/>
      <c r="J177" s="201">
        <f t="shared" si="10"/>
        <v>0</v>
      </c>
      <c r="K177" s="203"/>
      <c r="L177" s="204"/>
      <c r="M177" s="205" t="s">
        <v>1</v>
      </c>
      <c r="N177" s="206" t="s">
        <v>42</v>
      </c>
      <c r="O177" s="62"/>
      <c r="P177" s="168">
        <f t="shared" si="11"/>
        <v>0</v>
      </c>
      <c r="Q177" s="168">
        <v>1.4400000000000001E-3</v>
      </c>
      <c r="R177" s="168">
        <f t="shared" si="12"/>
        <v>2.8800000000000002E-3</v>
      </c>
      <c r="S177" s="168">
        <v>0</v>
      </c>
      <c r="T177" s="169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0" t="s">
        <v>448</v>
      </c>
      <c r="AT177" s="170" t="s">
        <v>393</v>
      </c>
      <c r="AU177" s="170" t="s">
        <v>89</v>
      </c>
      <c r="AY177" s="18" t="s">
        <v>276</v>
      </c>
      <c r="BE177" s="171">
        <f t="shared" si="14"/>
        <v>0</v>
      </c>
      <c r="BF177" s="171">
        <f t="shared" si="15"/>
        <v>0</v>
      </c>
      <c r="BG177" s="171">
        <f t="shared" si="16"/>
        <v>0</v>
      </c>
      <c r="BH177" s="171">
        <f t="shared" si="17"/>
        <v>0</v>
      </c>
      <c r="BI177" s="171">
        <f t="shared" si="18"/>
        <v>0</v>
      </c>
      <c r="BJ177" s="18" t="s">
        <v>89</v>
      </c>
      <c r="BK177" s="172">
        <f t="shared" si="19"/>
        <v>0</v>
      </c>
      <c r="BL177" s="18" t="s">
        <v>368</v>
      </c>
      <c r="BM177" s="170" t="s">
        <v>689</v>
      </c>
    </row>
    <row r="178" spans="1:65" s="2" customFormat="1" ht="16.5" customHeight="1">
      <c r="A178" s="33"/>
      <c r="B178" s="158"/>
      <c r="C178" s="159" t="s">
        <v>471</v>
      </c>
      <c r="D178" s="159" t="s">
        <v>278</v>
      </c>
      <c r="E178" s="160" t="s">
        <v>4063</v>
      </c>
      <c r="F178" s="161" t="s">
        <v>4064</v>
      </c>
      <c r="G178" s="162" t="s">
        <v>292</v>
      </c>
      <c r="H178" s="163">
        <v>17</v>
      </c>
      <c r="I178" s="164"/>
      <c r="J178" s="163">
        <f t="shared" si="10"/>
        <v>0</v>
      </c>
      <c r="K178" s="165"/>
      <c r="L178" s="34"/>
      <c r="M178" s="166" t="s">
        <v>1</v>
      </c>
      <c r="N178" s="167" t="s">
        <v>42</v>
      </c>
      <c r="O178" s="62"/>
      <c r="P178" s="168">
        <f t="shared" si="11"/>
        <v>0</v>
      </c>
      <c r="Q178" s="168">
        <v>0</v>
      </c>
      <c r="R178" s="168">
        <f t="shared" si="12"/>
        <v>0</v>
      </c>
      <c r="S178" s="168">
        <v>0</v>
      </c>
      <c r="T178" s="169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0" t="s">
        <v>368</v>
      </c>
      <c r="AT178" s="170" t="s">
        <v>278</v>
      </c>
      <c r="AU178" s="170" t="s">
        <v>89</v>
      </c>
      <c r="AY178" s="18" t="s">
        <v>276</v>
      </c>
      <c r="BE178" s="171">
        <f t="shared" si="14"/>
        <v>0</v>
      </c>
      <c r="BF178" s="171">
        <f t="shared" si="15"/>
        <v>0</v>
      </c>
      <c r="BG178" s="171">
        <f t="shared" si="16"/>
        <v>0</v>
      </c>
      <c r="BH178" s="171">
        <f t="shared" si="17"/>
        <v>0</v>
      </c>
      <c r="BI178" s="171">
        <f t="shared" si="18"/>
        <v>0</v>
      </c>
      <c r="BJ178" s="18" t="s">
        <v>89</v>
      </c>
      <c r="BK178" s="172">
        <f t="shared" si="19"/>
        <v>0</v>
      </c>
      <c r="BL178" s="18" t="s">
        <v>368</v>
      </c>
      <c r="BM178" s="170" t="s">
        <v>697</v>
      </c>
    </row>
    <row r="179" spans="1:65" s="2" customFormat="1" ht="24.2" customHeight="1">
      <c r="A179" s="33"/>
      <c r="B179" s="158"/>
      <c r="C179" s="197" t="s">
        <v>477</v>
      </c>
      <c r="D179" s="197" t="s">
        <v>393</v>
      </c>
      <c r="E179" s="198" t="s">
        <v>4065</v>
      </c>
      <c r="F179" s="199" t="s">
        <v>4066</v>
      </c>
      <c r="G179" s="200" t="s">
        <v>292</v>
      </c>
      <c r="H179" s="201">
        <v>5</v>
      </c>
      <c r="I179" s="202"/>
      <c r="J179" s="201">
        <f t="shared" si="10"/>
        <v>0</v>
      </c>
      <c r="K179" s="203"/>
      <c r="L179" s="204"/>
      <c r="M179" s="205" t="s">
        <v>1</v>
      </c>
      <c r="N179" s="206" t="s">
        <v>42</v>
      </c>
      <c r="O179" s="62"/>
      <c r="P179" s="168">
        <f t="shared" si="11"/>
        <v>0</v>
      </c>
      <c r="Q179" s="168">
        <v>6.9999999999999999E-4</v>
      </c>
      <c r="R179" s="168">
        <f t="shared" si="12"/>
        <v>3.5000000000000001E-3</v>
      </c>
      <c r="S179" s="168">
        <v>0</v>
      </c>
      <c r="T179" s="169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448</v>
      </c>
      <c r="AT179" s="170" t="s">
        <v>393</v>
      </c>
      <c r="AU179" s="170" t="s">
        <v>89</v>
      </c>
      <c r="AY179" s="18" t="s">
        <v>276</v>
      </c>
      <c r="BE179" s="171">
        <f t="shared" si="14"/>
        <v>0</v>
      </c>
      <c r="BF179" s="171">
        <f t="shared" si="15"/>
        <v>0</v>
      </c>
      <c r="BG179" s="171">
        <f t="shared" si="16"/>
        <v>0</v>
      </c>
      <c r="BH179" s="171">
        <f t="shared" si="17"/>
        <v>0</v>
      </c>
      <c r="BI179" s="171">
        <f t="shared" si="18"/>
        <v>0</v>
      </c>
      <c r="BJ179" s="18" t="s">
        <v>89</v>
      </c>
      <c r="BK179" s="172">
        <f t="shared" si="19"/>
        <v>0</v>
      </c>
      <c r="BL179" s="18" t="s">
        <v>368</v>
      </c>
      <c r="BM179" s="170" t="s">
        <v>707</v>
      </c>
    </row>
    <row r="180" spans="1:65" s="2" customFormat="1" ht="24.2" customHeight="1">
      <c r="A180" s="33"/>
      <c r="B180" s="158"/>
      <c r="C180" s="197" t="s">
        <v>482</v>
      </c>
      <c r="D180" s="197" t="s">
        <v>393</v>
      </c>
      <c r="E180" s="198" t="s">
        <v>4067</v>
      </c>
      <c r="F180" s="199" t="s">
        <v>4068</v>
      </c>
      <c r="G180" s="200" t="s">
        <v>292</v>
      </c>
      <c r="H180" s="201">
        <v>12</v>
      </c>
      <c r="I180" s="202"/>
      <c r="J180" s="201">
        <f t="shared" si="10"/>
        <v>0</v>
      </c>
      <c r="K180" s="203"/>
      <c r="L180" s="204"/>
      <c r="M180" s="205" t="s">
        <v>1</v>
      </c>
      <c r="N180" s="206" t="s">
        <v>42</v>
      </c>
      <c r="O180" s="62"/>
      <c r="P180" s="168">
        <f t="shared" si="11"/>
        <v>0</v>
      </c>
      <c r="Q180" s="168">
        <v>7.6999999999999996E-4</v>
      </c>
      <c r="R180" s="168">
        <f t="shared" si="12"/>
        <v>9.2399999999999999E-3</v>
      </c>
      <c r="S180" s="168">
        <v>0</v>
      </c>
      <c r="T180" s="169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0" t="s">
        <v>448</v>
      </c>
      <c r="AT180" s="170" t="s">
        <v>393</v>
      </c>
      <c r="AU180" s="170" t="s">
        <v>89</v>
      </c>
      <c r="AY180" s="18" t="s">
        <v>276</v>
      </c>
      <c r="BE180" s="171">
        <f t="shared" si="14"/>
        <v>0</v>
      </c>
      <c r="BF180" s="171">
        <f t="shared" si="15"/>
        <v>0</v>
      </c>
      <c r="BG180" s="171">
        <f t="shared" si="16"/>
        <v>0</v>
      </c>
      <c r="BH180" s="171">
        <f t="shared" si="17"/>
        <v>0</v>
      </c>
      <c r="BI180" s="171">
        <f t="shared" si="18"/>
        <v>0</v>
      </c>
      <c r="BJ180" s="18" t="s">
        <v>89</v>
      </c>
      <c r="BK180" s="172">
        <f t="shared" si="19"/>
        <v>0</v>
      </c>
      <c r="BL180" s="18" t="s">
        <v>368</v>
      </c>
      <c r="BM180" s="170" t="s">
        <v>715</v>
      </c>
    </row>
    <row r="181" spans="1:65" s="2" customFormat="1" ht="24.2" customHeight="1">
      <c r="A181" s="33"/>
      <c r="B181" s="158"/>
      <c r="C181" s="159" t="s">
        <v>488</v>
      </c>
      <c r="D181" s="159" t="s">
        <v>278</v>
      </c>
      <c r="E181" s="160" t="s">
        <v>4069</v>
      </c>
      <c r="F181" s="161" t="s">
        <v>4070</v>
      </c>
      <c r="G181" s="162" t="s">
        <v>292</v>
      </c>
      <c r="H181" s="163">
        <v>6</v>
      </c>
      <c r="I181" s="164"/>
      <c r="J181" s="163">
        <f t="shared" si="10"/>
        <v>0</v>
      </c>
      <c r="K181" s="165"/>
      <c r="L181" s="34"/>
      <c r="M181" s="166" t="s">
        <v>1</v>
      </c>
      <c r="N181" s="167" t="s">
        <v>42</v>
      </c>
      <c r="O181" s="62"/>
      <c r="P181" s="168">
        <f t="shared" si="11"/>
        <v>0</v>
      </c>
      <c r="Q181" s="168">
        <v>0</v>
      </c>
      <c r="R181" s="168">
        <f t="shared" si="12"/>
        <v>0</v>
      </c>
      <c r="S181" s="168">
        <v>0</v>
      </c>
      <c r="T181" s="169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0" t="s">
        <v>368</v>
      </c>
      <c r="AT181" s="170" t="s">
        <v>278</v>
      </c>
      <c r="AU181" s="170" t="s">
        <v>89</v>
      </c>
      <c r="AY181" s="18" t="s">
        <v>276</v>
      </c>
      <c r="BE181" s="171">
        <f t="shared" si="14"/>
        <v>0</v>
      </c>
      <c r="BF181" s="171">
        <f t="shared" si="15"/>
        <v>0</v>
      </c>
      <c r="BG181" s="171">
        <f t="shared" si="16"/>
        <v>0</v>
      </c>
      <c r="BH181" s="171">
        <f t="shared" si="17"/>
        <v>0</v>
      </c>
      <c r="BI181" s="171">
        <f t="shared" si="18"/>
        <v>0</v>
      </c>
      <c r="BJ181" s="18" t="s">
        <v>89</v>
      </c>
      <c r="BK181" s="172">
        <f t="shared" si="19"/>
        <v>0</v>
      </c>
      <c r="BL181" s="18" t="s">
        <v>368</v>
      </c>
      <c r="BM181" s="170" t="s">
        <v>727</v>
      </c>
    </row>
    <row r="182" spans="1:65" s="2" customFormat="1" ht="24.2" customHeight="1">
      <c r="A182" s="33"/>
      <c r="B182" s="158"/>
      <c r="C182" s="197" t="s">
        <v>494</v>
      </c>
      <c r="D182" s="197" t="s">
        <v>393</v>
      </c>
      <c r="E182" s="198" t="s">
        <v>4071</v>
      </c>
      <c r="F182" s="199" t="s">
        <v>4072</v>
      </c>
      <c r="G182" s="200" t="s">
        <v>292</v>
      </c>
      <c r="H182" s="201">
        <v>1</v>
      </c>
      <c r="I182" s="202"/>
      <c r="J182" s="201">
        <f t="shared" si="10"/>
        <v>0</v>
      </c>
      <c r="K182" s="203"/>
      <c r="L182" s="204"/>
      <c r="M182" s="205" t="s">
        <v>1</v>
      </c>
      <c r="N182" s="206" t="s">
        <v>42</v>
      </c>
      <c r="O182" s="62"/>
      <c r="P182" s="168">
        <f t="shared" si="11"/>
        <v>0</v>
      </c>
      <c r="Q182" s="168">
        <v>1E-4</v>
      </c>
      <c r="R182" s="168">
        <f t="shared" si="12"/>
        <v>1E-4</v>
      </c>
      <c r="S182" s="168">
        <v>0</v>
      </c>
      <c r="T182" s="169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0" t="s">
        <v>448</v>
      </c>
      <c r="AT182" s="170" t="s">
        <v>393</v>
      </c>
      <c r="AU182" s="170" t="s">
        <v>89</v>
      </c>
      <c r="AY182" s="18" t="s">
        <v>276</v>
      </c>
      <c r="BE182" s="171">
        <f t="shared" si="14"/>
        <v>0</v>
      </c>
      <c r="BF182" s="171">
        <f t="shared" si="15"/>
        <v>0</v>
      </c>
      <c r="BG182" s="171">
        <f t="shared" si="16"/>
        <v>0</v>
      </c>
      <c r="BH182" s="171">
        <f t="shared" si="17"/>
        <v>0</v>
      </c>
      <c r="BI182" s="171">
        <f t="shared" si="18"/>
        <v>0</v>
      </c>
      <c r="BJ182" s="18" t="s">
        <v>89</v>
      </c>
      <c r="BK182" s="172">
        <f t="shared" si="19"/>
        <v>0</v>
      </c>
      <c r="BL182" s="18" t="s">
        <v>368</v>
      </c>
      <c r="BM182" s="170" t="s">
        <v>739</v>
      </c>
    </row>
    <row r="183" spans="1:65" s="2" customFormat="1" ht="24.2" customHeight="1">
      <c r="A183" s="33"/>
      <c r="B183" s="158"/>
      <c r="C183" s="197" t="s">
        <v>498</v>
      </c>
      <c r="D183" s="197" t="s">
        <v>393</v>
      </c>
      <c r="E183" s="198" t="s">
        <v>4073</v>
      </c>
      <c r="F183" s="199" t="s">
        <v>4074</v>
      </c>
      <c r="G183" s="200" t="s">
        <v>292</v>
      </c>
      <c r="H183" s="201">
        <v>5</v>
      </c>
      <c r="I183" s="202"/>
      <c r="J183" s="201">
        <f t="shared" si="10"/>
        <v>0</v>
      </c>
      <c r="K183" s="203"/>
      <c r="L183" s="204"/>
      <c r="M183" s="205" t="s">
        <v>1</v>
      </c>
      <c r="N183" s="206" t="s">
        <v>42</v>
      </c>
      <c r="O183" s="62"/>
      <c r="P183" s="168">
        <f t="shared" si="11"/>
        <v>0</v>
      </c>
      <c r="Q183" s="168">
        <v>1.2E-4</v>
      </c>
      <c r="R183" s="168">
        <f t="shared" si="12"/>
        <v>6.0000000000000006E-4</v>
      </c>
      <c r="S183" s="168">
        <v>0</v>
      </c>
      <c r="T183" s="169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0" t="s">
        <v>448</v>
      </c>
      <c r="AT183" s="170" t="s">
        <v>393</v>
      </c>
      <c r="AU183" s="170" t="s">
        <v>89</v>
      </c>
      <c r="AY183" s="18" t="s">
        <v>276</v>
      </c>
      <c r="BE183" s="171">
        <f t="shared" si="14"/>
        <v>0</v>
      </c>
      <c r="BF183" s="171">
        <f t="shared" si="15"/>
        <v>0</v>
      </c>
      <c r="BG183" s="171">
        <f t="shared" si="16"/>
        <v>0</v>
      </c>
      <c r="BH183" s="171">
        <f t="shared" si="17"/>
        <v>0</v>
      </c>
      <c r="BI183" s="171">
        <f t="shared" si="18"/>
        <v>0</v>
      </c>
      <c r="BJ183" s="18" t="s">
        <v>89</v>
      </c>
      <c r="BK183" s="172">
        <f t="shared" si="19"/>
        <v>0</v>
      </c>
      <c r="BL183" s="18" t="s">
        <v>368</v>
      </c>
      <c r="BM183" s="170" t="s">
        <v>748</v>
      </c>
    </row>
    <row r="184" spans="1:65" s="2" customFormat="1" ht="33" customHeight="1">
      <c r="A184" s="33"/>
      <c r="B184" s="158"/>
      <c r="C184" s="159" t="s">
        <v>502</v>
      </c>
      <c r="D184" s="159" t="s">
        <v>278</v>
      </c>
      <c r="E184" s="160" t="s">
        <v>4075</v>
      </c>
      <c r="F184" s="161" t="s">
        <v>4076</v>
      </c>
      <c r="G184" s="162" t="s">
        <v>292</v>
      </c>
      <c r="H184" s="163">
        <v>1</v>
      </c>
      <c r="I184" s="164"/>
      <c r="J184" s="163">
        <f t="shared" si="10"/>
        <v>0</v>
      </c>
      <c r="K184" s="165"/>
      <c r="L184" s="34"/>
      <c r="M184" s="166" t="s">
        <v>1</v>
      </c>
      <c r="N184" s="167" t="s">
        <v>42</v>
      </c>
      <c r="O184" s="62"/>
      <c r="P184" s="168">
        <f t="shared" si="11"/>
        <v>0</v>
      </c>
      <c r="Q184" s="168">
        <v>0</v>
      </c>
      <c r="R184" s="168">
        <f t="shared" si="12"/>
        <v>0</v>
      </c>
      <c r="S184" s="168">
        <v>0</v>
      </c>
      <c r="T184" s="169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0" t="s">
        <v>368</v>
      </c>
      <c r="AT184" s="170" t="s">
        <v>278</v>
      </c>
      <c r="AU184" s="170" t="s">
        <v>89</v>
      </c>
      <c r="AY184" s="18" t="s">
        <v>276</v>
      </c>
      <c r="BE184" s="171">
        <f t="shared" si="14"/>
        <v>0</v>
      </c>
      <c r="BF184" s="171">
        <f t="shared" si="15"/>
        <v>0</v>
      </c>
      <c r="BG184" s="171">
        <f t="shared" si="16"/>
        <v>0</v>
      </c>
      <c r="BH184" s="171">
        <f t="shared" si="17"/>
        <v>0</v>
      </c>
      <c r="BI184" s="171">
        <f t="shared" si="18"/>
        <v>0</v>
      </c>
      <c r="BJ184" s="18" t="s">
        <v>89</v>
      </c>
      <c r="BK184" s="172">
        <f t="shared" si="19"/>
        <v>0</v>
      </c>
      <c r="BL184" s="18" t="s">
        <v>368</v>
      </c>
      <c r="BM184" s="170" t="s">
        <v>758</v>
      </c>
    </row>
    <row r="185" spans="1:65" s="2" customFormat="1" ht="21.75" customHeight="1">
      <c r="A185" s="33"/>
      <c r="B185" s="158"/>
      <c r="C185" s="159" t="s">
        <v>506</v>
      </c>
      <c r="D185" s="159" t="s">
        <v>278</v>
      </c>
      <c r="E185" s="160" t="s">
        <v>4077</v>
      </c>
      <c r="F185" s="161" t="s">
        <v>4078</v>
      </c>
      <c r="G185" s="162" t="s">
        <v>371</v>
      </c>
      <c r="H185" s="163">
        <v>2</v>
      </c>
      <c r="I185" s="164"/>
      <c r="J185" s="163">
        <f t="shared" si="10"/>
        <v>0</v>
      </c>
      <c r="K185" s="165"/>
      <c r="L185" s="34"/>
      <c r="M185" s="166" t="s">
        <v>1</v>
      </c>
      <c r="N185" s="167" t="s">
        <v>42</v>
      </c>
      <c r="O185" s="62"/>
      <c r="P185" s="168">
        <f t="shared" si="11"/>
        <v>0</v>
      </c>
      <c r="Q185" s="168">
        <v>0</v>
      </c>
      <c r="R185" s="168">
        <f t="shared" si="12"/>
        <v>0</v>
      </c>
      <c r="S185" s="168">
        <v>0</v>
      </c>
      <c r="T185" s="169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368</v>
      </c>
      <c r="AT185" s="170" t="s">
        <v>278</v>
      </c>
      <c r="AU185" s="170" t="s">
        <v>89</v>
      </c>
      <c r="AY185" s="18" t="s">
        <v>276</v>
      </c>
      <c r="BE185" s="171">
        <f t="shared" si="14"/>
        <v>0</v>
      </c>
      <c r="BF185" s="171">
        <f t="shared" si="15"/>
        <v>0</v>
      </c>
      <c r="BG185" s="171">
        <f t="shared" si="16"/>
        <v>0</v>
      </c>
      <c r="BH185" s="171">
        <f t="shared" si="17"/>
        <v>0</v>
      </c>
      <c r="BI185" s="171">
        <f t="shared" si="18"/>
        <v>0</v>
      </c>
      <c r="BJ185" s="18" t="s">
        <v>89</v>
      </c>
      <c r="BK185" s="172">
        <f t="shared" si="19"/>
        <v>0</v>
      </c>
      <c r="BL185" s="18" t="s">
        <v>368</v>
      </c>
      <c r="BM185" s="170" t="s">
        <v>766</v>
      </c>
    </row>
    <row r="186" spans="1:65" s="2" customFormat="1" ht="24.2" customHeight="1">
      <c r="A186" s="33"/>
      <c r="B186" s="158"/>
      <c r="C186" s="197" t="s">
        <v>511</v>
      </c>
      <c r="D186" s="197" t="s">
        <v>393</v>
      </c>
      <c r="E186" s="198" t="s">
        <v>4079</v>
      </c>
      <c r="F186" s="199" t="s">
        <v>4080</v>
      </c>
      <c r="G186" s="200" t="s">
        <v>371</v>
      </c>
      <c r="H186" s="201">
        <v>1</v>
      </c>
      <c r="I186" s="202"/>
      <c r="J186" s="201">
        <f t="shared" si="10"/>
        <v>0</v>
      </c>
      <c r="K186" s="203"/>
      <c r="L186" s="204"/>
      <c r="M186" s="205" t="s">
        <v>1</v>
      </c>
      <c r="N186" s="206" t="s">
        <v>42</v>
      </c>
      <c r="O186" s="62"/>
      <c r="P186" s="168">
        <f t="shared" si="11"/>
        <v>0</v>
      </c>
      <c r="Q186" s="168">
        <v>1.9599999999999999E-3</v>
      </c>
      <c r="R186" s="168">
        <f t="shared" si="12"/>
        <v>1.9599999999999999E-3</v>
      </c>
      <c r="S186" s="168">
        <v>0</v>
      </c>
      <c r="T186" s="169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0" t="s">
        <v>448</v>
      </c>
      <c r="AT186" s="170" t="s">
        <v>393</v>
      </c>
      <c r="AU186" s="170" t="s">
        <v>89</v>
      </c>
      <c r="AY186" s="18" t="s">
        <v>276</v>
      </c>
      <c r="BE186" s="171">
        <f t="shared" si="14"/>
        <v>0</v>
      </c>
      <c r="BF186" s="171">
        <f t="shared" si="15"/>
        <v>0</v>
      </c>
      <c r="BG186" s="171">
        <f t="shared" si="16"/>
        <v>0</v>
      </c>
      <c r="BH186" s="171">
        <f t="shared" si="17"/>
        <v>0</v>
      </c>
      <c r="BI186" s="171">
        <f t="shared" si="18"/>
        <v>0</v>
      </c>
      <c r="BJ186" s="18" t="s">
        <v>89</v>
      </c>
      <c r="BK186" s="172">
        <f t="shared" si="19"/>
        <v>0</v>
      </c>
      <c r="BL186" s="18" t="s">
        <v>368</v>
      </c>
      <c r="BM186" s="170" t="s">
        <v>774</v>
      </c>
    </row>
    <row r="187" spans="1:65" s="2" customFormat="1" ht="24.2" customHeight="1">
      <c r="A187" s="33"/>
      <c r="B187" s="158"/>
      <c r="C187" s="197" t="s">
        <v>516</v>
      </c>
      <c r="D187" s="197" t="s">
        <v>393</v>
      </c>
      <c r="E187" s="198" t="s">
        <v>4081</v>
      </c>
      <c r="F187" s="199" t="s">
        <v>4082</v>
      </c>
      <c r="G187" s="200" t="s">
        <v>371</v>
      </c>
      <c r="H187" s="201">
        <v>1</v>
      </c>
      <c r="I187" s="202"/>
      <c r="J187" s="201">
        <f t="shared" si="10"/>
        <v>0</v>
      </c>
      <c r="K187" s="203"/>
      <c r="L187" s="204"/>
      <c r="M187" s="205" t="s">
        <v>1</v>
      </c>
      <c r="N187" s="206" t="s">
        <v>42</v>
      </c>
      <c r="O187" s="62"/>
      <c r="P187" s="168">
        <f t="shared" si="11"/>
        <v>0</v>
      </c>
      <c r="Q187" s="168">
        <v>2.4099999999999998E-3</v>
      </c>
      <c r="R187" s="168">
        <f t="shared" si="12"/>
        <v>2.4099999999999998E-3</v>
      </c>
      <c r="S187" s="168">
        <v>0</v>
      </c>
      <c r="T187" s="169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0" t="s">
        <v>448</v>
      </c>
      <c r="AT187" s="170" t="s">
        <v>393</v>
      </c>
      <c r="AU187" s="170" t="s">
        <v>89</v>
      </c>
      <c r="AY187" s="18" t="s">
        <v>276</v>
      </c>
      <c r="BE187" s="171">
        <f t="shared" si="14"/>
        <v>0</v>
      </c>
      <c r="BF187" s="171">
        <f t="shared" si="15"/>
        <v>0</v>
      </c>
      <c r="BG187" s="171">
        <f t="shared" si="16"/>
        <v>0</v>
      </c>
      <c r="BH187" s="171">
        <f t="shared" si="17"/>
        <v>0</v>
      </c>
      <c r="BI187" s="171">
        <f t="shared" si="18"/>
        <v>0</v>
      </c>
      <c r="BJ187" s="18" t="s">
        <v>89</v>
      </c>
      <c r="BK187" s="172">
        <f t="shared" si="19"/>
        <v>0</v>
      </c>
      <c r="BL187" s="18" t="s">
        <v>368</v>
      </c>
      <c r="BM187" s="170" t="s">
        <v>782</v>
      </c>
    </row>
    <row r="188" spans="1:65" s="2" customFormat="1" ht="24.2" customHeight="1">
      <c r="A188" s="33"/>
      <c r="B188" s="158"/>
      <c r="C188" s="159" t="s">
        <v>520</v>
      </c>
      <c r="D188" s="159" t="s">
        <v>278</v>
      </c>
      <c r="E188" s="160" t="s">
        <v>4083</v>
      </c>
      <c r="F188" s="161" t="s">
        <v>4084</v>
      </c>
      <c r="G188" s="162" t="s">
        <v>371</v>
      </c>
      <c r="H188" s="163">
        <v>2</v>
      </c>
      <c r="I188" s="164"/>
      <c r="J188" s="163">
        <f t="shared" si="10"/>
        <v>0</v>
      </c>
      <c r="K188" s="165"/>
      <c r="L188" s="34"/>
      <c r="M188" s="166" t="s">
        <v>1</v>
      </c>
      <c r="N188" s="167" t="s">
        <v>42</v>
      </c>
      <c r="O188" s="62"/>
      <c r="P188" s="168">
        <f t="shared" si="11"/>
        <v>0</v>
      </c>
      <c r="Q188" s="168">
        <v>0</v>
      </c>
      <c r="R188" s="168">
        <f t="shared" si="12"/>
        <v>0</v>
      </c>
      <c r="S188" s="168">
        <v>0</v>
      </c>
      <c r="T188" s="169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0" t="s">
        <v>368</v>
      </c>
      <c r="AT188" s="170" t="s">
        <v>278</v>
      </c>
      <c r="AU188" s="170" t="s">
        <v>89</v>
      </c>
      <c r="AY188" s="18" t="s">
        <v>276</v>
      </c>
      <c r="BE188" s="171">
        <f t="shared" si="14"/>
        <v>0</v>
      </c>
      <c r="BF188" s="171">
        <f t="shared" si="15"/>
        <v>0</v>
      </c>
      <c r="BG188" s="171">
        <f t="shared" si="16"/>
        <v>0</v>
      </c>
      <c r="BH188" s="171">
        <f t="shared" si="17"/>
        <v>0</v>
      </c>
      <c r="BI188" s="171">
        <f t="shared" si="18"/>
        <v>0</v>
      </c>
      <c r="BJ188" s="18" t="s">
        <v>89</v>
      </c>
      <c r="BK188" s="172">
        <f t="shared" si="19"/>
        <v>0</v>
      </c>
      <c r="BL188" s="18" t="s">
        <v>368</v>
      </c>
      <c r="BM188" s="170" t="s">
        <v>794</v>
      </c>
    </row>
    <row r="189" spans="1:65" s="2" customFormat="1" ht="24.2" customHeight="1">
      <c r="A189" s="33"/>
      <c r="B189" s="158"/>
      <c r="C189" s="197" t="s">
        <v>525</v>
      </c>
      <c r="D189" s="197" t="s">
        <v>393</v>
      </c>
      <c r="E189" s="198" t="s">
        <v>4085</v>
      </c>
      <c r="F189" s="199" t="s">
        <v>4086</v>
      </c>
      <c r="G189" s="200" t="s">
        <v>371</v>
      </c>
      <c r="H189" s="201">
        <v>2</v>
      </c>
      <c r="I189" s="202"/>
      <c r="J189" s="201">
        <f t="shared" si="10"/>
        <v>0</v>
      </c>
      <c r="K189" s="203"/>
      <c r="L189" s="204"/>
      <c r="M189" s="205" t="s">
        <v>1</v>
      </c>
      <c r="N189" s="206" t="s">
        <v>42</v>
      </c>
      <c r="O189" s="62"/>
      <c r="P189" s="168">
        <f t="shared" si="11"/>
        <v>0</v>
      </c>
      <c r="Q189" s="168">
        <v>1.47E-3</v>
      </c>
      <c r="R189" s="168">
        <f t="shared" si="12"/>
        <v>2.9399999999999999E-3</v>
      </c>
      <c r="S189" s="168">
        <v>0</v>
      </c>
      <c r="T189" s="169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0" t="s">
        <v>448</v>
      </c>
      <c r="AT189" s="170" t="s">
        <v>393</v>
      </c>
      <c r="AU189" s="170" t="s">
        <v>89</v>
      </c>
      <c r="AY189" s="18" t="s">
        <v>276</v>
      </c>
      <c r="BE189" s="171">
        <f t="shared" si="14"/>
        <v>0</v>
      </c>
      <c r="BF189" s="171">
        <f t="shared" si="15"/>
        <v>0</v>
      </c>
      <c r="BG189" s="171">
        <f t="shared" si="16"/>
        <v>0</v>
      </c>
      <c r="BH189" s="171">
        <f t="shared" si="17"/>
        <v>0</v>
      </c>
      <c r="BI189" s="171">
        <f t="shared" si="18"/>
        <v>0</v>
      </c>
      <c r="BJ189" s="18" t="s">
        <v>89</v>
      </c>
      <c r="BK189" s="172">
        <f t="shared" si="19"/>
        <v>0</v>
      </c>
      <c r="BL189" s="18" t="s">
        <v>368</v>
      </c>
      <c r="BM189" s="170" t="s">
        <v>812</v>
      </c>
    </row>
    <row r="190" spans="1:65" s="2" customFormat="1" ht="24.2" customHeight="1">
      <c r="A190" s="33"/>
      <c r="B190" s="158"/>
      <c r="C190" s="159" t="s">
        <v>554</v>
      </c>
      <c r="D190" s="159" t="s">
        <v>278</v>
      </c>
      <c r="E190" s="160" t="s">
        <v>4087</v>
      </c>
      <c r="F190" s="161" t="s">
        <v>4088</v>
      </c>
      <c r="G190" s="162" t="s">
        <v>371</v>
      </c>
      <c r="H190" s="163">
        <v>2</v>
      </c>
      <c r="I190" s="164"/>
      <c r="J190" s="163">
        <f t="shared" si="10"/>
        <v>0</v>
      </c>
      <c r="K190" s="165"/>
      <c r="L190" s="34"/>
      <c r="M190" s="166" t="s">
        <v>1</v>
      </c>
      <c r="N190" s="167" t="s">
        <v>42</v>
      </c>
      <c r="O190" s="62"/>
      <c r="P190" s="168">
        <f t="shared" si="11"/>
        <v>0</v>
      </c>
      <c r="Q190" s="168">
        <v>0</v>
      </c>
      <c r="R190" s="168">
        <f t="shared" si="12"/>
        <v>0</v>
      </c>
      <c r="S190" s="168">
        <v>0</v>
      </c>
      <c r="T190" s="169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0" t="s">
        <v>368</v>
      </c>
      <c r="AT190" s="170" t="s">
        <v>278</v>
      </c>
      <c r="AU190" s="170" t="s">
        <v>89</v>
      </c>
      <c r="AY190" s="18" t="s">
        <v>276</v>
      </c>
      <c r="BE190" s="171">
        <f t="shared" si="14"/>
        <v>0</v>
      </c>
      <c r="BF190" s="171">
        <f t="shared" si="15"/>
        <v>0</v>
      </c>
      <c r="BG190" s="171">
        <f t="shared" si="16"/>
        <v>0</v>
      </c>
      <c r="BH190" s="171">
        <f t="shared" si="17"/>
        <v>0</v>
      </c>
      <c r="BI190" s="171">
        <f t="shared" si="18"/>
        <v>0</v>
      </c>
      <c r="BJ190" s="18" t="s">
        <v>89</v>
      </c>
      <c r="BK190" s="172">
        <f t="shared" si="19"/>
        <v>0</v>
      </c>
      <c r="BL190" s="18" t="s">
        <v>368</v>
      </c>
      <c r="BM190" s="170" t="s">
        <v>823</v>
      </c>
    </row>
    <row r="191" spans="1:65" s="2" customFormat="1" ht="37.9" customHeight="1">
      <c r="A191" s="33"/>
      <c r="B191" s="158"/>
      <c r="C191" s="197" t="s">
        <v>559</v>
      </c>
      <c r="D191" s="197" t="s">
        <v>393</v>
      </c>
      <c r="E191" s="198" t="s">
        <v>4089</v>
      </c>
      <c r="F191" s="199" t="s">
        <v>4090</v>
      </c>
      <c r="G191" s="200" t="s">
        <v>371</v>
      </c>
      <c r="H191" s="201">
        <v>2</v>
      </c>
      <c r="I191" s="202"/>
      <c r="J191" s="201">
        <f t="shared" si="10"/>
        <v>0</v>
      </c>
      <c r="K191" s="203"/>
      <c r="L191" s="204"/>
      <c r="M191" s="205" t="s">
        <v>1</v>
      </c>
      <c r="N191" s="206" t="s">
        <v>42</v>
      </c>
      <c r="O191" s="62"/>
      <c r="P191" s="168">
        <f t="shared" si="11"/>
        <v>0</v>
      </c>
      <c r="Q191" s="168">
        <v>7.2999999999999996E-4</v>
      </c>
      <c r="R191" s="168">
        <f t="shared" si="12"/>
        <v>1.4599999999999999E-3</v>
      </c>
      <c r="S191" s="168">
        <v>0</v>
      </c>
      <c r="T191" s="169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0" t="s">
        <v>448</v>
      </c>
      <c r="AT191" s="170" t="s">
        <v>393</v>
      </c>
      <c r="AU191" s="170" t="s">
        <v>89</v>
      </c>
      <c r="AY191" s="18" t="s">
        <v>276</v>
      </c>
      <c r="BE191" s="171">
        <f t="shared" si="14"/>
        <v>0</v>
      </c>
      <c r="BF191" s="171">
        <f t="shared" si="15"/>
        <v>0</v>
      </c>
      <c r="BG191" s="171">
        <f t="shared" si="16"/>
        <v>0</v>
      </c>
      <c r="BH191" s="171">
        <f t="shared" si="17"/>
        <v>0</v>
      </c>
      <c r="BI191" s="171">
        <f t="shared" si="18"/>
        <v>0</v>
      </c>
      <c r="BJ191" s="18" t="s">
        <v>89</v>
      </c>
      <c r="BK191" s="172">
        <f t="shared" si="19"/>
        <v>0</v>
      </c>
      <c r="BL191" s="18" t="s">
        <v>368</v>
      </c>
      <c r="BM191" s="170" t="s">
        <v>835</v>
      </c>
    </row>
    <row r="192" spans="1:65" s="2" customFormat="1" ht="24.2" customHeight="1">
      <c r="A192" s="33"/>
      <c r="B192" s="158"/>
      <c r="C192" s="159" t="s">
        <v>564</v>
      </c>
      <c r="D192" s="159" t="s">
        <v>278</v>
      </c>
      <c r="E192" s="160" t="s">
        <v>4091</v>
      </c>
      <c r="F192" s="161" t="s">
        <v>4092</v>
      </c>
      <c r="G192" s="162" t="s">
        <v>371</v>
      </c>
      <c r="H192" s="163">
        <v>2</v>
      </c>
      <c r="I192" s="164"/>
      <c r="J192" s="163">
        <f t="shared" si="10"/>
        <v>0</v>
      </c>
      <c r="K192" s="165"/>
      <c r="L192" s="34"/>
      <c r="M192" s="166" t="s">
        <v>1</v>
      </c>
      <c r="N192" s="167" t="s">
        <v>42</v>
      </c>
      <c r="O192" s="62"/>
      <c r="P192" s="168">
        <f t="shared" si="11"/>
        <v>0</v>
      </c>
      <c r="Q192" s="168">
        <v>0</v>
      </c>
      <c r="R192" s="168">
        <f t="shared" si="12"/>
        <v>0</v>
      </c>
      <c r="S192" s="168">
        <v>0</v>
      </c>
      <c r="T192" s="169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0" t="s">
        <v>368</v>
      </c>
      <c r="AT192" s="170" t="s">
        <v>278</v>
      </c>
      <c r="AU192" s="170" t="s">
        <v>89</v>
      </c>
      <c r="AY192" s="18" t="s">
        <v>276</v>
      </c>
      <c r="BE192" s="171">
        <f t="shared" si="14"/>
        <v>0</v>
      </c>
      <c r="BF192" s="171">
        <f t="shared" si="15"/>
        <v>0</v>
      </c>
      <c r="BG192" s="171">
        <f t="shared" si="16"/>
        <v>0</v>
      </c>
      <c r="BH192" s="171">
        <f t="shared" si="17"/>
        <v>0</v>
      </c>
      <c r="BI192" s="171">
        <f t="shared" si="18"/>
        <v>0</v>
      </c>
      <c r="BJ192" s="18" t="s">
        <v>89</v>
      </c>
      <c r="BK192" s="172">
        <f t="shared" si="19"/>
        <v>0</v>
      </c>
      <c r="BL192" s="18" t="s">
        <v>368</v>
      </c>
      <c r="BM192" s="170" t="s">
        <v>852</v>
      </c>
    </row>
    <row r="193" spans="1:65" s="2" customFormat="1" ht="24.2" customHeight="1">
      <c r="A193" s="33"/>
      <c r="B193" s="158"/>
      <c r="C193" s="197" t="s">
        <v>568</v>
      </c>
      <c r="D193" s="197" t="s">
        <v>393</v>
      </c>
      <c r="E193" s="198" t="s">
        <v>4093</v>
      </c>
      <c r="F193" s="199" t="s">
        <v>4094</v>
      </c>
      <c r="G193" s="200" t="s">
        <v>371</v>
      </c>
      <c r="H193" s="201">
        <v>2</v>
      </c>
      <c r="I193" s="202"/>
      <c r="J193" s="201">
        <f t="shared" si="10"/>
        <v>0</v>
      </c>
      <c r="K193" s="203"/>
      <c r="L193" s="204"/>
      <c r="M193" s="205" t="s">
        <v>1</v>
      </c>
      <c r="N193" s="206" t="s">
        <v>42</v>
      </c>
      <c r="O193" s="62"/>
      <c r="P193" s="168">
        <f t="shared" si="11"/>
        <v>0</v>
      </c>
      <c r="Q193" s="168">
        <v>4.6000000000000001E-4</v>
      </c>
      <c r="R193" s="168">
        <f t="shared" si="12"/>
        <v>9.2000000000000003E-4</v>
      </c>
      <c r="S193" s="168">
        <v>0</v>
      </c>
      <c r="T193" s="169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70" t="s">
        <v>448</v>
      </c>
      <c r="AT193" s="170" t="s">
        <v>393</v>
      </c>
      <c r="AU193" s="170" t="s">
        <v>89</v>
      </c>
      <c r="AY193" s="18" t="s">
        <v>276</v>
      </c>
      <c r="BE193" s="171">
        <f t="shared" si="14"/>
        <v>0</v>
      </c>
      <c r="BF193" s="171">
        <f t="shared" si="15"/>
        <v>0</v>
      </c>
      <c r="BG193" s="171">
        <f t="shared" si="16"/>
        <v>0</v>
      </c>
      <c r="BH193" s="171">
        <f t="shared" si="17"/>
        <v>0</v>
      </c>
      <c r="BI193" s="171">
        <f t="shared" si="18"/>
        <v>0</v>
      </c>
      <c r="BJ193" s="18" t="s">
        <v>89</v>
      </c>
      <c r="BK193" s="172">
        <f t="shared" si="19"/>
        <v>0</v>
      </c>
      <c r="BL193" s="18" t="s">
        <v>368</v>
      </c>
      <c r="BM193" s="170" t="s">
        <v>867</v>
      </c>
    </row>
    <row r="194" spans="1:65" s="2" customFormat="1" ht="24.2" customHeight="1">
      <c r="A194" s="33"/>
      <c r="B194" s="158"/>
      <c r="C194" s="159" t="s">
        <v>572</v>
      </c>
      <c r="D194" s="159" t="s">
        <v>278</v>
      </c>
      <c r="E194" s="160" t="s">
        <v>4095</v>
      </c>
      <c r="F194" s="161" t="s">
        <v>4096</v>
      </c>
      <c r="G194" s="162" t="s">
        <v>371</v>
      </c>
      <c r="H194" s="163">
        <v>1</v>
      </c>
      <c r="I194" s="164"/>
      <c r="J194" s="163">
        <f t="shared" si="10"/>
        <v>0</v>
      </c>
      <c r="K194" s="165"/>
      <c r="L194" s="34"/>
      <c r="M194" s="166" t="s">
        <v>1</v>
      </c>
      <c r="N194" s="167" t="s">
        <v>42</v>
      </c>
      <c r="O194" s="62"/>
      <c r="P194" s="168">
        <f t="shared" si="11"/>
        <v>0</v>
      </c>
      <c r="Q194" s="168">
        <v>0</v>
      </c>
      <c r="R194" s="168">
        <f t="shared" si="12"/>
        <v>0</v>
      </c>
      <c r="S194" s="168">
        <v>0</v>
      </c>
      <c r="T194" s="169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0" t="s">
        <v>368</v>
      </c>
      <c r="AT194" s="170" t="s">
        <v>278</v>
      </c>
      <c r="AU194" s="170" t="s">
        <v>89</v>
      </c>
      <c r="AY194" s="18" t="s">
        <v>276</v>
      </c>
      <c r="BE194" s="171">
        <f t="shared" si="14"/>
        <v>0</v>
      </c>
      <c r="BF194" s="171">
        <f t="shared" si="15"/>
        <v>0</v>
      </c>
      <c r="BG194" s="171">
        <f t="shared" si="16"/>
        <v>0</v>
      </c>
      <c r="BH194" s="171">
        <f t="shared" si="17"/>
        <v>0</v>
      </c>
      <c r="BI194" s="171">
        <f t="shared" si="18"/>
        <v>0</v>
      </c>
      <c r="BJ194" s="18" t="s">
        <v>89</v>
      </c>
      <c r="BK194" s="172">
        <f t="shared" si="19"/>
        <v>0</v>
      </c>
      <c r="BL194" s="18" t="s">
        <v>368</v>
      </c>
      <c r="BM194" s="170" t="s">
        <v>890</v>
      </c>
    </row>
    <row r="195" spans="1:65" s="2" customFormat="1" ht="24.2" customHeight="1">
      <c r="A195" s="33"/>
      <c r="B195" s="158"/>
      <c r="C195" s="197" t="s">
        <v>577</v>
      </c>
      <c r="D195" s="197" t="s">
        <v>393</v>
      </c>
      <c r="E195" s="198" t="s">
        <v>4097</v>
      </c>
      <c r="F195" s="199" t="s">
        <v>4098</v>
      </c>
      <c r="G195" s="200" t="s">
        <v>371</v>
      </c>
      <c r="H195" s="201">
        <v>1</v>
      </c>
      <c r="I195" s="202"/>
      <c r="J195" s="201">
        <f t="shared" si="10"/>
        <v>0</v>
      </c>
      <c r="K195" s="203"/>
      <c r="L195" s="204"/>
      <c r="M195" s="205" t="s">
        <v>1</v>
      </c>
      <c r="N195" s="206" t="s">
        <v>42</v>
      </c>
      <c r="O195" s="62"/>
      <c r="P195" s="168">
        <f t="shared" si="11"/>
        <v>0</v>
      </c>
      <c r="Q195" s="168">
        <v>4.2000000000000002E-4</v>
      </c>
      <c r="R195" s="168">
        <f t="shared" si="12"/>
        <v>4.2000000000000002E-4</v>
      </c>
      <c r="S195" s="168">
        <v>0</v>
      </c>
      <c r="T195" s="169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448</v>
      </c>
      <c r="AT195" s="170" t="s">
        <v>393</v>
      </c>
      <c r="AU195" s="170" t="s">
        <v>89</v>
      </c>
      <c r="AY195" s="18" t="s">
        <v>276</v>
      </c>
      <c r="BE195" s="171">
        <f t="shared" si="14"/>
        <v>0</v>
      </c>
      <c r="BF195" s="171">
        <f t="shared" si="15"/>
        <v>0</v>
      </c>
      <c r="BG195" s="171">
        <f t="shared" si="16"/>
        <v>0</v>
      </c>
      <c r="BH195" s="171">
        <f t="shared" si="17"/>
        <v>0</v>
      </c>
      <c r="BI195" s="171">
        <f t="shared" si="18"/>
        <v>0</v>
      </c>
      <c r="BJ195" s="18" t="s">
        <v>89</v>
      </c>
      <c r="BK195" s="172">
        <f t="shared" si="19"/>
        <v>0</v>
      </c>
      <c r="BL195" s="18" t="s">
        <v>368</v>
      </c>
      <c r="BM195" s="170" t="s">
        <v>918</v>
      </c>
    </row>
    <row r="196" spans="1:65" s="2" customFormat="1" ht="21.75" customHeight="1">
      <c r="A196" s="33"/>
      <c r="B196" s="158"/>
      <c r="C196" s="159" t="s">
        <v>584</v>
      </c>
      <c r="D196" s="159" t="s">
        <v>278</v>
      </c>
      <c r="E196" s="160" t="s">
        <v>4099</v>
      </c>
      <c r="F196" s="161" t="s">
        <v>4100</v>
      </c>
      <c r="G196" s="162" t="s">
        <v>371</v>
      </c>
      <c r="H196" s="163">
        <v>1</v>
      </c>
      <c r="I196" s="164"/>
      <c r="J196" s="163">
        <f t="shared" si="10"/>
        <v>0</v>
      </c>
      <c r="K196" s="165"/>
      <c r="L196" s="34"/>
      <c r="M196" s="166" t="s">
        <v>1</v>
      </c>
      <c r="N196" s="167" t="s">
        <v>42</v>
      </c>
      <c r="O196" s="62"/>
      <c r="P196" s="168">
        <f t="shared" si="11"/>
        <v>0</v>
      </c>
      <c r="Q196" s="168">
        <v>0</v>
      </c>
      <c r="R196" s="168">
        <f t="shared" si="12"/>
        <v>0</v>
      </c>
      <c r="S196" s="168">
        <v>0</v>
      </c>
      <c r="T196" s="169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0" t="s">
        <v>368</v>
      </c>
      <c r="AT196" s="170" t="s">
        <v>278</v>
      </c>
      <c r="AU196" s="170" t="s">
        <v>89</v>
      </c>
      <c r="AY196" s="18" t="s">
        <v>276</v>
      </c>
      <c r="BE196" s="171">
        <f t="shared" si="14"/>
        <v>0</v>
      </c>
      <c r="BF196" s="171">
        <f t="shared" si="15"/>
        <v>0</v>
      </c>
      <c r="BG196" s="171">
        <f t="shared" si="16"/>
        <v>0</v>
      </c>
      <c r="BH196" s="171">
        <f t="shared" si="17"/>
        <v>0</v>
      </c>
      <c r="BI196" s="171">
        <f t="shared" si="18"/>
        <v>0</v>
      </c>
      <c r="BJ196" s="18" t="s">
        <v>89</v>
      </c>
      <c r="BK196" s="172">
        <f t="shared" si="19"/>
        <v>0</v>
      </c>
      <c r="BL196" s="18" t="s">
        <v>368</v>
      </c>
      <c r="BM196" s="170" t="s">
        <v>930</v>
      </c>
    </row>
    <row r="197" spans="1:65" s="2" customFormat="1" ht="24.2" customHeight="1">
      <c r="A197" s="33"/>
      <c r="B197" s="158"/>
      <c r="C197" s="197" t="s">
        <v>598</v>
      </c>
      <c r="D197" s="197" t="s">
        <v>393</v>
      </c>
      <c r="E197" s="198" t="s">
        <v>4101</v>
      </c>
      <c r="F197" s="199" t="s">
        <v>4102</v>
      </c>
      <c r="G197" s="200" t="s">
        <v>371</v>
      </c>
      <c r="H197" s="201">
        <v>1</v>
      </c>
      <c r="I197" s="202"/>
      <c r="J197" s="201">
        <f t="shared" si="10"/>
        <v>0</v>
      </c>
      <c r="K197" s="203"/>
      <c r="L197" s="204"/>
      <c r="M197" s="205" t="s">
        <v>1</v>
      </c>
      <c r="N197" s="206" t="s">
        <v>42</v>
      </c>
      <c r="O197" s="62"/>
      <c r="P197" s="168">
        <f t="shared" si="11"/>
        <v>0</v>
      </c>
      <c r="Q197" s="168">
        <v>4.0000000000000002E-4</v>
      </c>
      <c r="R197" s="168">
        <f t="shared" si="12"/>
        <v>4.0000000000000002E-4</v>
      </c>
      <c r="S197" s="168">
        <v>0</v>
      </c>
      <c r="T197" s="169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0" t="s">
        <v>448</v>
      </c>
      <c r="AT197" s="170" t="s">
        <v>393</v>
      </c>
      <c r="AU197" s="170" t="s">
        <v>89</v>
      </c>
      <c r="AY197" s="18" t="s">
        <v>276</v>
      </c>
      <c r="BE197" s="171">
        <f t="shared" si="14"/>
        <v>0</v>
      </c>
      <c r="BF197" s="171">
        <f t="shared" si="15"/>
        <v>0</v>
      </c>
      <c r="BG197" s="171">
        <f t="shared" si="16"/>
        <v>0</v>
      </c>
      <c r="BH197" s="171">
        <f t="shared" si="17"/>
        <v>0</v>
      </c>
      <c r="BI197" s="171">
        <f t="shared" si="18"/>
        <v>0</v>
      </c>
      <c r="BJ197" s="18" t="s">
        <v>89</v>
      </c>
      <c r="BK197" s="172">
        <f t="shared" si="19"/>
        <v>0</v>
      </c>
      <c r="BL197" s="18" t="s">
        <v>368</v>
      </c>
      <c r="BM197" s="170" t="s">
        <v>943</v>
      </c>
    </row>
    <row r="198" spans="1:65" s="2" customFormat="1" ht="21.75" customHeight="1">
      <c r="A198" s="33"/>
      <c r="B198" s="158"/>
      <c r="C198" s="159" t="s">
        <v>607</v>
      </c>
      <c r="D198" s="159" t="s">
        <v>278</v>
      </c>
      <c r="E198" s="160" t="s">
        <v>4103</v>
      </c>
      <c r="F198" s="161" t="s">
        <v>4104</v>
      </c>
      <c r="G198" s="162" t="s">
        <v>371</v>
      </c>
      <c r="H198" s="163">
        <v>2</v>
      </c>
      <c r="I198" s="164"/>
      <c r="J198" s="163">
        <f t="shared" si="10"/>
        <v>0</v>
      </c>
      <c r="K198" s="165"/>
      <c r="L198" s="34"/>
      <c r="M198" s="166" t="s">
        <v>1</v>
      </c>
      <c r="N198" s="167" t="s">
        <v>42</v>
      </c>
      <c r="O198" s="62"/>
      <c r="P198" s="168">
        <f t="shared" si="11"/>
        <v>0</v>
      </c>
      <c r="Q198" s="168">
        <v>0</v>
      </c>
      <c r="R198" s="168">
        <f t="shared" si="12"/>
        <v>0</v>
      </c>
      <c r="S198" s="168">
        <v>0</v>
      </c>
      <c r="T198" s="169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0" t="s">
        <v>368</v>
      </c>
      <c r="AT198" s="170" t="s">
        <v>278</v>
      </c>
      <c r="AU198" s="170" t="s">
        <v>89</v>
      </c>
      <c r="AY198" s="18" t="s">
        <v>276</v>
      </c>
      <c r="BE198" s="171">
        <f t="shared" si="14"/>
        <v>0</v>
      </c>
      <c r="BF198" s="171">
        <f t="shared" si="15"/>
        <v>0</v>
      </c>
      <c r="BG198" s="171">
        <f t="shared" si="16"/>
        <v>0</v>
      </c>
      <c r="BH198" s="171">
        <f t="shared" si="17"/>
        <v>0</v>
      </c>
      <c r="BI198" s="171">
        <f t="shared" si="18"/>
        <v>0</v>
      </c>
      <c r="BJ198" s="18" t="s">
        <v>89</v>
      </c>
      <c r="BK198" s="172">
        <f t="shared" si="19"/>
        <v>0</v>
      </c>
      <c r="BL198" s="18" t="s">
        <v>368</v>
      </c>
      <c r="BM198" s="170" t="s">
        <v>953</v>
      </c>
    </row>
    <row r="199" spans="1:65" s="2" customFormat="1" ht="16.5" customHeight="1">
      <c r="A199" s="33"/>
      <c r="B199" s="158"/>
      <c r="C199" s="197" t="s">
        <v>615</v>
      </c>
      <c r="D199" s="197" t="s">
        <v>393</v>
      </c>
      <c r="E199" s="198" t="s">
        <v>4105</v>
      </c>
      <c r="F199" s="199" t="s">
        <v>4106</v>
      </c>
      <c r="G199" s="200" t="s">
        <v>371</v>
      </c>
      <c r="H199" s="201">
        <v>2</v>
      </c>
      <c r="I199" s="202"/>
      <c r="J199" s="201">
        <f t="shared" si="10"/>
        <v>0</v>
      </c>
      <c r="K199" s="203"/>
      <c r="L199" s="204"/>
      <c r="M199" s="205" t="s">
        <v>1</v>
      </c>
      <c r="N199" s="206" t="s">
        <v>42</v>
      </c>
      <c r="O199" s="62"/>
      <c r="P199" s="168">
        <f t="shared" si="11"/>
        <v>0</v>
      </c>
      <c r="Q199" s="168">
        <v>1.6E-2</v>
      </c>
      <c r="R199" s="168">
        <f t="shared" si="12"/>
        <v>3.2000000000000001E-2</v>
      </c>
      <c r="S199" s="168">
        <v>0</v>
      </c>
      <c r="T199" s="169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448</v>
      </c>
      <c r="AT199" s="170" t="s">
        <v>393</v>
      </c>
      <c r="AU199" s="170" t="s">
        <v>89</v>
      </c>
      <c r="AY199" s="18" t="s">
        <v>276</v>
      </c>
      <c r="BE199" s="171">
        <f t="shared" si="14"/>
        <v>0</v>
      </c>
      <c r="BF199" s="171">
        <f t="shared" si="15"/>
        <v>0</v>
      </c>
      <c r="BG199" s="171">
        <f t="shared" si="16"/>
        <v>0</v>
      </c>
      <c r="BH199" s="171">
        <f t="shared" si="17"/>
        <v>0</v>
      </c>
      <c r="BI199" s="171">
        <f t="shared" si="18"/>
        <v>0</v>
      </c>
      <c r="BJ199" s="18" t="s">
        <v>89</v>
      </c>
      <c r="BK199" s="172">
        <f t="shared" si="19"/>
        <v>0</v>
      </c>
      <c r="BL199" s="18" t="s">
        <v>368</v>
      </c>
      <c r="BM199" s="170" t="s">
        <v>969</v>
      </c>
    </row>
    <row r="200" spans="1:65" s="2" customFormat="1" ht="33" customHeight="1">
      <c r="A200" s="33"/>
      <c r="B200" s="158"/>
      <c r="C200" s="159" t="s">
        <v>622</v>
      </c>
      <c r="D200" s="159" t="s">
        <v>278</v>
      </c>
      <c r="E200" s="160" t="s">
        <v>4107</v>
      </c>
      <c r="F200" s="161" t="s">
        <v>4108</v>
      </c>
      <c r="G200" s="162" t="s">
        <v>1051</v>
      </c>
      <c r="H200" s="164"/>
      <c r="I200" s="164"/>
      <c r="J200" s="163">
        <f t="shared" si="10"/>
        <v>0</v>
      </c>
      <c r="K200" s="165"/>
      <c r="L200" s="34"/>
      <c r="M200" s="215" t="s">
        <v>1</v>
      </c>
      <c r="N200" s="216" t="s">
        <v>42</v>
      </c>
      <c r="O200" s="217"/>
      <c r="P200" s="218">
        <f t="shared" si="11"/>
        <v>0</v>
      </c>
      <c r="Q200" s="218">
        <v>0</v>
      </c>
      <c r="R200" s="218">
        <f t="shared" si="12"/>
        <v>0</v>
      </c>
      <c r="S200" s="218">
        <v>0</v>
      </c>
      <c r="T200" s="219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0" t="s">
        <v>368</v>
      </c>
      <c r="AT200" s="170" t="s">
        <v>278</v>
      </c>
      <c r="AU200" s="170" t="s">
        <v>89</v>
      </c>
      <c r="AY200" s="18" t="s">
        <v>276</v>
      </c>
      <c r="BE200" s="171">
        <f t="shared" si="14"/>
        <v>0</v>
      </c>
      <c r="BF200" s="171">
        <f t="shared" si="15"/>
        <v>0</v>
      </c>
      <c r="BG200" s="171">
        <f t="shared" si="16"/>
        <v>0</v>
      </c>
      <c r="BH200" s="171">
        <f t="shared" si="17"/>
        <v>0</v>
      </c>
      <c r="BI200" s="171">
        <f t="shared" si="18"/>
        <v>0</v>
      </c>
      <c r="BJ200" s="18" t="s">
        <v>89</v>
      </c>
      <c r="BK200" s="172">
        <f t="shared" si="19"/>
        <v>0</v>
      </c>
      <c r="BL200" s="18" t="s">
        <v>368</v>
      </c>
      <c r="BM200" s="170" t="s">
        <v>990</v>
      </c>
    </row>
    <row r="201" spans="1:65" s="2" customFormat="1" ht="6.95" customHeight="1">
      <c r="A201" s="33"/>
      <c r="B201" s="51"/>
      <c r="C201" s="52"/>
      <c r="D201" s="52"/>
      <c r="E201" s="52"/>
      <c r="F201" s="52"/>
      <c r="G201" s="52"/>
      <c r="H201" s="52"/>
      <c r="I201" s="52"/>
      <c r="J201" s="52"/>
      <c r="K201" s="52"/>
      <c r="L201" s="34"/>
      <c r="M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</sheetData>
  <autoFilter ref="C130:K200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A1 - Stavebné práce</vt:lpstr>
      <vt:lpstr>A2 - Bleskozvod</vt:lpstr>
      <vt:lpstr>B1 - Stavebné práce - Zat...</vt:lpstr>
      <vt:lpstr>B2 - Stavebné práce -Výme...</vt:lpstr>
      <vt:lpstr>B3 - Elektroinštalácie</vt:lpstr>
      <vt:lpstr>B4 - Vykurovanie</vt:lpstr>
      <vt:lpstr>B5 - Zdravotechnika</vt:lpstr>
      <vt:lpstr>B6 - VZT-vetranie</vt:lpstr>
      <vt:lpstr>B7 - Vnútorný plynovod</vt:lpstr>
      <vt:lpstr>C1 - Stavebné práce - Zat...</vt:lpstr>
      <vt:lpstr>C2 - Bleskozvod</vt:lpstr>
      <vt:lpstr>'A1 - Stavebné práce'!Názvy_tlače</vt:lpstr>
      <vt:lpstr>'A2 - Bleskozvod'!Názvy_tlače</vt:lpstr>
      <vt:lpstr>'B1 - Stavebné práce - Zat...'!Názvy_tlače</vt:lpstr>
      <vt:lpstr>'B2 - Stavebné práce -Výme...'!Názvy_tlače</vt:lpstr>
      <vt:lpstr>'B3 - Elektroinštalácie'!Názvy_tlače</vt:lpstr>
      <vt:lpstr>'B4 - Vykurovanie'!Názvy_tlače</vt:lpstr>
      <vt:lpstr>'B5 - Zdravotechnika'!Názvy_tlače</vt:lpstr>
      <vt:lpstr>'B6 - VZT-vetranie'!Názvy_tlače</vt:lpstr>
      <vt:lpstr>'B7 - Vnútorný plynovod'!Názvy_tlače</vt:lpstr>
      <vt:lpstr>'C1 - Stavebné práce - Zat...'!Názvy_tlače</vt:lpstr>
      <vt:lpstr>'C2 - Bleskozvod'!Názvy_tlače</vt:lpstr>
      <vt:lpstr>'Rekapitulácia stavby'!Názvy_tlače</vt:lpstr>
      <vt:lpstr>'A1 - Stavebné práce'!Oblasť_tlače</vt:lpstr>
      <vt:lpstr>'A2 - Bleskozvod'!Oblasť_tlače</vt:lpstr>
      <vt:lpstr>'B1 - Stavebné práce - Zat...'!Oblasť_tlače</vt:lpstr>
      <vt:lpstr>'B2 - Stavebné práce -Výme...'!Oblasť_tlače</vt:lpstr>
      <vt:lpstr>'B3 - Elektroinštalácie'!Oblasť_tlače</vt:lpstr>
      <vt:lpstr>'B4 - Vykurovanie'!Oblasť_tlače</vt:lpstr>
      <vt:lpstr>'B5 - Zdravotechnika'!Oblasť_tlače</vt:lpstr>
      <vt:lpstr>'B6 - VZT-vetranie'!Oblasť_tlače</vt:lpstr>
      <vt:lpstr>'B7 - Vnútorný plynovod'!Oblasť_tlače</vt:lpstr>
      <vt:lpstr>'C1 - Stavebné práce - Zat...'!Oblasť_tlače</vt:lpstr>
      <vt:lpstr>'C2 - Bleskozvod'!Oblasť_tlače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 Eco</dc:creator>
  <cp:lastModifiedBy>Arteco</cp:lastModifiedBy>
  <dcterms:created xsi:type="dcterms:W3CDTF">2022-10-26T11:25:38Z</dcterms:created>
  <dcterms:modified xsi:type="dcterms:W3CDTF">2022-10-26T11:26:24Z</dcterms:modified>
</cp:coreProperties>
</file>