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HarvestoroveSluzby OZLT_DNS\HarvestoroveSluzby - Vyzva 24-2022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G19" i="1" l="1"/>
  <c r="O19" i="1" s="1"/>
  <c r="P19" i="1" s="1"/>
  <c r="G18" i="1"/>
  <c r="O18" i="1" s="1"/>
  <c r="P18" i="1" s="1"/>
  <c r="G13" i="1"/>
  <c r="G14" i="1"/>
  <c r="G15" i="1"/>
  <c r="L22" i="1" l="1"/>
  <c r="I4" i="4" l="1"/>
  <c r="F4" i="4"/>
  <c r="C4" i="4"/>
  <c r="B7" i="4" l="1"/>
  <c r="O14" i="1"/>
  <c r="G16" i="1"/>
  <c r="G17" i="1"/>
  <c r="G12" i="1"/>
  <c r="G20" i="1" s="1"/>
  <c r="O12" i="1" l="1"/>
  <c r="P12" i="1" s="1"/>
  <c r="P14" i="1"/>
  <c r="O17" i="1" l="1"/>
  <c r="P17" i="1" s="1"/>
  <c r="O16" i="1"/>
  <c r="O15" i="1"/>
  <c r="P15" i="1" s="1"/>
  <c r="O13" i="1"/>
  <c r="P16" i="1" l="1"/>
  <c r="O22" i="1"/>
  <c r="P22" i="1" s="1"/>
  <c r="P13" i="1"/>
  <c r="O24" i="1" l="1"/>
  <c r="O23" i="1" s="1"/>
</calcChain>
</file>

<file path=xl/sharedStrings.xml><?xml version="1.0" encoding="utf-8"?>
<sst xmlns="http://schemas.openxmlformats.org/spreadsheetml/2006/main" count="120" uniqueCount="84">
  <si>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</si>
  <si>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</si>
  <si>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</si>
  <si>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</si>
  <si>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</si>
  <si>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</si>
  <si>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</si>
  <si>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</si>
  <si>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</si>
  <si>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</si>
  <si>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</si>
  <si>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</si>
  <si>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</si>
  <si>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</si>
  <si>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</si>
  <si>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</si>
  <si>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</si>
  <si>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</si>
  <si>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</si>
  <si>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</si>
  <si>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</si>
  <si>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</si>
  <si>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</si>
  <si>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</si>
  <si>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</si>
  <si>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</si>
  <si>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</si>
  <si>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</si>
  <si>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</si>
  <si>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</si>
  <si>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</si>
  <si>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</si>
  <si>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</si>
  <si>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</si>
  <si>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</si>
  <si>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</si>
  <si>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</si>
  <si>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</si>
  <si>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</si>
  <si>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</si>
  <si>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</si>
  <si>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</si>
  <si>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</si>
  <si>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</si>
  <si>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</si>
  <si>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</si>
  <si>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</si>
  <si>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</si>
  <si>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</si>
  <si>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</si>
  <si>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</si>
  <si>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</si>
  <si>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</si>
  <si>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</si>
  <si>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</si>
  <si>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</si>
  <si>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</si>
  <si>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</si>
  <si>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</si>
  <si>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</si>
  <si>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</si>
  <si>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</si>
  <si>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</si>
  <si>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</si>
  <si>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</si>
  <si>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</si>
  <si>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</si>
  <si>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</si>
  <si>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t>VÚ-50r.</t>
  </si>
  <si>
    <t>VÚ+50r.</t>
  </si>
  <si>
    <t xml:space="preserve">príloha č. 1 </t>
  </si>
  <si>
    <t>dtto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</si>
  <si>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</si>
  <si>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</si>
  <si>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 xml:space="preserve">Lesnícke služby v ťažbovom procese - viacoperačné technológie na OZ Vihorlat, LS Turcovce  </t>
  </si>
  <si>
    <t>Lesy SR š.p. OZ Vihorlat</t>
  </si>
  <si>
    <t>05 Vlčie</t>
  </si>
  <si>
    <t>397A0</t>
  </si>
  <si>
    <t>393B0</t>
  </si>
  <si>
    <t>394B0</t>
  </si>
  <si>
    <t>397B0</t>
  </si>
  <si>
    <t xml:space="preserve"> časť „B“ - Ťažba a výroba sortimentov v lanovkových / ťažko prístupných terénoch harvestermi a ich vývoz forwardermi z porastu z lokality peň na vývozné miesto alebo odvozné miesto, v súčinnosti s kompaktným mobilným trakčným navijakom</t>
  </si>
  <si>
    <t xml:space="preserve"> časť A - Ťažba a výroba sortimentov harvestermi a ich vývoz forwardermi z porastu z lokality peň na vývozné miesto / odvozné miesto. Veľkostná kategória - ods.3.: stredným harvesterovým uzlom.  </t>
  </si>
  <si>
    <r>
      <rPr>
        <b/>
        <sz val="10"/>
        <color theme="1"/>
        <rFont val="Calibri"/>
        <family val="2"/>
        <charset val="238"/>
        <scheme val="minor"/>
      </rPr>
      <t xml:space="preserve">* Požiadavky: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Požadovaný termín</t>
    </r>
    <r>
      <rPr>
        <sz val="10"/>
        <color theme="1"/>
        <rFont val="Calibri"/>
        <family val="2"/>
        <charset val="238"/>
        <scheme val="minor"/>
      </rPr>
      <t xml:space="preserve"> vykonania zákazky:január 2023 až marec 2023. </t>
    </r>
    <r>
      <rPr>
        <b/>
        <sz val="10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0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0"/>
        <color theme="1"/>
        <rFont val="Calibri"/>
        <family val="2"/>
        <charset val="238"/>
        <scheme val="minor"/>
      </rPr>
      <t xml:space="preserve"> časť „B“ - Ťažba a výroba sortimentov v lanovkových / ťažko prístupných terénoch harvestermi a ich vývoz forwardermi z porastu z lokality peň na vývozné miesto alebo odvozné miesto, v súčinnosti s kompaktným mobilným trakčným navijakom</t>
    </r>
    <r>
      <rPr>
        <sz val="10"/>
        <color theme="1"/>
        <rFont val="Calibri"/>
        <family val="2"/>
        <charset val="238"/>
        <scheme val="minor"/>
      </rPr>
      <t>. Predmet zákazky nie je možné technologicky rozdeliť (s navijakom a bez navijaka).                                                          Objednávateľ na požiadanie dodávateľa prác umožní obhliadku porastov. Kontaktná osoba: Ing. Juraj Krišta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</si>
</sst>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1" xfId="0" applyFont="1" applyFill="1" applyBorder="1" applyProtection="1"/>
    <xf numFmtId="0" fontId="0" fillId="3" borderId="28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right" vertical="center" wrapText="1"/>
    </xf>
    <xf numFmtId="4" fontId="10" fillId="3" borderId="2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4" fontId="10" fillId="3" borderId="18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41" xfId="0" applyFont="1" applyFill="1" applyBorder="1" applyAlignment="1" applyProtection="1">
      <alignment horizontal="center" vertical="center" wrapText="1"/>
    </xf>
    <xf numFmtId="3" fontId="10" fillId="3" borderId="25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 wrapText="1"/>
    </xf>
    <xf numFmtId="3" fontId="10" fillId="3" borderId="37" xfId="0" applyNumberFormat="1" applyFont="1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center" vertical="center"/>
    </xf>
    <xf numFmtId="3" fontId="10" fillId="3" borderId="45" xfId="0" applyNumberFormat="1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14" fontId="14" fillId="3" borderId="0" xfId="0" applyNumberFormat="1" applyFont="1" applyFill="1" applyBorder="1" applyProtection="1"/>
    <xf numFmtId="0" fontId="14" fillId="3" borderId="0" xfId="0" applyFont="1" applyFill="1" applyBorder="1" applyProtection="1"/>
    <xf numFmtId="0" fontId="10" fillId="3" borderId="24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48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47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4" fillId="3" borderId="34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35" xfId="0" applyFont="1" applyFill="1" applyBorder="1" applyAlignment="1">
      <alignment horizontal="center" vertical="top" wrapText="1"/>
    </xf>
    <xf numFmtId="0" fontId="14" fillId="3" borderId="32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36" xfId="0" applyFont="1" applyFill="1" applyBorder="1" applyAlignment="1">
      <alignment horizontal="center" vertical="top" wrapText="1"/>
    </xf>
    <xf numFmtId="0" fontId="14" fillId="3" borderId="37" xfId="0" applyFont="1" applyFill="1" applyBorder="1" applyAlignment="1">
      <alignment horizontal="center" vertical="top" wrapText="1"/>
    </xf>
    <xf numFmtId="0" fontId="14" fillId="3" borderId="33" xfId="0" applyFont="1" applyFill="1" applyBorder="1" applyAlignment="1">
      <alignment horizontal="center" vertical="top" wrapText="1"/>
    </xf>
    <xf numFmtId="0" fontId="14" fillId="3" borderId="38" xfId="0" applyFont="1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topLeftCell="A22" zoomScale="110" zoomScaleNormal="100" zoomScaleSheetLayoutView="110" workbookViewId="0">
      <selection activeCell="A28" sqref="A28:E3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7" t="s">
        <v>62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16" t="s">
        <v>70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136" t="s">
        <v>74</v>
      </c>
      <c r="D3" s="137"/>
      <c r="E3" s="137"/>
      <c r="F3" s="137"/>
      <c r="G3" s="137"/>
      <c r="H3" s="137"/>
      <c r="I3" s="137"/>
      <c r="J3" s="137"/>
      <c r="K3" s="137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3" t="s">
        <v>75</v>
      </c>
      <c r="C6" s="113"/>
      <c r="D6" s="113"/>
      <c r="E6" s="113"/>
      <c r="F6" s="11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4"/>
      <c r="C7" s="114"/>
      <c r="D7" s="114"/>
      <c r="E7" s="114"/>
      <c r="F7" s="11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0" t="s">
        <v>64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">
      <c r="A9" s="50" t="s">
        <v>66</v>
      </c>
      <c r="B9" s="115" t="s">
        <v>2</v>
      </c>
      <c r="C9" s="117" t="s">
        <v>53</v>
      </c>
      <c r="D9" s="118"/>
      <c r="E9" s="119" t="s">
        <v>3</v>
      </c>
      <c r="F9" s="120"/>
      <c r="G9" s="121"/>
      <c r="H9" s="100" t="s">
        <v>4</v>
      </c>
      <c r="I9" s="103" t="s">
        <v>5</v>
      </c>
      <c r="J9" s="105" t="s">
        <v>6</v>
      </c>
      <c r="K9" s="108" t="s">
        <v>7</v>
      </c>
      <c r="L9" s="103" t="s">
        <v>54</v>
      </c>
      <c r="M9" s="103" t="s">
        <v>58</v>
      </c>
      <c r="N9" s="123" t="s">
        <v>72</v>
      </c>
      <c r="O9" s="125" t="s">
        <v>73</v>
      </c>
    </row>
    <row r="10" spans="1:16" ht="21.75" customHeight="1" x14ac:dyDescent="0.25">
      <c r="A10" s="25"/>
      <c r="B10" s="116"/>
      <c r="C10" s="127" t="s">
        <v>65</v>
      </c>
      <c r="D10" s="128"/>
      <c r="E10" s="131" t="s">
        <v>9</v>
      </c>
      <c r="F10" s="132" t="s">
        <v>10</v>
      </c>
      <c r="G10" s="134" t="s">
        <v>11</v>
      </c>
      <c r="H10" s="101"/>
      <c r="I10" s="104"/>
      <c r="J10" s="106"/>
      <c r="K10" s="109"/>
      <c r="L10" s="104"/>
      <c r="M10" s="104"/>
      <c r="N10" s="124"/>
      <c r="O10" s="126"/>
    </row>
    <row r="11" spans="1:16" ht="50.25" customHeight="1" thickBot="1" x14ac:dyDescent="0.3">
      <c r="A11" s="26"/>
      <c r="B11" s="116"/>
      <c r="C11" s="129"/>
      <c r="D11" s="130"/>
      <c r="E11" s="131"/>
      <c r="F11" s="133"/>
      <c r="G11" s="135"/>
      <c r="H11" s="102"/>
      <c r="I11" s="104"/>
      <c r="J11" s="107"/>
      <c r="K11" s="109"/>
      <c r="L11" s="122"/>
      <c r="M11" s="122"/>
      <c r="N11" s="124"/>
      <c r="O11" s="126"/>
    </row>
    <row r="12" spans="1:16" ht="77.25" customHeight="1" x14ac:dyDescent="0.25">
      <c r="A12" s="61" t="s">
        <v>76</v>
      </c>
      <c r="B12" s="55" t="s">
        <v>77</v>
      </c>
      <c r="C12" s="98" t="s">
        <v>82</v>
      </c>
      <c r="D12" s="99"/>
      <c r="E12" s="77">
        <v>14.43</v>
      </c>
      <c r="F12" s="57">
        <v>191.22</v>
      </c>
      <c r="G12" s="78">
        <f>E12+F12</f>
        <v>205.65</v>
      </c>
      <c r="H12" s="56" t="s">
        <v>69</v>
      </c>
      <c r="I12" s="57">
        <v>35</v>
      </c>
      <c r="J12" s="57">
        <v>0.44</v>
      </c>
      <c r="K12" s="58">
        <v>1000</v>
      </c>
      <c r="L12" s="59">
        <v>5336.68</v>
      </c>
      <c r="M12" s="90" t="s">
        <v>59</v>
      </c>
      <c r="N12" s="75"/>
      <c r="O12" s="30">
        <f>SUM(N12*G12)</f>
        <v>0</v>
      </c>
      <c r="P12" s="12" t="str">
        <f>IF( O12=0," ", IF(100-((L12/O12)*100)&gt;20,"viac ako 20%",0))</f>
        <v xml:space="preserve"> </v>
      </c>
    </row>
    <row r="13" spans="1:16" ht="15" customHeight="1" x14ac:dyDescent="0.25">
      <c r="A13" s="27" t="s">
        <v>76</v>
      </c>
      <c r="B13" s="28" t="s">
        <v>78</v>
      </c>
      <c r="C13" s="94" t="s">
        <v>71</v>
      </c>
      <c r="D13" s="95"/>
      <c r="E13" s="79">
        <v>54.79</v>
      </c>
      <c r="F13" s="80">
        <v>292.27</v>
      </c>
      <c r="G13" s="81">
        <f t="shared" ref="G13:G19" si="0">E13+F13</f>
        <v>347.06</v>
      </c>
      <c r="H13" s="53" t="s">
        <v>68</v>
      </c>
      <c r="I13" s="28">
        <v>35</v>
      </c>
      <c r="J13" s="28">
        <v>0.28999999999999998</v>
      </c>
      <c r="K13" s="52">
        <v>900</v>
      </c>
      <c r="L13" s="59">
        <v>9199.7000000000007</v>
      </c>
      <c r="M13" s="91" t="s">
        <v>59</v>
      </c>
      <c r="N13" s="75"/>
      <c r="O13" s="30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ht="15" customHeight="1" x14ac:dyDescent="0.25">
      <c r="A14" s="27" t="s">
        <v>76</v>
      </c>
      <c r="B14" s="31" t="s">
        <v>79</v>
      </c>
      <c r="C14" s="94" t="s">
        <v>71</v>
      </c>
      <c r="D14" s="95"/>
      <c r="E14" s="82">
        <v>45.58</v>
      </c>
      <c r="F14" s="83">
        <v>285.89999999999998</v>
      </c>
      <c r="G14" s="81">
        <f t="shared" si="0"/>
        <v>331.47999999999996</v>
      </c>
      <c r="H14" s="54" t="s">
        <v>68</v>
      </c>
      <c r="I14" s="31">
        <v>35</v>
      </c>
      <c r="J14" s="31">
        <v>0.14000000000000001</v>
      </c>
      <c r="K14" s="49">
        <v>500</v>
      </c>
      <c r="L14" s="59">
        <v>10978.69</v>
      </c>
      <c r="M14" s="74" t="s">
        <v>59</v>
      </c>
      <c r="N14" s="75"/>
      <c r="O14" s="30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67" t="s">
        <v>76</v>
      </c>
      <c r="B15" s="68" t="s">
        <v>80</v>
      </c>
      <c r="C15" s="94" t="s">
        <v>71</v>
      </c>
      <c r="D15" s="95"/>
      <c r="E15" s="79">
        <v>0.72</v>
      </c>
      <c r="F15" s="80">
        <v>42.46</v>
      </c>
      <c r="G15" s="81">
        <f t="shared" si="0"/>
        <v>43.18</v>
      </c>
      <c r="H15" s="53" t="s">
        <v>68</v>
      </c>
      <c r="I15" s="28">
        <v>35</v>
      </c>
      <c r="J15" s="28">
        <v>0.18</v>
      </c>
      <c r="K15" s="52">
        <v>1100</v>
      </c>
      <c r="L15" s="59">
        <v>1653.36</v>
      </c>
      <c r="M15" s="74" t="s">
        <v>59</v>
      </c>
      <c r="N15" s="75"/>
      <c r="O15" s="30">
        <f t="shared" ref="O15:O19" si="2">SUM(N15*G15)</f>
        <v>0</v>
      </c>
      <c r="P15" s="12" t="str">
        <f t="shared" ref="P15:P19" si="3">IF( O15=0," ", IF(100-((L15/O15)*100)&gt;20,"viac ako 20%",0))</f>
        <v xml:space="preserve"> </v>
      </c>
    </row>
    <row r="16" spans="1:16" ht="88.5" customHeight="1" x14ac:dyDescent="0.25">
      <c r="A16" s="89" t="s">
        <v>76</v>
      </c>
      <c r="B16" s="73" t="s">
        <v>77</v>
      </c>
      <c r="C16" s="98" t="s">
        <v>81</v>
      </c>
      <c r="D16" s="99"/>
      <c r="E16" s="79">
        <v>23.22</v>
      </c>
      <c r="F16" s="80">
        <v>323.06</v>
      </c>
      <c r="G16" s="81">
        <f t="shared" si="0"/>
        <v>346.28</v>
      </c>
      <c r="H16" s="53" t="s">
        <v>69</v>
      </c>
      <c r="I16" s="28">
        <v>35</v>
      </c>
      <c r="J16" s="28">
        <v>0.47</v>
      </c>
      <c r="K16" s="52">
        <v>1000</v>
      </c>
      <c r="L16" s="59">
        <v>17047.169999999998</v>
      </c>
      <c r="M16" s="74" t="s">
        <v>59</v>
      </c>
      <c r="N16" s="75"/>
      <c r="O16" s="30">
        <f t="shared" si="2"/>
        <v>0</v>
      </c>
      <c r="P16" s="12" t="str">
        <f t="shared" si="3"/>
        <v xml:space="preserve"> </v>
      </c>
    </row>
    <row r="17" spans="1:16" x14ac:dyDescent="0.25">
      <c r="A17" s="27" t="s">
        <v>76</v>
      </c>
      <c r="B17" s="28" t="s">
        <v>78</v>
      </c>
      <c r="C17" s="94" t="s">
        <v>71</v>
      </c>
      <c r="D17" s="95"/>
      <c r="E17" s="84">
        <v>78.739999999999995</v>
      </c>
      <c r="F17" s="85">
        <v>425.43</v>
      </c>
      <c r="G17" s="86">
        <f t="shared" si="0"/>
        <v>504.17</v>
      </c>
      <c r="H17" s="69" t="s">
        <v>68</v>
      </c>
      <c r="I17" s="68">
        <v>35</v>
      </c>
      <c r="J17" s="68">
        <v>0.3</v>
      </c>
      <c r="K17" s="70">
        <v>900</v>
      </c>
      <c r="L17" s="71">
        <v>23081.03</v>
      </c>
      <c r="M17" s="92" t="s">
        <v>59</v>
      </c>
      <c r="N17" s="93"/>
      <c r="O17" s="72">
        <f t="shared" si="2"/>
        <v>0</v>
      </c>
      <c r="P17" s="12" t="str">
        <f t="shared" si="3"/>
        <v xml:space="preserve"> </v>
      </c>
    </row>
    <row r="18" spans="1:16" x14ac:dyDescent="0.25">
      <c r="A18" s="27" t="s">
        <v>76</v>
      </c>
      <c r="B18" s="31" t="s">
        <v>79</v>
      </c>
      <c r="C18" s="94" t="s">
        <v>71</v>
      </c>
      <c r="D18" s="95"/>
      <c r="E18" s="84">
        <v>38.9</v>
      </c>
      <c r="F18" s="85">
        <v>239.29</v>
      </c>
      <c r="G18" s="86">
        <f t="shared" si="0"/>
        <v>278.19</v>
      </c>
      <c r="H18" s="69" t="s">
        <v>68</v>
      </c>
      <c r="I18" s="68">
        <v>35</v>
      </c>
      <c r="J18" s="68">
        <v>0.14000000000000001</v>
      </c>
      <c r="K18" s="70">
        <v>500</v>
      </c>
      <c r="L18" s="71">
        <v>15851.72</v>
      </c>
      <c r="M18" s="76" t="s">
        <v>59</v>
      </c>
      <c r="N18" s="75"/>
      <c r="O18" s="72">
        <f t="shared" si="2"/>
        <v>0</v>
      </c>
      <c r="P18" s="12" t="str">
        <f t="shared" si="3"/>
        <v xml:space="preserve"> </v>
      </c>
    </row>
    <row r="19" spans="1:16" x14ac:dyDescent="0.25">
      <c r="A19" s="27" t="s">
        <v>76</v>
      </c>
      <c r="B19" s="28" t="s">
        <v>80</v>
      </c>
      <c r="C19" s="94" t="s">
        <v>71</v>
      </c>
      <c r="D19" s="95"/>
      <c r="E19" s="84">
        <v>0.9</v>
      </c>
      <c r="F19" s="85">
        <v>55.66</v>
      </c>
      <c r="G19" s="86">
        <f t="shared" si="0"/>
        <v>56.559999999999995</v>
      </c>
      <c r="H19" s="69" t="s">
        <v>68</v>
      </c>
      <c r="I19" s="68">
        <v>35</v>
      </c>
      <c r="J19" s="68">
        <v>0.17</v>
      </c>
      <c r="K19" s="70">
        <v>1100</v>
      </c>
      <c r="L19" s="71">
        <v>3381.75</v>
      </c>
      <c r="M19" s="76" t="s">
        <v>59</v>
      </c>
      <c r="N19" s="75"/>
      <c r="O19" s="72">
        <f t="shared" si="2"/>
        <v>0</v>
      </c>
      <c r="P19" s="12" t="str">
        <f t="shared" si="3"/>
        <v xml:space="preserve"> </v>
      </c>
    </row>
    <row r="20" spans="1:16" x14ac:dyDescent="0.25">
      <c r="A20" s="73"/>
      <c r="B20" s="28"/>
      <c r="C20" s="96"/>
      <c r="D20" s="95"/>
      <c r="E20" s="29"/>
      <c r="F20" s="29"/>
      <c r="G20" s="81">
        <f>SUM(G12:G19)</f>
        <v>2112.5700000000002</v>
      </c>
      <c r="H20" s="53"/>
      <c r="I20" s="28"/>
      <c r="J20" s="28"/>
      <c r="K20" s="62"/>
      <c r="L20" s="59"/>
      <c r="M20" s="74"/>
      <c r="N20" s="75"/>
      <c r="O20" s="72"/>
      <c r="P20" s="12"/>
    </row>
    <row r="21" spans="1:16" ht="15.75" thickBot="1" x14ac:dyDescent="0.3">
      <c r="A21" s="32"/>
      <c r="B21" s="33"/>
      <c r="C21" s="34"/>
      <c r="D21" s="63"/>
      <c r="E21" s="35"/>
      <c r="F21" s="35"/>
      <c r="G21" s="64"/>
      <c r="H21" s="36"/>
      <c r="I21" s="33"/>
      <c r="J21" s="33"/>
      <c r="K21" s="34"/>
      <c r="L21" s="65"/>
      <c r="M21" s="38"/>
      <c r="N21" s="66"/>
      <c r="O21" s="41"/>
      <c r="P21" s="12"/>
    </row>
    <row r="22" spans="1:16" ht="15.75" thickBot="1" x14ac:dyDescent="0.3">
      <c r="A22" s="51"/>
      <c r="B22" s="39"/>
      <c r="C22" s="39"/>
      <c r="D22" s="39"/>
      <c r="E22" s="39"/>
      <c r="F22" s="39"/>
      <c r="G22" s="39"/>
      <c r="H22" s="39"/>
      <c r="I22" s="39"/>
      <c r="J22" s="156" t="s">
        <v>13</v>
      </c>
      <c r="K22" s="156"/>
      <c r="L22" s="41">
        <f>SUM(L12:L20)</f>
        <v>86530.1</v>
      </c>
      <c r="M22" s="40"/>
      <c r="N22" s="42" t="s">
        <v>14</v>
      </c>
      <c r="O22" s="37">
        <f>SUM(O12:O19)</f>
        <v>0</v>
      </c>
      <c r="P22" s="12" t="str">
        <f>IF(O22&gt;L22,"prekročená cena","nižšia ako stanovená")</f>
        <v>nižšia ako stanovená</v>
      </c>
    </row>
    <row r="23" spans="1:16" ht="15.75" thickBot="1" x14ac:dyDescent="0.3">
      <c r="A23" s="157" t="s">
        <v>15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9"/>
      <c r="O23" s="37">
        <f>O24-O22</f>
        <v>0</v>
      </c>
    </row>
    <row r="24" spans="1:16" ht="15.75" thickBot="1" x14ac:dyDescent="0.3">
      <c r="A24" s="157" t="s">
        <v>16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9"/>
      <c r="O24" s="37">
        <f>IF("nie"=MID(I32,1,3),O22,(O22*1.2))</f>
        <v>0</v>
      </c>
    </row>
    <row r="25" spans="1:16" x14ac:dyDescent="0.25">
      <c r="A25" s="144" t="s">
        <v>17</v>
      </c>
      <c r="B25" s="145"/>
      <c r="C25" s="145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6" x14ac:dyDescent="0.25">
      <c r="A26" s="160" t="s">
        <v>63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</row>
    <row r="27" spans="1:16" ht="25.5" customHeight="1" x14ac:dyDescent="0.25">
      <c r="A27" s="44" t="s">
        <v>57</v>
      </c>
      <c r="B27" s="44"/>
      <c r="C27" s="44"/>
      <c r="D27" s="44"/>
      <c r="E27" s="44"/>
      <c r="F27" s="44"/>
      <c r="G27" s="45" t="s">
        <v>55</v>
      </c>
      <c r="H27" s="44"/>
      <c r="I27" s="44"/>
      <c r="J27" s="46"/>
      <c r="K27" s="46"/>
      <c r="L27" s="46"/>
      <c r="M27" s="46"/>
      <c r="N27" s="46"/>
      <c r="O27" s="46"/>
    </row>
    <row r="28" spans="1:16" ht="15" customHeight="1" x14ac:dyDescent="0.25">
      <c r="A28" s="147" t="s">
        <v>83</v>
      </c>
      <c r="B28" s="148"/>
      <c r="C28" s="148"/>
      <c r="D28" s="148"/>
      <c r="E28" s="149"/>
      <c r="F28" s="146" t="s">
        <v>56</v>
      </c>
      <c r="G28" s="47" t="s">
        <v>18</v>
      </c>
      <c r="H28" s="138"/>
      <c r="I28" s="139"/>
      <c r="J28" s="139"/>
      <c r="K28" s="139"/>
      <c r="L28" s="139"/>
      <c r="M28" s="139"/>
      <c r="N28" s="139"/>
      <c r="O28" s="140"/>
    </row>
    <row r="29" spans="1:16" x14ac:dyDescent="0.25">
      <c r="A29" s="150"/>
      <c r="B29" s="151"/>
      <c r="C29" s="151"/>
      <c r="D29" s="151"/>
      <c r="E29" s="152"/>
      <c r="F29" s="146"/>
      <c r="G29" s="47" t="s">
        <v>19</v>
      </c>
      <c r="H29" s="138"/>
      <c r="I29" s="139"/>
      <c r="J29" s="139"/>
      <c r="K29" s="139"/>
      <c r="L29" s="139"/>
      <c r="M29" s="139"/>
      <c r="N29" s="139"/>
      <c r="O29" s="140"/>
    </row>
    <row r="30" spans="1:16" ht="18" customHeight="1" x14ac:dyDescent="0.25">
      <c r="A30" s="150"/>
      <c r="B30" s="151"/>
      <c r="C30" s="151"/>
      <c r="D30" s="151"/>
      <c r="E30" s="152"/>
      <c r="F30" s="146"/>
      <c r="G30" s="47" t="s">
        <v>20</v>
      </c>
      <c r="H30" s="138"/>
      <c r="I30" s="139"/>
      <c r="J30" s="139"/>
      <c r="K30" s="139"/>
      <c r="L30" s="139"/>
      <c r="M30" s="139"/>
      <c r="N30" s="139"/>
      <c r="O30" s="140"/>
    </row>
    <row r="31" spans="1:16" x14ac:dyDescent="0.25">
      <c r="A31" s="150"/>
      <c r="B31" s="151"/>
      <c r="C31" s="151"/>
      <c r="D31" s="151"/>
      <c r="E31" s="152"/>
      <c r="F31" s="146"/>
      <c r="G31" s="47" t="s">
        <v>21</v>
      </c>
      <c r="H31" s="138"/>
      <c r="I31" s="139"/>
      <c r="J31" s="139"/>
      <c r="K31" s="139"/>
      <c r="L31" s="139"/>
      <c r="M31" s="139"/>
      <c r="N31" s="139"/>
      <c r="O31" s="140"/>
    </row>
    <row r="32" spans="1:16" x14ac:dyDescent="0.25">
      <c r="A32" s="150"/>
      <c r="B32" s="151"/>
      <c r="C32" s="151"/>
      <c r="D32" s="151"/>
      <c r="E32" s="152"/>
      <c r="F32" s="146"/>
      <c r="G32" s="47" t="s">
        <v>22</v>
      </c>
      <c r="H32" s="138"/>
      <c r="I32" s="139"/>
      <c r="J32" s="139"/>
      <c r="K32" s="139"/>
      <c r="L32" s="139"/>
      <c r="M32" s="139"/>
      <c r="N32" s="139"/>
      <c r="O32" s="140"/>
    </row>
    <row r="33" spans="1:15" x14ac:dyDescent="0.25">
      <c r="A33" s="150"/>
      <c r="B33" s="151"/>
      <c r="C33" s="151"/>
      <c r="D33" s="151"/>
      <c r="E33" s="152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50"/>
      <c r="B34" s="151"/>
      <c r="C34" s="151"/>
      <c r="D34" s="151"/>
      <c r="E34" s="152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53"/>
      <c r="B35" s="154"/>
      <c r="C35" s="154"/>
      <c r="D35" s="154"/>
      <c r="E35" s="155"/>
      <c r="F35" s="46"/>
      <c r="G35" s="24"/>
      <c r="H35" s="18"/>
      <c r="I35" s="24"/>
      <c r="J35" s="24" t="s">
        <v>23</v>
      </c>
      <c r="K35" s="24"/>
      <c r="L35" s="141"/>
      <c r="M35" s="142"/>
      <c r="N35" s="143"/>
      <c r="O35" s="24"/>
    </row>
    <row r="36" spans="1:15" x14ac:dyDescent="0.25">
      <c r="A36" s="46"/>
      <c r="B36" s="46"/>
      <c r="C36" s="46"/>
      <c r="D36" s="46"/>
      <c r="E36" s="46"/>
      <c r="F36" s="4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87"/>
      <c r="B37" s="88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3:K3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J22:K22"/>
    <mergeCell ref="A23:N23"/>
    <mergeCell ref="A24:N24"/>
    <mergeCell ref="A26:O26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18:D18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  <rowBreaks count="1" manualBreakCount="1">
    <brk id="2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0" t="s">
        <v>59</v>
      </c>
      <c r="B3" s="60" t="s">
        <v>67</v>
      </c>
      <c r="C3" s="60"/>
      <c r="D3" s="60" t="s">
        <v>59</v>
      </c>
      <c r="E3" s="60" t="s">
        <v>67</v>
      </c>
      <c r="F3" s="60"/>
      <c r="G3" s="60" t="s">
        <v>59</v>
      </c>
      <c r="H3" s="60" t="s">
        <v>67</v>
      </c>
    </row>
    <row r="4" spans="1:9" x14ac:dyDescent="0.25">
      <c r="A4" s="60">
        <v>5.35</v>
      </c>
      <c r="B4" s="60">
        <v>22.72</v>
      </c>
      <c r="C4" s="60">
        <f>A4*B4</f>
        <v>121.55199999999999</v>
      </c>
      <c r="D4" s="60">
        <v>16.41</v>
      </c>
      <c r="E4" s="60">
        <v>27.44</v>
      </c>
      <c r="F4" s="60">
        <f>D4*E4</f>
        <v>450.29040000000003</v>
      </c>
      <c r="G4" s="60"/>
      <c r="H4" s="60"/>
      <c r="I4" s="60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15" sqref="B15:N15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6" t="s">
        <v>51</v>
      </c>
      <c r="M2" s="166"/>
    </row>
    <row r="3" spans="1:14" x14ac:dyDescent="0.25">
      <c r="A3" s="5" t="s">
        <v>25</v>
      </c>
      <c r="B3" s="163" t="s">
        <v>26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x14ac:dyDescent="0.25">
      <c r="A4" s="5" t="s">
        <v>27</v>
      </c>
      <c r="B4" s="163" t="s">
        <v>28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x14ac:dyDescent="0.25">
      <c r="A5" s="5" t="s">
        <v>8</v>
      </c>
      <c r="B5" s="163" t="s">
        <v>29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x14ac:dyDescent="0.25">
      <c r="A6" s="5" t="s">
        <v>2</v>
      </c>
      <c r="B6" s="163" t="s">
        <v>30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4" x14ac:dyDescent="0.25">
      <c r="A7" s="6" t="s">
        <v>31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1:14" x14ac:dyDescent="0.25">
      <c r="A8" s="5" t="s">
        <v>12</v>
      </c>
      <c r="B8" s="163" t="s">
        <v>32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4" x14ac:dyDescent="0.25">
      <c r="A9" s="7" t="s">
        <v>33</v>
      </c>
      <c r="B9" s="163" t="s">
        <v>34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4" x14ac:dyDescent="0.25">
      <c r="A10" s="7" t="s">
        <v>35</v>
      </c>
      <c r="B10" s="163" t="s">
        <v>36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4" x14ac:dyDescent="0.25">
      <c r="A11" s="8" t="s">
        <v>37</v>
      </c>
      <c r="B11" s="163" t="s">
        <v>38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</row>
    <row r="12" spans="1:14" x14ac:dyDescent="0.25">
      <c r="A12" s="9" t="s">
        <v>39</v>
      </c>
      <c r="B12" s="163" t="s">
        <v>40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</row>
    <row r="13" spans="1:14" ht="24" customHeight="1" x14ac:dyDescent="0.25">
      <c r="A13" s="8" t="s">
        <v>41</v>
      </c>
      <c r="B13" s="163" t="s">
        <v>42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</row>
    <row r="14" spans="1:14" ht="16.5" customHeight="1" x14ac:dyDescent="0.25">
      <c r="A14" s="8" t="s">
        <v>5</v>
      </c>
      <c r="B14" s="163" t="s">
        <v>52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</row>
    <row r="15" spans="1:14" x14ac:dyDescent="0.25">
      <c r="A15" s="8" t="s">
        <v>43</v>
      </c>
      <c r="B15" s="163" t="s">
        <v>44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</row>
    <row r="16" spans="1:14" ht="38.25" x14ac:dyDescent="0.25">
      <c r="A16" s="10" t="s">
        <v>45</v>
      </c>
      <c r="B16" s="163" t="s">
        <v>46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</row>
    <row r="17" spans="1:14" ht="28.5" customHeight="1" x14ac:dyDescent="0.25">
      <c r="A17" s="10" t="s">
        <v>47</v>
      </c>
      <c r="B17" s="163" t="s">
        <v>48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</row>
    <row r="18" spans="1:14" ht="27" customHeight="1" x14ac:dyDescent="0.25">
      <c r="A18" s="11" t="s">
        <v>49</v>
      </c>
      <c r="B18" s="163" t="s">
        <v>50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ht="75" customHeight="1" x14ac:dyDescent="0.25">
      <c r="A19" s="48" t="s">
        <v>60</v>
      </c>
      <c r="B19" s="162" t="s">
        <v>61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bohuslav.chudik</cp:lastModifiedBy>
  <cp:lastPrinted>2022-12-22T10:55:26Z</cp:lastPrinted>
  <dcterms:created xsi:type="dcterms:W3CDTF">2012-08-13T12:29:09Z</dcterms:created>
  <dcterms:modified xsi:type="dcterms:W3CDTF">2022-12-27T12:26:18Z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