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Revitalizácia verejného priestoru Kazanská/Zverejnenie/"/>
    </mc:Choice>
  </mc:AlternateContent>
  <xr:revisionPtr revIDLastSave="646" documentId="11_0A4393314FDB3D08E5BA2CBE353BDE42C6693805" xr6:coauthVersionLast="47" xr6:coauthVersionMax="47" xr10:uidLastSave="{13555249-E75C-423C-8517-500E2E8A7D24}"/>
  <bookViews>
    <workbookView xWindow="3375" yWindow="1065" windowWidth="20490" windowHeight="14535" xr2:uid="{00000000-000D-0000-FFFF-FFFF00000000}"/>
  </bookViews>
  <sheets>
    <sheet name="Rekapitulácia stavby" sheetId="1" r:id="rId1"/>
    <sheet name="ASR - Mobiliar a drobná a..." sheetId="2" r:id="rId2"/>
    <sheet name="SO-01 - Búracie práce" sheetId="3" r:id="rId3"/>
    <sheet name="SO-02 - Pešie komunikácie..." sheetId="4" r:id="rId4"/>
    <sheet name="SO-03 - Sadové úpravy" sheetId="5" r:id="rId5"/>
    <sheet name="SO-04 - Verejné osvetlenie" sheetId="6" r:id="rId6"/>
    <sheet name="SO-06 - Areálové rozvody ..." sheetId="7" r:id="rId7"/>
    <sheet name="SO-07 - Splašková kanaliz..." sheetId="8" r:id="rId8"/>
    <sheet name="SO-08 - Vodovod" sheetId="9" r:id="rId9"/>
    <sheet name="POV - Projekt organizácie..." sheetId="10" r:id="rId10"/>
  </sheets>
  <definedNames>
    <definedName name="_xlnm._FilterDatabase" localSheetId="1" hidden="1">'ASR - Mobiliar a drobná a...'!$C$39:$K$88</definedName>
    <definedName name="_xlnm._FilterDatabase" localSheetId="9" hidden="1">'POV - Projekt organizácie...'!$C$32:$K$37</definedName>
    <definedName name="_xlnm._FilterDatabase" localSheetId="2" hidden="1">'SO-01 - Búracie práce'!$C$34:$K$57</definedName>
    <definedName name="_xlnm._FilterDatabase" localSheetId="3" hidden="1">'SO-02 - Pešie komunikácie...'!$C$40:$K$110</definedName>
    <definedName name="_xlnm._FilterDatabase" localSheetId="4" hidden="1">'SO-03 - Sadové úpravy'!$C$39:$K$103</definedName>
    <definedName name="_xlnm._FilterDatabase" localSheetId="5" hidden="1">'SO-04 - Verejné osvetlenie'!$C$38:$K$72</definedName>
    <definedName name="_xlnm._FilterDatabase" localSheetId="6" hidden="1">'SO-06 - Areálové rozvody ...'!$C$37:$K$74</definedName>
    <definedName name="_xlnm._FilterDatabase" localSheetId="7" hidden="1">'SO-07 - Splašková kanaliz...'!$C$35:$K$61</definedName>
    <definedName name="_xlnm._FilterDatabase" localSheetId="8" hidden="1">'SO-08 - Vodovod'!$C$35:$K$77</definedName>
    <definedName name="_xlnm.Print_Titles" localSheetId="1">'ASR - Mobiliar a drobná a...'!$39:$39</definedName>
    <definedName name="_xlnm.Print_Titles" localSheetId="9">'POV - Projekt organizácie...'!$32:$32</definedName>
    <definedName name="_xlnm.Print_Titles" localSheetId="0">'Rekapitulácia stavby'!$19:$19</definedName>
    <definedName name="_xlnm.Print_Titles" localSheetId="2">'SO-01 - Búracie práce'!$34:$34</definedName>
    <definedName name="_xlnm.Print_Titles" localSheetId="3">'SO-02 - Pešie komunikácie...'!$40:$40</definedName>
    <definedName name="_xlnm.Print_Titles" localSheetId="4">'SO-03 - Sadové úpravy'!$39:$39</definedName>
    <definedName name="_xlnm.Print_Titles" localSheetId="5">'SO-04 - Verejné osvetlenie'!$38:$38</definedName>
    <definedName name="_xlnm.Print_Titles" localSheetId="6">'SO-06 - Areálové rozvody ...'!$37:$37</definedName>
    <definedName name="_xlnm.Print_Titles" localSheetId="7">'SO-07 - Splašková kanaliz...'!$35:$35</definedName>
    <definedName name="_xlnm.Print_Titles" localSheetId="8">'SO-08 - Vodovod'!$35:$35</definedName>
    <definedName name="_xlnm.Print_Area" localSheetId="1">'ASR - Mobiliar a drobná a...'!#REF!,'ASR - Mobiliar a drobná a...'!$C$35:$J$88</definedName>
    <definedName name="_xlnm.Print_Area" localSheetId="9">'POV - Projekt organizácie...'!#REF!,'POV - Projekt organizácie...'!$C$28:$J$37</definedName>
    <definedName name="_xlnm.Print_Area" localSheetId="0">'Rekapitulácia stavby'!#REF!,'Rekapitulácia stavby'!$C$15:$AQ$30</definedName>
    <definedName name="_xlnm.Print_Area" localSheetId="2">'SO-01 - Búracie práce'!#REF!,'SO-01 - Búracie práce'!$C$30:$J$57</definedName>
    <definedName name="_xlnm.Print_Area" localSheetId="3">'SO-02 - Pešie komunikácie...'!#REF!,'SO-02 - Pešie komunikácie...'!$C$36:$J$110</definedName>
    <definedName name="_xlnm.Print_Area" localSheetId="4">'SO-03 - Sadové úpravy'!#REF!,'SO-03 - Sadové úpravy'!$C$35:$J$103</definedName>
    <definedName name="_xlnm.Print_Area" localSheetId="5">'SO-04 - Verejné osvetlenie'!#REF!,'SO-04 - Verejné osvetlenie'!$C$34:$J$72</definedName>
    <definedName name="_xlnm.Print_Area" localSheetId="6">'SO-06 - Areálové rozvody ...'!#REF!,'SO-06 - Areálové rozvody ...'!$C$33:$J$74</definedName>
    <definedName name="_xlnm.Print_Area" localSheetId="7">'SO-07 - Splašková kanaliz...'!#REF!,'SO-07 - Splašková kanaliz...'!$C$31:$J$61</definedName>
    <definedName name="_xlnm.Print_Area" localSheetId="8">'SO-08 - Vodovod'!#REF!,'SO-08 - Vodovod'!$C$31:$J$77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3" l="1"/>
  <c r="AY29" i="1"/>
  <c r="AX29" i="1"/>
  <c r="BI37" i="10"/>
  <c r="BH37" i="10"/>
  <c r="BG37" i="10"/>
  <c r="BE37" i="10"/>
  <c r="T37" i="10"/>
  <c r="R37" i="10"/>
  <c r="P37" i="10"/>
  <c r="BI36" i="10"/>
  <c r="BH36" i="10"/>
  <c r="BG36" i="10"/>
  <c r="BE36" i="10"/>
  <c r="T36" i="10"/>
  <c r="R36" i="10"/>
  <c r="P36" i="10"/>
  <c r="BI35" i="10"/>
  <c r="BH35" i="10"/>
  <c r="BG35" i="10"/>
  <c r="BE35" i="10"/>
  <c r="T35" i="10"/>
  <c r="R35" i="10"/>
  <c r="P35" i="10"/>
  <c r="J15" i="10"/>
  <c r="J14" i="10"/>
  <c r="F14" i="10"/>
  <c r="F12" i="10"/>
  <c r="E10" i="10"/>
  <c r="AY28" i="1"/>
  <c r="AX28" i="1"/>
  <c r="BI77" i="9"/>
  <c r="BH77" i="9"/>
  <c r="BG77" i="9"/>
  <c r="BE77" i="9"/>
  <c r="T77" i="9"/>
  <c r="T76" i="9" s="1"/>
  <c r="R77" i="9"/>
  <c r="R76" i="9" s="1"/>
  <c r="P77" i="9"/>
  <c r="P76" i="9" s="1"/>
  <c r="BI75" i="9"/>
  <c r="BH75" i="9"/>
  <c r="BG75" i="9"/>
  <c r="BE75" i="9"/>
  <c r="T75" i="9"/>
  <c r="R75" i="9"/>
  <c r="P75" i="9"/>
  <c r="BI74" i="9"/>
  <c r="BH74" i="9"/>
  <c r="BG74" i="9"/>
  <c r="BE74" i="9"/>
  <c r="T74" i="9"/>
  <c r="R74" i="9"/>
  <c r="P74" i="9"/>
  <c r="BI73" i="9"/>
  <c r="BH73" i="9"/>
  <c r="BG73" i="9"/>
  <c r="BE73" i="9"/>
  <c r="T73" i="9"/>
  <c r="R73" i="9"/>
  <c r="P73" i="9"/>
  <c r="BI72" i="9"/>
  <c r="BH72" i="9"/>
  <c r="BG72" i="9"/>
  <c r="BE72" i="9"/>
  <c r="T72" i="9"/>
  <c r="R72" i="9"/>
  <c r="P72" i="9"/>
  <c r="BI71" i="9"/>
  <c r="BH71" i="9"/>
  <c r="BG71" i="9"/>
  <c r="BE71" i="9"/>
  <c r="T71" i="9"/>
  <c r="R71" i="9"/>
  <c r="P71" i="9"/>
  <c r="BI70" i="9"/>
  <c r="BH70" i="9"/>
  <c r="BG70" i="9"/>
  <c r="BE70" i="9"/>
  <c r="T70" i="9"/>
  <c r="R70" i="9"/>
  <c r="P70" i="9"/>
  <c r="BI69" i="9"/>
  <c r="BH69" i="9"/>
  <c r="BG69" i="9"/>
  <c r="BE69" i="9"/>
  <c r="T69" i="9"/>
  <c r="R69" i="9"/>
  <c r="P69" i="9"/>
  <c r="BI68" i="9"/>
  <c r="BH68" i="9"/>
  <c r="BG68" i="9"/>
  <c r="BE68" i="9"/>
  <c r="T68" i="9"/>
  <c r="R68" i="9"/>
  <c r="P68" i="9"/>
  <c r="BI67" i="9"/>
  <c r="BH67" i="9"/>
  <c r="BG67" i="9"/>
  <c r="BE67" i="9"/>
  <c r="T67" i="9"/>
  <c r="R67" i="9"/>
  <c r="P67" i="9"/>
  <c r="BI66" i="9"/>
  <c r="BH66" i="9"/>
  <c r="BG66" i="9"/>
  <c r="BE66" i="9"/>
  <c r="T66" i="9"/>
  <c r="R66" i="9"/>
  <c r="P66" i="9"/>
  <c r="BI65" i="9"/>
  <c r="BH65" i="9"/>
  <c r="BG65" i="9"/>
  <c r="BE65" i="9"/>
  <c r="T65" i="9"/>
  <c r="R65" i="9"/>
  <c r="P65" i="9"/>
  <c r="BI64" i="9"/>
  <c r="BH64" i="9"/>
  <c r="BG64" i="9"/>
  <c r="BE64" i="9"/>
  <c r="T64" i="9"/>
  <c r="R64" i="9"/>
  <c r="P64" i="9"/>
  <c r="BI63" i="9"/>
  <c r="BH63" i="9"/>
  <c r="BG63" i="9"/>
  <c r="BE63" i="9"/>
  <c r="T63" i="9"/>
  <c r="R63" i="9"/>
  <c r="P63" i="9"/>
  <c r="BI62" i="9"/>
  <c r="BH62" i="9"/>
  <c r="BG62" i="9"/>
  <c r="BE62" i="9"/>
  <c r="T62" i="9"/>
  <c r="R62" i="9"/>
  <c r="P62" i="9"/>
  <c r="BI61" i="9"/>
  <c r="BH61" i="9"/>
  <c r="BG61" i="9"/>
  <c r="BE61" i="9"/>
  <c r="T61" i="9"/>
  <c r="R61" i="9"/>
  <c r="P61" i="9"/>
  <c r="BI60" i="9"/>
  <c r="BH60" i="9"/>
  <c r="BG60" i="9"/>
  <c r="BE60" i="9"/>
  <c r="T60" i="9"/>
  <c r="R60" i="9"/>
  <c r="P60" i="9"/>
  <c r="BI59" i="9"/>
  <c r="BH59" i="9"/>
  <c r="BG59" i="9"/>
  <c r="BE59" i="9"/>
  <c r="T59" i="9"/>
  <c r="R59" i="9"/>
  <c r="P59" i="9"/>
  <c r="BI58" i="9"/>
  <c r="BH58" i="9"/>
  <c r="BG58" i="9"/>
  <c r="BE58" i="9"/>
  <c r="T58" i="9"/>
  <c r="R58" i="9"/>
  <c r="P58" i="9"/>
  <c r="BI57" i="9"/>
  <c r="BH57" i="9"/>
  <c r="BG57" i="9"/>
  <c r="BE57" i="9"/>
  <c r="T57" i="9"/>
  <c r="R57" i="9"/>
  <c r="P57" i="9"/>
  <c r="BI55" i="9"/>
  <c r="BH55" i="9"/>
  <c r="BG55" i="9"/>
  <c r="BE55" i="9"/>
  <c r="T55" i="9"/>
  <c r="R55" i="9"/>
  <c r="P55" i="9"/>
  <c r="BI54" i="9"/>
  <c r="BH54" i="9"/>
  <c r="BG54" i="9"/>
  <c r="BE54" i="9"/>
  <c r="T54" i="9"/>
  <c r="R54" i="9"/>
  <c r="P54" i="9"/>
  <c r="BI53" i="9"/>
  <c r="BH53" i="9"/>
  <c r="BG53" i="9"/>
  <c r="BE53" i="9"/>
  <c r="T53" i="9"/>
  <c r="R53" i="9"/>
  <c r="P53" i="9"/>
  <c r="BI52" i="9"/>
  <c r="BH52" i="9"/>
  <c r="BG52" i="9"/>
  <c r="BE52" i="9"/>
  <c r="T52" i="9"/>
  <c r="R52" i="9"/>
  <c r="P52" i="9"/>
  <c r="BI51" i="9"/>
  <c r="BH51" i="9"/>
  <c r="BG51" i="9"/>
  <c r="BE51" i="9"/>
  <c r="T51" i="9"/>
  <c r="R51" i="9"/>
  <c r="P51" i="9"/>
  <c r="BI49" i="9"/>
  <c r="BH49" i="9"/>
  <c r="BG49" i="9"/>
  <c r="BE49" i="9"/>
  <c r="T49" i="9"/>
  <c r="R49" i="9"/>
  <c r="P49" i="9"/>
  <c r="BI48" i="9"/>
  <c r="BH48" i="9"/>
  <c r="BG48" i="9"/>
  <c r="BE48" i="9"/>
  <c r="T48" i="9"/>
  <c r="R48" i="9"/>
  <c r="P48" i="9"/>
  <c r="BI47" i="9"/>
  <c r="BH47" i="9"/>
  <c r="BG47" i="9"/>
  <c r="BE47" i="9"/>
  <c r="T47" i="9"/>
  <c r="R47" i="9"/>
  <c r="P47" i="9"/>
  <c r="BI46" i="9"/>
  <c r="BH46" i="9"/>
  <c r="BG46" i="9"/>
  <c r="BE46" i="9"/>
  <c r="T46" i="9"/>
  <c r="R46" i="9"/>
  <c r="P46" i="9"/>
  <c r="BI45" i="9"/>
  <c r="BH45" i="9"/>
  <c r="BG45" i="9"/>
  <c r="BE45" i="9"/>
  <c r="T45" i="9"/>
  <c r="R45" i="9"/>
  <c r="P45" i="9"/>
  <c r="BI44" i="9"/>
  <c r="BH44" i="9"/>
  <c r="BG44" i="9"/>
  <c r="BE44" i="9"/>
  <c r="T44" i="9"/>
  <c r="R44" i="9"/>
  <c r="P44" i="9"/>
  <c r="BI43" i="9"/>
  <c r="BH43" i="9"/>
  <c r="BG43" i="9"/>
  <c r="BE43" i="9"/>
  <c r="T43" i="9"/>
  <c r="R43" i="9"/>
  <c r="P43" i="9"/>
  <c r="BI42" i="9"/>
  <c r="BH42" i="9"/>
  <c r="BG42" i="9"/>
  <c r="BE42" i="9"/>
  <c r="T42" i="9"/>
  <c r="R42" i="9"/>
  <c r="P42" i="9"/>
  <c r="BI41" i="9"/>
  <c r="BH41" i="9"/>
  <c r="BG41" i="9"/>
  <c r="BE41" i="9"/>
  <c r="T41" i="9"/>
  <c r="R41" i="9"/>
  <c r="P41" i="9"/>
  <c r="BI40" i="9"/>
  <c r="BH40" i="9"/>
  <c r="BG40" i="9"/>
  <c r="BE40" i="9"/>
  <c r="T40" i="9"/>
  <c r="R40" i="9"/>
  <c r="P40" i="9"/>
  <c r="BI39" i="9"/>
  <c r="BH39" i="9"/>
  <c r="BG39" i="9"/>
  <c r="BE39" i="9"/>
  <c r="T39" i="9"/>
  <c r="R39" i="9"/>
  <c r="P39" i="9"/>
  <c r="BI38" i="9"/>
  <c r="BH38" i="9"/>
  <c r="BG38" i="9"/>
  <c r="BE38" i="9"/>
  <c r="T38" i="9"/>
  <c r="R38" i="9"/>
  <c r="P38" i="9"/>
  <c r="J15" i="9"/>
  <c r="J14" i="9"/>
  <c r="F14" i="9"/>
  <c r="F12" i="9"/>
  <c r="E10" i="9"/>
  <c r="E8" i="9"/>
  <c r="AY27" i="1"/>
  <c r="AX27" i="1"/>
  <c r="BI61" i="8"/>
  <c r="BH61" i="8"/>
  <c r="BG61" i="8"/>
  <c r="BE61" i="8"/>
  <c r="T61" i="8"/>
  <c r="T60" i="8" s="1"/>
  <c r="R61" i="8"/>
  <c r="R60" i="8" s="1"/>
  <c r="P61" i="8"/>
  <c r="P60" i="8" s="1"/>
  <c r="BI59" i="8"/>
  <c r="BH59" i="8"/>
  <c r="BG59" i="8"/>
  <c r="BE59" i="8"/>
  <c r="T59" i="8"/>
  <c r="R59" i="8"/>
  <c r="P59" i="8"/>
  <c r="BI58" i="8"/>
  <c r="BH58" i="8"/>
  <c r="BG58" i="8"/>
  <c r="BE58" i="8"/>
  <c r="T58" i="8"/>
  <c r="R58" i="8"/>
  <c r="P58" i="8"/>
  <c r="BI57" i="8"/>
  <c r="BH57" i="8"/>
  <c r="BG57" i="8"/>
  <c r="BE57" i="8"/>
  <c r="T57" i="8"/>
  <c r="R57" i="8"/>
  <c r="P57" i="8"/>
  <c r="BI56" i="8"/>
  <c r="BH56" i="8"/>
  <c r="BG56" i="8"/>
  <c r="BE56" i="8"/>
  <c r="T56" i="8"/>
  <c r="R56" i="8"/>
  <c r="P56" i="8"/>
  <c r="BI55" i="8"/>
  <c r="BH55" i="8"/>
  <c r="BG55" i="8"/>
  <c r="BE55" i="8"/>
  <c r="T55" i="8"/>
  <c r="R55" i="8"/>
  <c r="P55" i="8"/>
  <c r="BI54" i="8"/>
  <c r="BH54" i="8"/>
  <c r="BG54" i="8"/>
  <c r="BE54" i="8"/>
  <c r="T54" i="8"/>
  <c r="R54" i="8"/>
  <c r="P54" i="8"/>
  <c r="BI53" i="8"/>
  <c r="BH53" i="8"/>
  <c r="BG53" i="8"/>
  <c r="BE53" i="8"/>
  <c r="T53" i="8"/>
  <c r="R53" i="8"/>
  <c r="P53" i="8"/>
  <c r="BI52" i="8"/>
  <c r="BH52" i="8"/>
  <c r="BG52" i="8"/>
  <c r="BE52" i="8"/>
  <c r="T52" i="8"/>
  <c r="R52" i="8"/>
  <c r="P52" i="8"/>
  <c r="BI50" i="8"/>
  <c r="BH50" i="8"/>
  <c r="BG50" i="8"/>
  <c r="BE50" i="8"/>
  <c r="T50" i="8"/>
  <c r="R50" i="8"/>
  <c r="P50" i="8"/>
  <c r="BI49" i="8"/>
  <c r="BH49" i="8"/>
  <c r="BG49" i="8"/>
  <c r="BE49" i="8"/>
  <c r="T49" i="8"/>
  <c r="R49" i="8"/>
  <c r="P49" i="8"/>
  <c r="BI47" i="8"/>
  <c r="BH47" i="8"/>
  <c r="BG47" i="8"/>
  <c r="BE47" i="8"/>
  <c r="T47" i="8"/>
  <c r="R47" i="8"/>
  <c r="P47" i="8"/>
  <c r="BI46" i="8"/>
  <c r="BH46" i="8"/>
  <c r="BG46" i="8"/>
  <c r="BE46" i="8"/>
  <c r="T46" i="8"/>
  <c r="R46" i="8"/>
  <c r="P46" i="8"/>
  <c r="BI45" i="8"/>
  <c r="BH45" i="8"/>
  <c r="BG45" i="8"/>
  <c r="BE45" i="8"/>
  <c r="T45" i="8"/>
  <c r="R45" i="8"/>
  <c r="P45" i="8"/>
  <c r="BI44" i="8"/>
  <c r="BH44" i="8"/>
  <c r="BG44" i="8"/>
  <c r="BE44" i="8"/>
  <c r="T44" i="8"/>
  <c r="R44" i="8"/>
  <c r="P44" i="8"/>
  <c r="BI43" i="8"/>
  <c r="BH43" i="8"/>
  <c r="BG43" i="8"/>
  <c r="BE43" i="8"/>
  <c r="T43" i="8"/>
  <c r="R43" i="8"/>
  <c r="P43" i="8"/>
  <c r="BI42" i="8"/>
  <c r="BH42" i="8"/>
  <c r="BG42" i="8"/>
  <c r="BE42" i="8"/>
  <c r="T42" i="8"/>
  <c r="R42" i="8"/>
  <c r="P42" i="8"/>
  <c r="BI41" i="8"/>
  <c r="BH41" i="8"/>
  <c r="BG41" i="8"/>
  <c r="BE41" i="8"/>
  <c r="T41" i="8"/>
  <c r="R41" i="8"/>
  <c r="P41" i="8"/>
  <c r="BI40" i="8"/>
  <c r="BH40" i="8"/>
  <c r="BG40" i="8"/>
  <c r="BE40" i="8"/>
  <c r="T40" i="8"/>
  <c r="R40" i="8"/>
  <c r="P40" i="8"/>
  <c r="BI39" i="8"/>
  <c r="BH39" i="8"/>
  <c r="BG39" i="8"/>
  <c r="BE39" i="8"/>
  <c r="T39" i="8"/>
  <c r="R39" i="8"/>
  <c r="P39" i="8"/>
  <c r="BI38" i="8"/>
  <c r="BH38" i="8"/>
  <c r="BG38" i="8"/>
  <c r="BE38" i="8"/>
  <c r="T38" i="8"/>
  <c r="R38" i="8"/>
  <c r="P38" i="8"/>
  <c r="J15" i="8"/>
  <c r="J14" i="8"/>
  <c r="F14" i="8"/>
  <c r="F12" i="8"/>
  <c r="E10" i="8"/>
  <c r="AY26" i="1"/>
  <c r="AX26" i="1"/>
  <c r="BI74" i="7"/>
  <c r="BH74" i="7"/>
  <c r="BG74" i="7"/>
  <c r="BE74" i="7"/>
  <c r="T74" i="7"/>
  <c r="R74" i="7"/>
  <c r="P74" i="7"/>
  <c r="BI73" i="7"/>
  <c r="BH73" i="7"/>
  <c r="BG73" i="7"/>
  <c r="BE73" i="7"/>
  <c r="T73" i="7"/>
  <c r="R73" i="7"/>
  <c r="P73" i="7"/>
  <c r="BI72" i="7"/>
  <c r="BH72" i="7"/>
  <c r="BG72" i="7"/>
  <c r="BE72" i="7"/>
  <c r="T72" i="7"/>
  <c r="R72" i="7"/>
  <c r="P72" i="7"/>
  <c r="BI71" i="7"/>
  <c r="BH71" i="7"/>
  <c r="BG71" i="7"/>
  <c r="BE71" i="7"/>
  <c r="T71" i="7"/>
  <c r="R71" i="7"/>
  <c r="P71" i="7"/>
  <c r="BI70" i="7"/>
  <c r="BH70" i="7"/>
  <c r="BG70" i="7"/>
  <c r="BE70" i="7"/>
  <c r="T70" i="7"/>
  <c r="R70" i="7"/>
  <c r="P70" i="7"/>
  <c r="BI68" i="7"/>
  <c r="BH68" i="7"/>
  <c r="BG68" i="7"/>
  <c r="BE68" i="7"/>
  <c r="T68" i="7"/>
  <c r="R68" i="7"/>
  <c r="P68" i="7"/>
  <c r="BI67" i="7"/>
  <c r="BH67" i="7"/>
  <c r="BG67" i="7"/>
  <c r="BE67" i="7"/>
  <c r="T67" i="7"/>
  <c r="R67" i="7"/>
  <c r="P67" i="7"/>
  <c r="BI66" i="7"/>
  <c r="BH66" i="7"/>
  <c r="BG66" i="7"/>
  <c r="BE66" i="7"/>
  <c r="T66" i="7"/>
  <c r="R66" i="7"/>
  <c r="P66" i="7"/>
  <c r="BI65" i="7"/>
  <c r="BH65" i="7"/>
  <c r="BG65" i="7"/>
  <c r="BE65" i="7"/>
  <c r="T65" i="7"/>
  <c r="R65" i="7"/>
  <c r="P65" i="7"/>
  <c r="BI64" i="7"/>
  <c r="BH64" i="7"/>
  <c r="BG64" i="7"/>
  <c r="BE64" i="7"/>
  <c r="T64" i="7"/>
  <c r="R64" i="7"/>
  <c r="P64" i="7"/>
  <c r="BI63" i="7"/>
  <c r="BH63" i="7"/>
  <c r="BG63" i="7"/>
  <c r="BE63" i="7"/>
  <c r="T63" i="7"/>
  <c r="R63" i="7"/>
  <c r="P63" i="7"/>
  <c r="BI62" i="7"/>
  <c r="BH62" i="7"/>
  <c r="BG62" i="7"/>
  <c r="BE62" i="7"/>
  <c r="T62" i="7"/>
  <c r="R62" i="7"/>
  <c r="P62" i="7"/>
  <c r="BI61" i="7"/>
  <c r="BH61" i="7"/>
  <c r="BG61" i="7"/>
  <c r="BE61" i="7"/>
  <c r="T61" i="7"/>
  <c r="R61" i="7"/>
  <c r="P61" i="7"/>
  <c r="BI60" i="7"/>
  <c r="BH60" i="7"/>
  <c r="BG60" i="7"/>
  <c r="BE60" i="7"/>
  <c r="T60" i="7"/>
  <c r="R60" i="7"/>
  <c r="P60" i="7"/>
  <c r="BI59" i="7"/>
  <c r="BH59" i="7"/>
  <c r="BG59" i="7"/>
  <c r="BE59" i="7"/>
  <c r="T59" i="7"/>
  <c r="R59" i="7"/>
  <c r="P59" i="7"/>
  <c r="BI58" i="7"/>
  <c r="BH58" i="7"/>
  <c r="BG58" i="7"/>
  <c r="BE58" i="7"/>
  <c r="T58" i="7"/>
  <c r="R58" i="7"/>
  <c r="P58" i="7"/>
  <c r="BI57" i="7"/>
  <c r="BH57" i="7"/>
  <c r="BG57" i="7"/>
  <c r="BE57" i="7"/>
  <c r="T57" i="7"/>
  <c r="R57" i="7"/>
  <c r="P57" i="7"/>
  <c r="BI55" i="7"/>
  <c r="BH55" i="7"/>
  <c r="BG55" i="7"/>
  <c r="BE55" i="7"/>
  <c r="T55" i="7"/>
  <c r="R55" i="7"/>
  <c r="P55" i="7"/>
  <c r="BI54" i="7"/>
  <c r="BH54" i="7"/>
  <c r="BG54" i="7"/>
  <c r="BE54" i="7"/>
  <c r="T54" i="7"/>
  <c r="R54" i="7"/>
  <c r="P54" i="7"/>
  <c r="BI53" i="7"/>
  <c r="BH53" i="7"/>
  <c r="BG53" i="7"/>
  <c r="BE53" i="7"/>
  <c r="T53" i="7"/>
  <c r="R53" i="7"/>
  <c r="P53" i="7"/>
  <c r="BI52" i="7"/>
  <c r="BH52" i="7"/>
  <c r="BG52" i="7"/>
  <c r="BE52" i="7"/>
  <c r="T52" i="7"/>
  <c r="R52" i="7"/>
  <c r="P52" i="7"/>
  <c r="BI51" i="7"/>
  <c r="BH51" i="7"/>
  <c r="BG51" i="7"/>
  <c r="BE51" i="7"/>
  <c r="T51" i="7"/>
  <c r="R51" i="7"/>
  <c r="P51" i="7"/>
  <c r="BI49" i="7"/>
  <c r="BH49" i="7"/>
  <c r="BG49" i="7"/>
  <c r="BE49" i="7"/>
  <c r="T49" i="7"/>
  <c r="R49" i="7"/>
  <c r="P49" i="7"/>
  <c r="BI48" i="7"/>
  <c r="BH48" i="7"/>
  <c r="BG48" i="7"/>
  <c r="BE48" i="7"/>
  <c r="T48" i="7"/>
  <c r="R48" i="7"/>
  <c r="P48" i="7"/>
  <c r="BI47" i="7"/>
  <c r="BH47" i="7"/>
  <c r="BG47" i="7"/>
  <c r="BE47" i="7"/>
  <c r="T47" i="7"/>
  <c r="R47" i="7"/>
  <c r="P47" i="7"/>
  <c r="BI46" i="7"/>
  <c r="BH46" i="7"/>
  <c r="BG46" i="7"/>
  <c r="BE46" i="7"/>
  <c r="T46" i="7"/>
  <c r="R46" i="7"/>
  <c r="P46" i="7"/>
  <c r="BI44" i="7"/>
  <c r="BH44" i="7"/>
  <c r="BG44" i="7"/>
  <c r="BE44" i="7"/>
  <c r="T44" i="7"/>
  <c r="R44" i="7"/>
  <c r="P44" i="7"/>
  <c r="BI43" i="7"/>
  <c r="BH43" i="7"/>
  <c r="BG43" i="7"/>
  <c r="BE43" i="7"/>
  <c r="T43" i="7"/>
  <c r="R43" i="7"/>
  <c r="P43" i="7"/>
  <c r="BI42" i="7"/>
  <c r="BH42" i="7"/>
  <c r="BG42" i="7"/>
  <c r="BE42" i="7"/>
  <c r="T42" i="7"/>
  <c r="R42" i="7"/>
  <c r="P42" i="7"/>
  <c r="J15" i="7"/>
  <c r="J14" i="7"/>
  <c r="F14" i="7"/>
  <c r="F12" i="7"/>
  <c r="E10" i="7"/>
  <c r="F15" i="7"/>
  <c r="J12" i="7"/>
  <c r="E8" i="7"/>
  <c r="AY25" i="1"/>
  <c r="AX25" i="1"/>
  <c r="BI72" i="6"/>
  <c r="BH72" i="6"/>
  <c r="BG72" i="6"/>
  <c r="BE72" i="6"/>
  <c r="T72" i="6"/>
  <c r="R72" i="6"/>
  <c r="P72" i="6"/>
  <c r="BI71" i="6"/>
  <c r="BH71" i="6"/>
  <c r="BG71" i="6"/>
  <c r="BE71" i="6"/>
  <c r="T71" i="6"/>
  <c r="R71" i="6"/>
  <c r="P71" i="6"/>
  <c r="BI70" i="6"/>
  <c r="BH70" i="6"/>
  <c r="BG70" i="6"/>
  <c r="BE70" i="6"/>
  <c r="T70" i="6"/>
  <c r="R70" i="6"/>
  <c r="P70" i="6"/>
  <c r="BI69" i="6"/>
  <c r="BH69" i="6"/>
  <c r="BG69" i="6"/>
  <c r="BE69" i="6"/>
  <c r="T69" i="6"/>
  <c r="R69" i="6"/>
  <c r="P69" i="6"/>
  <c r="BI68" i="6"/>
  <c r="BH68" i="6"/>
  <c r="BG68" i="6"/>
  <c r="BE68" i="6"/>
  <c r="T68" i="6"/>
  <c r="R68" i="6"/>
  <c r="P68" i="6"/>
  <c r="BI66" i="6"/>
  <c r="BH66" i="6"/>
  <c r="BG66" i="6"/>
  <c r="BE66" i="6"/>
  <c r="T66" i="6"/>
  <c r="R66" i="6"/>
  <c r="P66" i="6"/>
  <c r="BI65" i="6"/>
  <c r="BH65" i="6"/>
  <c r="BG65" i="6"/>
  <c r="BE65" i="6"/>
  <c r="T65" i="6"/>
  <c r="R65" i="6"/>
  <c r="P65" i="6"/>
  <c r="BI64" i="6"/>
  <c r="BH64" i="6"/>
  <c r="BG64" i="6"/>
  <c r="BE64" i="6"/>
  <c r="T64" i="6"/>
  <c r="R64" i="6"/>
  <c r="P64" i="6"/>
  <c r="BI63" i="6"/>
  <c r="BH63" i="6"/>
  <c r="BG63" i="6"/>
  <c r="BE63" i="6"/>
  <c r="T63" i="6"/>
  <c r="R63" i="6"/>
  <c r="P63" i="6"/>
  <c r="BI62" i="6"/>
  <c r="BH62" i="6"/>
  <c r="BG62" i="6"/>
  <c r="BE62" i="6"/>
  <c r="T62" i="6"/>
  <c r="R62" i="6"/>
  <c r="P62" i="6"/>
  <c r="BI61" i="6"/>
  <c r="BH61" i="6"/>
  <c r="BG61" i="6"/>
  <c r="BE61" i="6"/>
  <c r="T61" i="6"/>
  <c r="R61" i="6"/>
  <c r="P61" i="6"/>
  <c r="BI60" i="6"/>
  <c r="BH60" i="6"/>
  <c r="BG60" i="6"/>
  <c r="BE60" i="6"/>
  <c r="T60" i="6"/>
  <c r="R60" i="6"/>
  <c r="P60" i="6"/>
  <c r="BI58" i="6"/>
  <c r="BH58" i="6"/>
  <c r="BG58" i="6"/>
  <c r="BE58" i="6"/>
  <c r="T58" i="6"/>
  <c r="R58" i="6"/>
  <c r="P58" i="6"/>
  <c r="BI57" i="6"/>
  <c r="BH57" i="6"/>
  <c r="BG57" i="6"/>
  <c r="BE57" i="6"/>
  <c r="T57" i="6"/>
  <c r="R57" i="6"/>
  <c r="P57" i="6"/>
  <c r="BI56" i="6"/>
  <c r="BH56" i="6"/>
  <c r="BG56" i="6"/>
  <c r="BE56" i="6"/>
  <c r="T56" i="6"/>
  <c r="R56" i="6"/>
  <c r="P56" i="6"/>
  <c r="BI54" i="6"/>
  <c r="BH54" i="6"/>
  <c r="BG54" i="6"/>
  <c r="BE54" i="6"/>
  <c r="T54" i="6"/>
  <c r="R54" i="6"/>
  <c r="P54" i="6"/>
  <c r="BI53" i="6"/>
  <c r="BH53" i="6"/>
  <c r="BG53" i="6"/>
  <c r="BE53" i="6"/>
  <c r="T53" i="6"/>
  <c r="R53" i="6"/>
  <c r="P53" i="6"/>
  <c r="BI52" i="6"/>
  <c r="BH52" i="6"/>
  <c r="BG52" i="6"/>
  <c r="BE52" i="6"/>
  <c r="T52" i="6"/>
  <c r="R52" i="6"/>
  <c r="P52" i="6"/>
  <c r="BI51" i="6"/>
  <c r="BH51" i="6"/>
  <c r="BG51" i="6"/>
  <c r="BE51" i="6"/>
  <c r="T51" i="6"/>
  <c r="R51" i="6"/>
  <c r="P51" i="6"/>
  <c r="BI50" i="6"/>
  <c r="BH50" i="6"/>
  <c r="BG50" i="6"/>
  <c r="BE50" i="6"/>
  <c r="T50" i="6"/>
  <c r="R50" i="6"/>
  <c r="P50" i="6"/>
  <c r="BI48" i="6"/>
  <c r="BH48" i="6"/>
  <c r="BG48" i="6"/>
  <c r="BE48" i="6"/>
  <c r="T48" i="6"/>
  <c r="R48" i="6"/>
  <c r="P48" i="6"/>
  <c r="BI47" i="6"/>
  <c r="BH47" i="6"/>
  <c r="BG47" i="6"/>
  <c r="BE47" i="6"/>
  <c r="T47" i="6"/>
  <c r="R47" i="6"/>
  <c r="P47" i="6"/>
  <c r="BI46" i="6"/>
  <c r="BH46" i="6"/>
  <c r="BG46" i="6"/>
  <c r="BE46" i="6"/>
  <c r="T46" i="6"/>
  <c r="R46" i="6"/>
  <c r="P46" i="6"/>
  <c r="BI45" i="6"/>
  <c r="BH45" i="6"/>
  <c r="BG45" i="6"/>
  <c r="BE45" i="6"/>
  <c r="T45" i="6"/>
  <c r="R45" i="6"/>
  <c r="P45" i="6"/>
  <c r="BI43" i="6"/>
  <c r="BH43" i="6"/>
  <c r="BG43" i="6"/>
  <c r="BE43" i="6"/>
  <c r="T43" i="6"/>
  <c r="R43" i="6"/>
  <c r="P43" i="6"/>
  <c r="BI42" i="6"/>
  <c r="BH42" i="6"/>
  <c r="BG42" i="6"/>
  <c r="BE42" i="6"/>
  <c r="T42" i="6"/>
  <c r="R42" i="6"/>
  <c r="P42" i="6"/>
  <c r="J15" i="6"/>
  <c r="J14" i="6"/>
  <c r="F14" i="6"/>
  <c r="F12" i="6"/>
  <c r="E10" i="6"/>
  <c r="F15" i="6"/>
  <c r="J12" i="6"/>
  <c r="E8" i="6"/>
  <c r="AY24" i="1"/>
  <c r="AX24" i="1"/>
  <c r="BI103" i="5"/>
  <c r="BH103" i="5"/>
  <c r="BG103" i="5"/>
  <c r="BE103" i="5"/>
  <c r="T103" i="5"/>
  <c r="T102" i="5" s="1"/>
  <c r="R103" i="5"/>
  <c r="R102" i="5" s="1"/>
  <c r="P103" i="5"/>
  <c r="P102" i="5" s="1"/>
  <c r="BI101" i="5"/>
  <c r="BH101" i="5"/>
  <c r="BG101" i="5"/>
  <c r="BE101" i="5"/>
  <c r="T101" i="5"/>
  <c r="R101" i="5"/>
  <c r="P101" i="5"/>
  <c r="BI100" i="5"/>
  <c r="BH100" i="5"/>
  <c r="BG100" i="5"/>
  <c r="BE100" i="5"/>
  <c r="T100" i="5"/>
  <c r="R100" i="5"/>
  <c r="P100" i="5"/>
  <c r="BI99" i="5"/>
  <c r="BH99" i="5"/>
  <c r="BG99" i="5"/>
  <c r="BE99" i="5"/>
  <c r="T99" i="5"/>
  <c r="R99" i="5"/>
  <c r="P99" i="5"/>
  <c r="BI98" i="5"/>
  <c r="BH98" i="5"/>
  <c r="BG98" i="5"/>
  <c r="BE98" i="5"/>
  <c r="T98" i="5"/>
  <c r="R98" i="5"/>
  <c r="P98" i="5"/>
  <c r="BI96" i="5"/>
  <c r="BH96" i="5"/>
  <c r="BG96" i="5"/>
  <c r="BE96" i="5"/>
  <c r="T96" i="5"/>
  <c r="R96" i="5"/>
  <c r="P96" i="5"/>
  <c r="BI95" i="5"/>
  <c r="BH95" i="5"/>
  <c r="BG95" i="5"/>
  <c r="BE95" i="5"/>
  <c r="T95" i="5"/>
  <c r="R95" i="5"/>
  <c r="P95" i="5"/>
  <c r="BI94" i="5"/>
  <c r="BH94" i="5"/>
  <c r="BG94" i="5"/>
  <c r="BE94" i="5"/>
  <c r="T94" i="5"/>
  <c r="R94" i="5"/>
  <c r="P94" i="5"/>
  <c r="BI93" i="5"/>
  <c r="BH93" i="5"/>
  <c r="BG93" i="5"/>
  <c r="BE93" i="5"/>
  <c r="T93" i="5"/>
  <c r="R93" i="5"/>
  <c r="P93" i="5"/>
  <c r="BI92" i="5"/>
  <c r="BH92" i="5"/>
  <c r="BG92" i="5"/>
  <c r="BE92" i="5"/>
  <c r="T92" i="5"/>
  <c r="R92" i="5"/>
  <c r="P92" i="5"/>
  <c r="BI91" i="5"/>
  <c r="BH91" i="5"/>
  <c r="BG91" i="5"/>
  <c r="BE91" i="5"/>
  <c r="T91" i="5"/>
  <c r="R91" i="5"/>
  <c r="P91" i="5"/>
  <c r="BI90" i="5"/>
  <c r="BH90" i="5"/>
  <c r="BG90" i="5"/>
  <c r="BE90" i="5"/>
  <c r="T90" i="5"/>
  <c r="R90" i="5"/>
  <c r="P90" i="5"/>
  <c r="BI88" i="5"/>
  <c r="BH88" i="5"/>
  <c r="BG88" i="5"/>
  <c r="BE88" i="5"/>
  <c r="T88" i="5"/>
  <c r="R88" i="5"/>
  <c r="P88" i="5"/>
  <c r="BI87" i="5"/>
  <c r="BH87" i="5"/>
  <c r="BG87" i="5"/>
  <c r="BE87" i="5"/>
  <c r="T87" i="5"/>
  <c r="R87" i="5"/>
  <c r="P87" i="5"/>
  <c r="BI86" i="5"/>
  <c r="BH86" i="5"/>
  <c r="BG86" i="5"/>
  <c r="BE86" i="5"/>
  <c r="T86" i="5"/>
  <c r="R86" i="5"/>
  <c r="P86" i="5"/>
  <c r="BI85" i="5"/>
  <c r="BH85" i="5"/>
  <c r="BG85" i="5"/>
  <c r="BE85" i="5"/>
  <c r="T85" i="5"/>
  <c r="R85" i="5"/>
  <c r="P85" i="5"/>
  <c r="BI84" i="5"/>
  <c r="BH84" i="5"/>
  <c r="BG84" i="5"/>
  <c r="BE84" i="5"/>
  <c r="T84" i="5"/>
  <c r="R84" i="5"/>
  <c r="P84" i="5"/>
  <c r="BI83" i="5"/>
  <c r="BH83" i="5"/>
  <c r="BG83" i="5"/>
  <c r="BE83" i="5"/>
  <c r="T83" i="5"/>
  <c r="R83" i="5"/>
  <c r="P83" i="5"/>
  <c r="BI82" i="5"/>
  <c r="BH82" i="5"/>
  <c r="BG82" i="5"/>
  <c r="BE82" i="5"/>
  <c r="T82" i="5"/>
  <c r="R82" i="5"/>
  <c r="P82" i="5"/>
  <c r="BI81" i="5"/>
  <c r="BH81" i="5"/>
  <c r="BG81" i="5"/>
  <c r="BE81" i="5"/>
  <c r="T81" i="5"/>
  <c r="R81" i="5"/>
  <c r="P81" i="5"/>
  <c r="BI80" i="5"/>
  <c r="BH80" i="5"/>
  <c r="BG80" i="5"/>
  <c r="BE80" i="5"/>
  <c r="T80" i="5"/>
  <c r="R80" i="5"/>
  <c r="P80" i="5"/>
  <c r="BI79" i="5"/>
  <c r="BH79" i="5"/>
  <c r="BG79" i="5"/>
  <c r="BE79" i="5"/>
  <c r="T79" i="5"/>
  <c r="R79" i="5"/>
  <c r="P79" i="5"/>
  <c r="BI78" i="5"/>
  <c r="BH78" i="5"/>
  <c r="BG78" i="5"/>
  <c r="BE78" i="5"/>
  <c r="T78" i="5"/>
  <c r="R78" i="5"/>
  <c r="P78" i="5"/>
  <c r="BI77" i="5"/>
  <c r="BH77" i="5"/>
  <c r="BG77" i="5"/>
  <c r="BE77" i="5"/>
  <c r="T77" i="5"/>
  <c r="R77" i="5"/>
  <c r="P77" i="5"/>
  <c r="BI76" i="5"/>
  <c r="BH76" i="5"/>
  <c r="BG76" i="5"/>
  <c r="BE76" i="5"/>
  <c r="T76" i="5"/>
  <c r="R76" i="5"/>
  <c r="P76" i="5"/>
  <c r="BI75" i="5"/>
  <c r="BH75" i="5"/>
  <c r="BG75" i="5"/>
  <c r="BE75" i="5"/>
  <c r="T75" i="5"/>
  <c r="R75" i="5"/>
  <c r="P75" i="5"/>
  <c r="BI74" i="5"/>
  <c r="BH74" i="5"/>
  <c r="BG74" i="5"/>
  <c r="BE74" i="5"/>
  <c r="T74" i="5"/>
  <c r="R74" i="5"/>
  <c r="P74" i="5"/>
  <c r="BI73" i="5"/>
  <c r="BH73" i="5"/>
  <c r="BG73" i="5"/>
  <c r="BE73" i="5"/>
  <c r="T73" i="5"/>
  <c r="R73" i="5"/>
  <c r="P73" i="5"/>
  <c r="BI72" i="5"/>
  <c r="BH72" i="5"/>
  <c r="BG72" i="5"/>
  <c r="BE72" i="5"/>
  <c r="T72" i="5"/>
  <c r="R72" i="5"/>
  <c r="P72" i="5"/>
  <c r="BI71" i="5"/>
  <c r="BH71" i="5"/>
  <c r="BG71" i="5"/>
  <c r="BE71" i="5"/>
  <c r="T71" i="5"/>
  <c r="R71" i="5"/>
  <c r="P71" i="5"/>
  <c r="BI69" i="5"/>
  <c r="BH69" i="5"/>
  <c r="BG69" i="5"/>
  <c r="BE69" i="5"/>
  <c r="T69" i="5"/>
  <c r="R69" i="5"/>
  <c r="P69" i="5"/>
  <c r="BI68" i="5"/>
  <c r="BH68" i="5"/>
  <c r="BG68" i="5"/>
  <c r="BE68" i="5"/>
  <c r="T68" i="5"/>
  <c r="R68" i="5"/>
  <c r="P68" i="5"/>
  <c r="BI67" i="5"/>
  <c r="BH67" i="5"/>
  <c r="BG67" i="5"/>
  <c r="BE67" i="5"/>
  <c r="T67" i="5"/>
  <c r="R67" i="5"/>
  <c r="P67" i="5"/>
  <c r="BI66" i="5"/>
  <c r="BH66" i="5"/>
  <c r="BG66" i="5"/>
  <c r="BE66" i="5"/>
  <c r="T66" i="5"/>
  <c r="R66" i="5"/>
  <c r="P66" i="5"/>
  <c r="BI65" i="5"/>
  <c r="BH65" i="5"/>
  <c r="BG65" i="5"/>
  <c r="BE65" i="5"/>
  <c r="T65" i="5"/>
  <c r="R65" i="5"/>
  <c r="P65" i="5"/>
  <c r="BI64" i="5"/>
  <c r="BH64" i="5"/>
  <c r="BG64" i="5"/>
  <c r="BE64" i="5"/>
  <c r="T64" i="5"/>
  <c r="R64" i="5"/>
  <c r="P64" i="5"/>
  <c r="BI63" i="5"/>
  <c r="BH63" i="5"/>
  <c r="BG63" i="5"/>
  <c r="BE63" i="5"/>
  <c r="T63" i="5"/>
  <c r="R63" i="5"/>
  <c r="P63" i="5"/>
  <c r="BI62" i="5"/>
  <c r="BH62" i="5"/>
  <c r="BG62" i="5"/>
  <c r="BE62" i="5"/>
  <c r="T62" i="5"/>
  <c r="R62" i="5"/>
  <c r="P62" i="5"/>
  <c r="BI60" i="5"/>
  <c r="BH60" i="5"/>
  <c r="BG60" i="5"/>
  <c r="BE60" i="5"/>
  <c r="T60" i="5"/>
  <c r="R60" i="5"/>
  <c r="P60" i="5"/>
  <c r="BI59" i="5"/>
  <c r="BH59" i="5"/>
  <c r="BG59" i="5"/>
  <c r="BE59" i="5"/>
  <c r="T59" i="5"/>
  <c r="R59" i="5"/>
  <c r="P59" i="5"/>
  <c r="BI58" i="5"/>
  <c r="BH58" i="5"/>
  <c r="BG58" i="5"/>
  <c r="BE58" i="5"/>
  <c r="T58" i="5"/>
  <c r="R58" i="5"/>
  <c r="P58" i="5"/>
  <c r="BI57" i="5"/>
  <c r="BH57" i="5"/>
  <c r="BG57" i="5"/>
  <c r="BE57" i="5"/>
  <c r="T57" i="5"/>
  <c r="R57" i="5"/>
  <c r="P57" i="5"/>
  <c r="BI56" i="5"/>
  <c r="BH56" i="5"/>
  <c r="BG56" i="5"/>
  <c r="BE56" i="5"/>
  <c r="T56" i="5"/>
  <c r="R56" i="5"/>
  <c r="P56" i="5"/>
  <c r="BI55" i="5"/>
  <c r="BH55" i="5"/>
  <c r="BG55" i="5"/>
  <c r="BE55" i="5"/>
  <c r="T55" i="5"/>
  <c r="R55" i="5"/>
  <c r="P55" i="5"/>
  <c r="BI53" i="5"/>
  <c r="BH53" i="5"/>
  <c r="BG53" i="5"/>
  <c r="BE53" i="5"/>
  <c r="T53" i="5"/>
  <c r="R53" i="5"/>
  <c r="P53" i="5"/>
  <c r="BI52" i="5"/>
  <c r="BH52" i="5"/>
  <c r="BG52" i="5"/>
  <c r="BE52" i="5"/>
  <c r="T52" i="5"/>
  <c r="R52" i="5"/>
  <c r="P52" i="5"/>
  <c r="BI51" i="5"/>
  <c r="BH51" i="5"/>
  <c r="BG51" i="5"/>
  <c r="BE51" i="5"/>
  <c r="T51" i="5"/>
  <c r="R51" i="5"/>
  <c r="P51" i="5"/>
  <c r="BI49" i="5"/>
  <c r="BH49" i="5"/>
  <c r="BG49" i="5"/>
  <c r="BE49" i="5"/>
  <c r="T49" i="5"/>
  <c r="R49" i="5"/>
  <c r="P49" i="5"/>
  <c r="BI48" i="5"/>
  <c r="BH48" i="5"/>
  <c r="BG48" i="5"/>
  <c r="BE48" i="5"/>
  <c r="T48" i="5"/>
  <c r="R48" i="5"/>
  <c r="P48" i="5"/>
  <c r="BI47" i="5"/>
  <c r="BH47" i="5"/>
  <c r="BG47" i="5"/>
  <c r="BE47" i="5"/>
  <c r="T47" i="5"/>
  <c r="R47" i="5"/>
  <c r="P47" i="5"/>
  <c r="BI46" i="5"/>
  <c r="BH46" i="5"/>
  <c r="BG46" i="5"/>
  <c r="BE46" i="5"/>
  <c r="T46" i="5"/>
  <c r="R46" i="5"/>
  <c r="P46" i="5"/>
  <c r="BI45" i="5"/>
  <c r="BH45" i="5"/>
  <c r="BG45" i="5"/>
  <c r="BE45" i="5"/>
  <c r="T45" i="5"/>
  <c r="R45" i="5"/>
  <c r="P45" i="5"/>
  <c r="BI44" i="5"/>
  <c r="BH44" i="5"/>
  <c r="BG44" i="5"/>
  <c r="BE44" i="5"/>
  <c r="T44" i="5"/>
  <c r="R44" i="5"/>
  <c r="P44" i="5"/>
  <c r="BI43" i="5"/>
  <c r="BH43" i="5"/>
  <c r="BG43" i="5"/>
  <c r="BE43" i="5"/>
  <c r="T43" i="5"/>
  <c r="R43" i="5"/>
  <c r="P43" i="5"/>
  <c r="J14" i="5"/>
  <c r="J13" i="5"/>
  <c r="F13" i="5"/>
  <c r="F11" i="5"/>
  <c r="E9" i="5"/>
  <c r="J11" i="5"/>
  <c r="AY23" i="1"/>
  <c r="AX23" i="1"/>
  <c r="BI110" i="4"/>
  <c r="BH110" i="4"/>
  <c r="BG110" i="4"/>
  <c r="BE110" i="4"/>
  <c r="T110" i="4"/>
  <c r="T109" i="4" s="1"/>
  <c r="R110" i="4"/>
  <c r="R109" i="4" s="1"/>
  <c r="P110" i="4"/>
  <c r="P109" i="4" s="1"/>
  <c r="BI108" i="4"/>
  <c r="BH108" i="4"/>
  <c r="BG108" i="4"/>
  <c r="BE108" i="4"/>
  <c r="T108" i="4"/>
  <c r="R108" i="4"/>
  <c r="P108" i="4"/>
  <c r="BI107" i="4"/>
  <c r="BH107" i="4"/>
  <c r="BG107" i="4"/>
  <c r="BE107" i="4"/>
  <c r="T107" i="4"/>
  <c r="R107" i="4"/>
  <c r="P107" i="4"/>
  <c r="BI106" i="4"/>
  <c r="BH106" i="4"/>
  <c r="BG106" i="4"/>
  <c r="BE106" i="4"/>
  <c r="T106" i="4"/>
  <c r="R106" i="4"/>
  <c r="P106" i="4"/>
  <c r="BI105" i="4"/>
  <c r="BH105" i="4"/>
  <c r="BG105" i="4"/>
  <c r="BE105" i="4"/>
  <c r="T105" i="4"/>
  <c r="R105" i="4"/>
  <c r="P105" i="4"/>
  <c r="BI104" i="4"/>
  <c r="BH104" i="4"/>
  <c r="BG104" i="4"/>
  <c r="BE104" i="4"/>
  <c r="T104" i="4"/>
  <c r="R104" i="4"/>
  <c r="P104" i="4"/>
  <c r="BI103" i="4"/>
  <c r="BH103" i="4"/>
  <c r="BG103" i="4"/>
  <c r="BE103" i="4"/>
  <c r="T103" i="4"/>
  <c r="R103" i="4"/>
  <c r="P103" i="4"/>
  <c r="BI102" i="4"/>
  <c r="BH102" i="4"/>
  <c r="BG102" i="4"/>
  <c r="BE102" i="4"/>
  <c r="T102" i="4"/>
  <c r="R102" i="4"/>
  <c r="P102" i="4"/>
  <c r="BI101" i="4"/>
  <c r="BH101" i="4"/>
  <c r="BG101" i="4"/>
  <c r="BE101" i="4"/>
  <c r="T101" i="4"/>
  <c r="R101" i="4"/>
  <c r="P101" i="4"/>
  <c r="BI100" i="4"/>
  <c r="BH100" i="4"/>
  <c r="BG100" i="4"/>
  <c r="BE100" i="4"/>
  <c r="T100" i="4"/>
  <c r="R100" i="4"/>
  <c r="P100" i="4"/>
  <c r="BI99" i="4"/>
  <c r="BH99" i="4"/>
  <c r="BG99" i="4"/>
  <c r="BE99" i="4"/>
  <c r="T99" i="4"/>
  <c r="R99" i="4"/>
  <c r="P99" i="4"/>
  <c r="BI98" i="4"/>
  <c r="BH98" i="4"/>
  <c r="BG98" i="4"/>
  <c r="BE98" i="4"/>
  <c r="T98" i="4"/>
  <c r="R98" i="4"/>
  <c r="P98" i="4"/>
  <c r="BI97" i="4"/>
  <c r="BH97" i="4"/>
  <c r="BG97" i="4"/>
  <c r="BE97" i="4"/>
  <c r="T97" i="4"/>
  <c r="R97" i="4"/>
  <c r="P97" i="4"/>
  <c r="BI96" i="4"/>
  <c r="BH96" i="4"/>
  <c r="BG96" i="4"/>
  <c r="BE96" i="4"/>
  <c r="T96" i="4"/>
  <c r="R96" i="4"/>
  <c r="P96" i="4"/>
  <c r="BI95" i="4"/>
  <c r="BH95" i="4"/>
  <c r="BG95" i="4"/>
  <c r="BE95" i="4"/>
  <c r="T95" i="4"/>
  <c r="R95" i="4"/>
  <c r="P95" i="4"/>
  <c r="BI94" i="4"/>
  <c r="BH94" i="4"/>
  <c r="BG94" i="4"/>
  <c r="BE94" i="4"/>
  <c r="T94" i="4"/>
  <c r="R94" i="4"/>
  <c r="P94" i="4"/>
  <c r="BI93" i="4"/>
  <c r="BH93" i="4"/>
  <c r="BG93" i="4"/>
  <c r="BE93" i="4"/>
  <c r="T93" i="4"/>
  <c r="R93" i="4"/>
  <c r="P93" i="4"/>
  <c r="BI92" i="4"/>
  <c r="BH92" i="4"/>
  <c r="BG92" i="4"/>
  <c r="BE92" i="4"/>
  <c r="T92" i="4"/>
  <c r="R92" i="4"/>
  <c r="P92" i="4"/>
  <c r="BI90" i="4"/>
  <c r="BH90" i="4"/>
  <c r="BG90" i="4"/>
  <c r="BE90" i="4"/>
  <c r="T90" i="4"/>
  <c r="R90" i="4"/>
  <c r="P90" i="4"/>
  <c r="BI89" i="4"/>
  <c r="BH89" i="4"/>
  <c r="BG89" i="4"/>
  <c r="BE89" i="4"/>
  <c r="T89" i="4"/>
  <c r="R89" i="4"/>
  <c r="P89" i="4"/>
  <c r="BI88" i="4"/>
  <c r="BH88" i="4"/>
  <c r="BG88" i="4"/>
  <c r="BE88" i="4"/>
  <c r="T88" i="4"/>
  <c r="R88" i="4"/>
  <c r="P88" i="4"/>
  <c r="BI86" i="4"/>
  <c r="BH86" i="4"/>
  <c r="BG86" i="4"/>
  <c r="BE86" i="4"/>
  <c r="T86" i="4"/>
  <c r="R86" i="4"/>
  <c r="P86" i="4"/>
  <c r="BI85" i="4"/>
  <c r="BH85" i="4"/>
  <c r="BG85" i="4"/>
  <c r="BE85" i="4"/>
  <c r="T85" i="4"/>
  <c r="R85" i="4"/>
  <c r="P85" i="4"/>
  <c r="BI84" i="4"/>
  <c r="BH84" i="4"/>
  <c r="BG84" i="4"/>
  <c r="BE84" i="4"/>
  <c r="T84" i="4"/>
  <c r="R84" i="4"/>
  <c r="P84" i="4"/>
  <c r="BI83" i="4"/>
  <c r="BH83" i="4"/>
  <c r="BG83" i="4"/>
  <c r="BE83" i="4"/>
  <c r="T83" i="4"/>
  <c r="R83" i="4"/>
  <c r="P83" i="4"/>
  <c r="BI82" i="4"/>
  <c r="BH82" i="4"/>
  <c r="BG82" i="4"/>
  <c r="BE82" i="4"/>
  <c r="T82" i="4"/>
  <c r="R82" i="4"/>
  <c r="P82" i="4"/>
  <c r="BI81" i="4"/>
  <c r="BH81" i="4"/>
  <c r="BG81" i="4"/>
  <c r="BE81" i="4"/>
  <c r="T81" i="4"/>
  <c r="R81" i="4"/>
  <c r="P81" i="4"/>
  <c r="BI80" i="4"/>
  <c r="BH80" i="4"/>
  <c r="BG80" i="4"/>
  <c r="BE80" i="4"/>
  <c r="T80" i="4"/>
  <c r="R80" i="4"/>
  <c r="P80" i="4"/>
  <c r="BI79" i="4"/>
  <c r="BH79" i="4"/>
  <c r="BG79" i="4"/>
  <c r="BE79" i="4"/>
  <c r="T79" i="4"/>
  <c r="R79" i="4"/>
  <c r="P79" i="4"/>
  <c r="BI78" i="4"/>
  <c r="BH78" i="4"/>
  <c r="BG78" i="4"/>
  <c r="BE78" i="4"/>
  <c r="T78" i="4"/>
  <c r="R78" i="4"/>
  <c r="P78" i="4"/>
  <c r="BI77" i="4"/>
  <c r="BH77" i="4"/>
  <c r="BG77" i="4"/>
  <c r="BE77" i="4"/>
  <c r="T77" i="4"/>
  <c r="R77" i="4"/>
  <c r="P77" i="4"/>
  <c r="BI76" i="4"/>
  <c r="BH76" i="4"/>
  <c r="BG76" i="4"/>
  <c r="BE76" i="4"/>
  <c r="T76" i="4"/>
  <c r="R76" i="4"/>
  <c r="P76" i="4"/>
  <c r="BI74" i="4"/>
  <c r="BH74" i="4"/>
  <c r="BG74" i="4"/>
  <c r="BE74" i="4"/>
  <c r="T74" i="4"/>
  <c r="T73" i="4" s="1"/>
  <c r="R74" i="4"/>
  <c r="R73" i="4" s="1"/>
  <c r="P74" i="4"/>
  <c r="P73" i="4" s="1"/>
  <c r="BI72" i="4"/>
  <c r="BH72" i="4"/>
  <c r="BG72" i="4"/>
  <c r="BE72" i="4"/>
  <c r="T72" i="4"/>
  <c r="R72" i="4"/>
  <c r="P72" i="4"/>
  <c r="BI71" i="4"/>
  <c r="BH71" i="4"/>
  <c r="BG71" i="4"/>
  <c r="BE71" i="4"/>
  <c r="T71" i="4"/>
  <c r="R71" i="4"/>
  <c r="P71" i="4"/>
  <c r="BI70" i="4"/>
  <c r="BH70" i="4"/>
  <c r="BG70" i="4"/>
  <c r="BE70" i="4"/>
  <c r="T70" i="4"/>
  <c r="R70" i="4"/>
  <c r="P70" i="4"/>
  <c r="BI69" i="4"/>
  <c r="BH69" i="4"/>
  <c r="BG69" i="4"/>
  <c r="BE69" i="4"/>
  <c r="T69" i="4"/>
  <c r="R69" i="4"/>
  <c r="P69" i="4"/>
  <c r="BI68" i="4"/>
  <c r="BH68" i="4"/>
  <c r="BG68" i="4"/>
  <c r="BE68" i="4"/>
  <c r="T68" i="4"/>
  <c r="R68" i="4"/>
  <c r="P68" i="4"/>
  <c r="BI67" i="4"/>
  <c r="BH67" i="4"/>
  <c r="BG67" i="4"/>
  <c r="BE67" i="4"/>
  <c r="T67" i="4"/>
  <c r="R67" i="4"/>
  <c r="P67" i="4"/>
  <c r="BI66" i="4"/>
  <c r="BH66" i="4"/>
  <c r="BG66" i="4"/>
  <c r="BE66" i="4"/>
  <c r="T66" i="4"/>
  <c r="R66" i="4"/>
  <c r="P66" i="4"/>
  <c r="BI65" i="4"/>
  <c r="BH65" i="4"/>
  <c r="BG65" i="4"/>
  <c r="BE65" i="4"/>
  <c r="T65" i="4"/>
  <c r="R65" i="4"/>
  <c r="P65" i="4"/>
  <c r="BI64" i="4"/>
  <c r="BH64" i="4"/>
  <c r="BG64" i="4"/>
  <c r="BE64" i="4"/>
  <c r="T64" i="4"/>
  <c r="R64" i="4"/>
  <c r="P64" i="4"/>
  <c r="BI63" i="4"/>
  <c r="BH63" i="4"/>
  <c r="BG63" i="4"/>
  <c r="BE63" i="4"/>
  <c r="T63" i="4"/>
  <c r="R63" i="4"/>
  <c r="P63" i="4"/>
  <c r="BI62" i="4"/>
  <c r="BH62" i="4"/>
  <c r="BG62" i="4"/>
  <c r="BE62" i="4"/>
  <c r="T62" i="4"/>
  <c r="R62" i="4"/>
  <c r="P62" i="4"/>
  <c r="BI61" i="4"/>
  <c r="BH61" i="4"/>
  <c r="BG61" i="4"/>
  <c r="BE61" i="4"/>
  <c r="T61" i="4"/>
  <c r="R61" i="4"/>
  <c r="P61" i="4"/>
  <c r="BI60" i="4"/>
  <c r="BH60" i="4"/>
  <c r="BG60" i="4"/>
  <c r="BE60" i="4"/>
  <c r="T60" i="4"/>
  <c r="R60" i="4"/>
  <c r="P60" i="4"/>
  <c r="BI59" i="4"/>
  <c r="BH59" i="4"/>
  <c r="BG59" i="4"/>
  <c r="BE59" i="4"/>
  <c r="T59" i="4"/>
  <c r="R59" i="4"/>
  <c r="P59" i="4"/>
  <c r="BI58" i="4"/>
  <c r="BH58" i="4"/>
  <c r="BG58" i="4"/>
  <c r="BE58" i="4"/>
  <c r="T58" i="4"/>
  <c r="R58" i="4"/>
  <c r="P58" i="4"/>
  <c r="BI57" i="4"/>
  <c r="BH57" i="4"/>
  <c r="BG57" i="4"/>
  <c r="BE57" i="4"/>
  <c r="T57" i="4"/>
  <c r="R57" i="4"/>
  <c r="P57" i="4"/>
  <c r="BI56" i="4"/>
  <c r="BH56" i="4"/>
  <c r="BG56" i="4"/>
  <c r="BE56" i="4"/>
  <c r="T56" i="4"/>
  <c r="R56" i="4"/>
  <c r="P56" i="4"/>
  <c r="BI54" i="4"/>
  <c r="BH54" i="4"/>
  <c r="BG54" i="4"/>
  <c r="BE54" i="4"/>
  <c r="T54" i="4"/>
  <c r="R54" i="4"/>
  <c r="P54" i="4"/>
  <c r="BI53" i="4"/>
  <c r="BH53" i="4"/>
  <c r="BG53" i="4"/>
  <c r="BE53" i="4"/>
  <c r="T53" i="4"/>
  <c r="R53" i="4"/>
  <c r="P53" i="4"/>
  <c r="BI52" i="4"/>
  <c r="BH52" i="4"/>
  <c r="BG52" i="4"/>
  <c r="BE52" i="4"/>
  <c r="T52" i="4"/>
  <c r="R52" i="4"/>
  <c r="P52" i="4"/>
  <c r="BI51" i="4"/>
  <c r="BH51" i="4"/>
  <c r="BG51" i="4"/>
  <c r="BE51" i="4"/>
  <c r="T51" i="4"/>
  <c r="R51" i="4"/>
  <c r="P51" i="4"/>
  <c r="BI50" i="4"/>
  <c r="BH50" i="4"/>
  <c r="BG50" i="4"/>
  <c r="BE50" i="4"/>
  <c r="T50" i="4"/>
  <c r="R50" i="4"/>
  <c r="P50" i="4"/>
  <c r="BI49" i="4"/>
  <c r="BH49" i="4"/>
  <c r="BG49" i="4"/>
  <c r="BE49" i="4"/>
  <c r="T49" i="4"/>
  <c r="R49" i="4"/>
  <c r="P49" i="4"/>
  <c r="BI48" i="4"/>
  <c r="BH48" i="4"/>
  <c r="BG48" i="4"/>
  <c r="BE48" i="4"/>
  <c r="T48" i="4"/>
  <c r="R48" i="4"/>
  <c r="P48" i="4"/>
  <c r="BI47" i="4"/>
  <c r="BH47" i="4"/>
  <c r="BG47" i="4"/>
  <c r="BE47" i="4"/>
  <c r="T47" i="4"/>
  <c r="R47" i="4"/>
  <c r="P47" i="4"/>
  <c r="BI46" i="4"/>
  <c r="BH46" i="4"/>
  <c r="BG46" i="4"/>
  <c r="BE46" i="4"/>
  <c r="T46" i="4"/>
  <c r="R46" i="4"/>
  <c r="P46" i="4"/>
  <c r="BI45" i="4"/>
  <c r="BH45" i="4"/>
  <c r="BG45" i="4"/>
  <c r="BE45" i="4"/>
  <c r="T45" i="4"/>
  <c r="R45" i="4"/>
  <c r="P45" i="4"/>
  <c r="BI44" i="4"/>
  <c r="BH44" i="4"/>
  <c r="BG44" i="4"/>
  <c r="BE44" i="4"/>
  <c r="T44" i="4"/>
  <c r="R44" i="4"/>
  <c r="P44" i="4"/>
  <c r="J16" i="4"/>
  <c r="J15" i="4"/>
  <c r="F15" i="4"/>
  <c r="F13" i="4"/>
  <c r="E11" i="4"/>
  <c r="F16" i="4"/>
  <c r="E9" i="4"/>
  <c r="AY22" i="1"/>
  <c r="AX22" i="1"/>
  <c r="BI57" i="3"/>
  <c r="BH57" i="3"/>
  <c r="BG57" i="3"/>
  <c r="BE57" i="3"/>
  <c r="T57" i="3"/>
  <c r="R57" i="3"/>
  <c r="P57" i="3"/>
  <c r="BI56" i="3"/>
  <c r="BH56" i="3"/>
  <c r="BG56" i="3"/>
  <c r="BE56" i="3"/>
  <c r="T56" i="3"/>
  <c r="R56" i="3"/>
  <c r="P56" i="3"/>
  <c r="BI55" i="3"/>
  <c r="BH55" i="3"/>
  <c r="BG55" i="3"/>
  <c r="BE55" i="3"/>
  <c r="T55" i="3"/>
  <c r="R55" i="3"/>
  <c r="P55" i="3"/>
  <c r="BI54" i="3"/>
  <c r="BH54" i="3"/>
  <c r="BG54" i="3"/>
  <c r="BE54" i="3"/>
  <c r="T54" i="3"/>
  <c r="R54" i="3"/>
  <c r="P54" i="3"/>
  <c r="BI53" i="3"/>
  <c r="BH53" i="3"/>
  <c r="BG53" i="3"/>
  <c r="BE53" i="3"/>
  <c r="T53" i="3"/>
  <c r="R53" i="3"/>
  <c r="P53" i="3"/>
  <c r="BI52" i="3"/>
  <c r="BH52" i="3"/>
  <c r="BG52" i="3"/>
  <c r="BE52" i="3"/>
  <c r="T52" i="3"/>
  <c r="R52" i="3"/>
  <c r="P52" i="3"/>
  <c r="BI51" i="3"/>
  <c r="BH51" i="3"/>
  <c r="BG51" i="3"/>
  <c r="BE51" i="3"/>
  <c r="T51" i="3"/>
  <c r="R51" i="3"/>
  <c r="P51" i="3"/>
  <c r="BI50" i="3"/>
  <c r="BH50" i="3"/>
  <c r="BG50" i="3"/>
  <c r="BE50" i="3"/>
  <c r="T50" i="3"/>
  <c r="R50" i="3"/>
  <c r="P50" i="3"/>
  <c r="BI49" i="3"/>
  <c r="BH49" i="3"/>
  <c r="BG49" i="3"/>
  <c r="BE49" i="3"/>
  <c r="T49" i="3"/>
  <c r="R49" i="3"/>
  <c r="P49" i="3"/>
  <c r="BI48" i="3"/>
  <c r="BH48" i="3"/>
  <c r="BG48" i="3"/>
  <c r="BE48" i="3"/>
  <c r="T48" i="3"/>
  <c r="R48" i="3"/>
  <c r="P48" i="3"/>
  <c r="BI47" i="3"/>
  <c r="BH47" i="3"/>
  <c r="BG47" i="3"/>
  <c r="BE47" i="3"/>
  <c r="T47" i="3"/>
  <c r="R47" i="3"/>
  <c r="P47" i="3"/>
  <c r="BI46" i="3"/>
  <c r="BH46" i="3"/>
  <c r="BG46" i="3"/>
  <c r="BE46" i="3"/>
  <c r="T46" i="3"/>
  <c r="R46" i="3"/>
  <c r="P46" i="3"/>
  <c r="BI45" i="3"/>
  <c r="BH45" i="3"/>
  <c r="BG45" i="3"/>
  <c r="BE45" i="3"/>
  <c r="T45" i="3"/>
  <c r="R45" i="3"/>
  <c r="P45" i="3"/>
  <c r="BI43" i="3"/>
  <c r="BH43" i="3"/>
  <c r="BG43" i="3"/>
  <c r="BE43" i="3"/>
  <c r="T43" i="3"/>
  <c r="R43" i="3"/>
  <c r="P43" i="3"/>
  <c r="BI42" i="3"/>
  <c r="BH42" i="3"/>
  <c r="BG42" i="3"/>
  <c r="BE42" i="3"/>
  <c r="T42" i="3"/>
  <c r="R42" i="3"/>
  <c r="P42" i="3"/>
  <c r="BI41" i="3"/>
  <c r="BH41" i="3"/>
  <c r="BG41" i="3"/>
  <c r="BE41" i="3"/>
  <c r="T41" i="3"/>
  <c r="R41" i="3"/>
  <c r="P41" i="3"/>
  <c r="BI40" i="3"/>
  <c r="BH40" i="3"/>
  <c r="BG40" i="3"/>
  <c r="BE40" i="3"/>
  <c r="T40" i="3"/>
  <c r="R40" i="3"/>
  <c r="P40" i="3"/>
  <c r="BI39" i="3"/>
  <c r="BH39" i="3"/>
  <c r="BG39" i="3"/>
  <c r="BE39" i="3"/>
  <c r="T39" i="3"/>
  <c r="R39" i="3"/>
  <c r="P39" i="3"/>
  <c r="BI38" i="3"/>
  <c r="BH38" i="3"/>
  <c r="BG38" i="3"/>
  <c r="BE38" i="3"/>
  <c r="T38" i="3"/>
  <c r="R38" i="3"/>
  <c r="P38" i="3"/>
  <c r="J15" i="3"/>
  <c r="J14" i="3"/>
  <c r="F14" i="3"/>
  <c r="F12" i="3"/>
  <c r="E10" i="3"/>
  <c r="J12" i="3"/>
  <c r="AY21" i="1"/>
  <c r="AX21" i="1"/>
  <c r="BI88" i="2"/>
  <c r="BH88" i="2"/>
  <c r="BG88" i="2"/>
  <c r="BE88" i="2"/>
  <c r="T88" i="2"/>
  <c r="R88" i="2"/>
  <c r="P88" i="2"/>
  <c r="BI87" i="2"/>
  <c r="BH87" i="2"/>
  <c r="BG87" i="2"/>
  <c r="BE87" i="2"/>
  <c r="T87" i="2"/>
  <c r="R87" i="2"/>
  <c r="P87" i="2"/>
  <c r="BI86" i="2"/>
  <c r="BH86" i="2"/>
  <c r="BG86" i="2"/>
  <c r="BE86" i="2"/>
  <c r="T86" i="2"/>
  <c r="R86" i="2"/>
  <c r="P86" i="2"/>
  <c r="BI85" i="2"/>
  <c r="BH85" i="2"/>
  <c r="BG85" i="2"/>
  <c r="BE85" i="2"/>
  <c r="T85" i="2"/>
  <c r="R85" i="2"/>
  <c r="P85" i="2"/>
  <c r="BI84" i="2"/>
  <c r="BH84" i="2"/>
  <c r="BG84" i="2"/>
  <c r="BE84" i="2"/>
  <c r="T84" i="2"/>
  <c r="R84" i="2"/>
  <c r="P84" i="2"/>
  <c r="BI83" i="2"/>
  <c r="BH83" i="2"/>
  <c r="BG83" i="2"/>
  <c r="BE83" i="2"/>
  <c r="T83" i="2"/>
  <c r="R83" i="2"/>
  <c r="P83" i="2"/>
  <c r="BI82" i="2"/>
  <c r="BH82" i="2"/>
  <c r="BG82" i="2"/>
  <c r="BE82" i="2"/>
  <c r="T82" i="2"/>
  <c r="R82" i="2"/>
  <c r="P82" i="2"/>
  <c r="BI81" i="2"/>
  <c r="BH81" i="2"/>
  <c r="BG81" i="2"/>
  <c r="BE81" i="2"/>
  <c r="T81" i="2"/>
  <c r="R81" i="2"/>
  <c r="P81" i="2"/>
  <c r="BI80" i="2"/>
  <c r="BH80" i="2"/>
  <c r="BG80" i="2"/>
  <c r="BE80" i="2"/>
  <c r="T80" i="2"/>
  <c r="R80" i="2"/>
  <c r="P80" i="2"/>
  <c r="BI79" i="2"/>
  <c r="BH79" i="2"/>
  <c r="BG79" i="2"/>
  <c r="BE79" i="2"/>
  <c r="T79" i="2"/>
  <c r="R79" i="2"/>
  <c r="P79" i="2"/>
  <c r="BI78" i="2"/>
  <c r="BH78" i="2"/>
  <c r="BG78" i="2"/>
  <c r="BE78" i="2"/>
  <c r="T78" i="2"/>
  <c r="R78" i="2"/>
  <c r="P78" i="2"/>
  <c r="BI77" i="2"/>
  <c r="BH77" i="2"/>
  <c r="BG77" i="2"/>
  <c r="BE77" i="2"/>
  <c r="T77" i="2"/>
  <c r="R77" i="2"/>
  <c r="P77" i="2"/>
  <c r="BI76" i="2"/>
  <c r="BH76" i="2"/>
  <c r="BG76" i="2"/>
  <c r="BE76" i="2"/>
  <c r="T76" i="2"/>
  <c r="R76" i="2"/>
  <c r="P76" i="2"/>
  <c r="BI75" i="2"/>
  <c r="BH75" i="2"/>
  <c r="BG75" i="2"/>
  <c r="BE75" i="2"/>
  <c r="T75" i="2"/>
  <c r="R75" i="2"/>
  <c r="P75" i="2"/>
  <c r="BI74" i="2"/>
  <c r="BH74" i="2"/>
  <c r="BG74" i="2"/>
  <c r="BE74" i="2"/>
  <c r="T74" i="2"/>
  <c r="R74" i="2"/>
  <c r="P74" i="2"/>
  <c r="BI71" i="2"/>
  <c r="BH71" i="2"/>
  <c r="BG71" i="2"/>
  <c r="BE71" i="2"/>
  <c r="T71" i="2"/>
  <c r="T70" i="2" s="1"/>
  <c r="R71" i="2"/>
  <c r="R70" i="2" s="1"/>
  <c r="P71" i="2"/>
  <c r="P70" i="2" s="1"/>
  <c r="BI69" i="2"/>
  <c r="BH69" i="2"/>
  <c r="BG69" i="2"/>
  <c r="BE69" i="2"/>
  <c r="T69" i="2"/>
  <c r="R69" i="2"/>
  <c r="P69" i="2"/>
  <c r="BI68" i="2"/>
  <c r="BH68" i="2"/>
  <c r="BG68" i="2"/>
  <c r="BE68" i="2"/>
  <c r="T68" i="2"/>
  <c r="R68" i="2"/>
  <c r="P68" i="2"/>
  <c r="BI67" i="2"/>
  <c r="BH67" i="2"/>
  <c r="BG67" i="2"/>
  <c r="BE67" i="2"/>
  <c r="T67" i="2"/>
  <c r="R67" i="2"/>
  <c r="P67" i="2"/>
  <c r="BI66" i="2"/>
  <c r="BH66" i="2"/>
  <c r="BG66" i="2"/>
  <c r="BE66" i="2"/>
  <c r="T66" i="2"/>
  <c r="R66" i="2"/>
  <c r="P66" i="2"/>
  <c r="BI65" i="2"/>
  <c r="BH65" i="2"/>
  <c r="BG65" i="2"/>
  <c r="BE65" i="2"/>
  <c r="T65" i="2"/>
  <c r="R65" i="2"/>
  <c r="P65" i="2"/>
  <c r="BI64" i="2"/>
  <c r="BH64" i="2"/>
  <c r="BG64" i="2"/>
  <c r="BE64" i="2"/>
  <c r="T64" i="2"/>
  <c r="R64" i="2"/>
  <c r="P64" i="2"/>
  <c r="BI63" i="2"/>
  <c r="BH63" i="2"/>
  <c r="BG63" i="2"/>
  <c r="BE63" i="2"/>
  <c r="T63" i="2"/>
  <c r="R63" i="2"/>
  <c r="P63" i="2"/>
  <c r="BI62" i="2"/>
  <c r="BH62" i="2"/>
  <c r="BG62" i="2"/>
  <c r="BE62" i="2"/>
  <c r="T62" i="2"/>
  <c r="R62" i="2"/>
  <c r="P62" i="2"/>
  <c r="BI61" i="2"/>
  <c r="BH61" i="2"/>
  <c r="BG61" i="2"/>
  <c r="BE61" i="2"/>
  <c r="T61" i="2"/>
  <c r="R61" i="2"/>
  <c r="P61" i="2"/>
  <c r="BI59" i="2"/>
  <c r="BH59" i="2"/>
  <c r="BG59" i="2"/>
  <c r="BE59" i="2"/>
  <c r="T59" i="2"/>
  <c r="R59" i="2"/>
  <c r="P59" i="2"/>
  <c r="BI58" i="2"/>
  <c r="BH58" i="2"/>
  <c r="BG58" i="2"/>
  <c r="BE58" i="2"/>
  <c r="T58" i="2"/>
  <c r="R58" i="2"/>
  <c r="P58" i="2"/>
  <c r="BI57" i="2"/>
  <c r="BH57" i="2"/>
  <c r="BG57" i="2"/>
  <c r="BE57" i="2"/>
  <c r="T57" i="2"/>
  <c r="R57" i="2"/>
  <c r="P57" i="2"/>
  <c r="BI56" i="2"/>
  <c r="BH56" i="2"/>
  <c r="BG56" i="2"/>
  <c r="BE56" i="2"/>
  <c r="T56" i="2"/>
  <c r="R56" i="2"/>
  <c r="P56" i="2"/>
  <c r="BI54" i="2"/>
  <c r="BH54" i="2"/>
  <c r="BG54" i="2"/>
  <c r="BE54" i="2"/>
  <c r="T54" i="2"/>
  <c r="R54" i="2"/>
  <c r="P54" i="2"/>
  <c r="BI53" i="2"/>
  <c r="BH53" i="2"/>
  <c r="BG53" i="2"/>
  <c r="BE53" i="2"/>
  <c r="T53" i="2"/>
  <c r="R53" i="2"/>
  <c r="P53" i="2"/>
  <c r="BI52" i="2"/>
  <c r="BH52" i="2"/>
  <c r="BG52" i="2"/>
  <c r="BE52" i="2"/>
  <c r="T52" i="2"/>
  <c r="R52" i="2"/>
  <c r="P52" i="2"/>
  <c r="BI51" i="2"/>
  <c r="BH51" i="2"/>
  <c r="BG51" i="2"/>
  <c r="BE51" i="2"/>
  <c r="T51" i="2"/>
  <c r="R51" i="2"/>
  <c r="P51" i="2"/>
  <c r="BI49" i="2"/>
  <c r="BH49" i="2"/>
  <c r="BG49" i="2"/>
  <c r="BE49" i="2"/>
  <c r="T49" i="2"/>
  <c r="R49" i="2"/>
  <c r="P49" i="2"/>
  <c r="BI48" i="2"/>
  <c r="BH48" i="2"/>
  <c r="BG48" i="2"/>
  <c r="BE48" i="2"/>
  <c r="T48" i="2"/>
  <c r="R48" i="2"/>
  <c r="P48" i="2"/>
  <c r="BI47" i="2"/>
  <c r="BH47" i="2"/>
  <c r="BG47" i="2"/>
  <c r="BE47" i="2"/>
  <c r="T47" i="2"/>
  <c r="R47" i="2"/>
  <c r="P47" i="2"/>
  <c r="BI46" i="2"/>
  <c r="BH46" i="2"/>
  <c r="BG46" i="2"/>
  <c r="BE46" i="2"/>
  <c r="T46" i="2"/>
  <c r="R46" i="2"/>
  <c r="P46" i="2"/>
  <c r="BI45" i="2"/>
  <c r="BH45" i="2"/>
  <c r="BG45" i="2"/>
  <c r="BE45" i="2"/>
  <c r="T45" i="2"/>
  <c r="R45" i="2"/>
  <c r="P45" i="2"/>
  <c r="BI44" i="2"/>
  <c r="BH44" i="2"/>
  <c r="BG44" i="2"/>
  <c r="BE44" i="2"/>
  <c r="T44" i="2"/>
  <c r="R44" i="2"/>
  <c r="P44" i="2"/>
  <c r="BI43" i="2"/>
  <c r="BH43" i="2"/>
  <c r="BG43" i="2"/>
  <c r="BE43" i="2"/>
  <c r="T43" i="2"/>
  <c r="R43" i="2"/>
  <c r="P43" i="2"/>
  <c r="J15" i="2"/>
  <c r="J14" i="2"/>
  <c r="F14" i="2"/>
  <c r="F12" i="2"/>
  <c r="E10" i="2"/>
  <c r="BK80" i="2"/>
  <c r="J52" i="2"/>
  <c r="BK85" i="2"/>
  <c r="BK86" i="2"/>
  <c r="J83" i="2"/>
  <c r="BK69" i="2"/>
  <c r="J67" i="2"/>
  <c r="BK76" i="2"/>
  <c r="BK71" i="2"/>
  <c r="J56" i="2"/>
  <c r="BK45" i="2"/>
  <c r="J54" i="2"/>
  <c r="J65" i="2"/>
  <c r="J61" i="2"/>
  <c r="BK52" i="2"/>
  <c r="J44" i="2"/>
  <c r="J59" i="2"/>
  <c r="BK101" i="4"/>
  <c r="J80" i="4"/>
  <c r="BK44" i="4"/>
  <c r="J99" i="4"/>
  <c r="J77" i="4"/>
  <c r="J90" i="4"/>
  <c r="BK74" i="4"/>
  <c r="J94" i="4"/>
  <c r="BK70" i="4"/>
  <c r="BK65" i="4"/>
  <c r="J67" i="4"/>
  <c r="J65" i="4"/>
  <c r="BK57" i="4"/>
  <c r="BK60" i="5"/>
  <c r="J91" i="5"/>
  <c r="J62" i="5"/>
  <c r="BK80" i="5"/>
  <c r="BK63" i="2"/>
  <c r="BK47" i="2"/>
  <c r="J48" i="2"/>
  <c r="J63" i="2"/>
  <c r="J58" i="2"/>
  <c r="J47" i="2"/>
  <c r="J87" i="2"/>
  <c r="BK42" i="3"/>
  <c r="J51" i="3"/>
  <c r="BK52" i="3"/>
  <c r="J41" i="3"/>
  <c r="BK46" i="3"/>
  <c r="BK54" i="3"/>
  <c r="J53" i="3"/>
  <c r="J48" i="3"/>
  <c r="J42" i="3"/>
  <c r="J100" i="4"/>
  <c r="J81" i="4"/>
  <c r="J106" i="4"/>
  <c r="BK90" i="4"/>
  <c r="BK72" i="4"/>
  <c r="BK104" i="4"/>
  <c r="BK84" i="4"/>
  <c r="BK105" i="4"/>
  <c r="J83" i="4"/>
  <c r="BK102" i="4"/>
  <c r="BK89" i="4"/>
  <c r="J88" i="4"/>
  <c r="J69" i="4"/>
  <c r="J66" i="4"/>
  <c r="BK66" i="4"/>
  <c r="J58" i="4"/>
  <c r="J53" i="4"/>
  <c r="J44" i="4"/>
  <c r="J63" i="4"/>
  <c r="BK50" i="4"/>
  <c r="BK62" i="4"/>
  <c r="BK59" i="4"/>
  <c r="BK45" i="4"/>
  <c r="J48" i="4"/>
  <c r="BK99" i="5"/>
  <c r="J83" i="5"/>
  <c r="BK45" i="5"/>
  <c r="BK93" i="5"/>
  <c r="J77" i="5"/>
  <c r="BK67" i="5"/>
  <c r="J98" i="5"/>
  <c r="J78" i="5"/>
  <c r="BK85" i="5"/>
  <c r="J74" i="5"/>
  <c r="BK59" i="5"/>
  <c r="J44" i="5"/>
  <c r="J90" i="5"/>
  <c r="BK82" i="5"/>
  <c r="BK69" i="5"/>
  <c r="J80" i="5"/>
  <c r="J79" i="5"/>
  <c r="J58" i="5"/>
  <c r="J64" i="5"/>
  <c r="J53" i="5"/>
  <c r="J43" i="5"/>
  <c r="BK66" i="6"/>
  <c r="BK53" i="6"/>
  <c r="J47" i="6"/>
  <c r="J46" i="6"/>
  <c r="BK64" i="6"/>
  <c r="J52" i="6"/>
  <c r="J57" i="6"/>
  <c r="J56" i="6"/>
  <c r="J45" i="6"/>
  <c r="BK62" i="6"/>
  <c r="BK42" i="6"/>
  <c r="BK49" i="7"/>
  <c r="BK73" i="7"/>
  <c r="BK60" i="7"/>
  <c r="J44" i="7"/>
  <c r="J43" i="7"/>
  <c r="BK68" i="7"/>
  <c r="BK55" i="7"/>
  <c r="BK59" i="7"/>
  <c r="J72" i="7"/>
  <c r="J48" i="7"/>
  <c r="BK49" i="8"/>
  <c r="J50" i="8"/>
  <c r="J46" i="8"/>
  <c r="BK43" i="8"/>
  <c r="J57" i="8"/>
  <c r="J61" i="8"/>
  <c r="BK50" i="8"/>
  <c r="BK44" i="8"/>
  <c r="J66" i="9"/>
  <c r="BK43" i="9"/>
  <c r="J63" i="9"/>
  <c r="J75" i="9"/>
  <c r="J44" i="9"/>
  <c r="BK64" i="9"/>
  <c r="J55" i="9"/>
  <c r="J68" i="9"/>
  <c r="J49" i="9"/>
  <c r="J69" i="9"/>
  <c r="BK46" i="9"/>
  <c r="BK61" i="9"/>
  <c r="BK58" i="9"/>
  <c r="BK45" i="9"/>
  <c r="BK37" i="10"/>
  <c r="J35" i="10"/>
  <c r="BK110" i="4"/>
  <c r="J86" i="4"/>
  <c r="J93" i="4"/>
  <c r="BK86" i="4"/>
  <c r="J92" i="4"/>
  <c r="J84" i="4"/>
  <c r="BK69" i="4"/>
  <c r="J62" i="4"/>
  <c r="J50" i="4"/>
  <c r="BK53" i="4"/>
  <c r="J49" i="4"/>
  <c r="BK88" i="5"/>
  <c r="BK47" i="5"/>
  <c r="J87" i="5"/>
  <c r="J57" i="5"/>
  <c r="J69" i="5"/>
  <c r="BK64" i="5"/>
  <c r="BK100" i="5"/>
  <c r="BK83" i="5"/>
  <c r="BK79" i="5"/>
  <c r="J65" i="5"/>
  <c r="BK58" i="5"/>
  <c r="J48" i="5"/>
  <c r="J63" i="6"/>
  <c r="J61" i="6"/>
  <c r="J48" i="6"/>
  <c r="BK68" i="6"/>
  <c r="BK54" i="6"/>
  <c r="J70" i="7"/>
  <c r="J71" i="7"/>
  <c r="BK61" i="7"/>
  <c r="BK63" i="7"/>
  <c r="BK44" i="7"/>
  <c r="J55" i="7"/>
  <c r="BK40" i="8"/>
  <c r="BK41" i="8"/>
  <c r="J53" i="8"/>
  <c r="J42" i="8"/>
  <c r="J57" i="9"/>
  <c r="J45" i="9"/>
  <c r="J40" i="9"/>
  <c r="BK52" i="9"/>
  <c r="J54" i="9"/>
  <c r="J74" i="9"/>
  <c r="J61" i="9"/>
  <c r="J80" i="2"/>
  <c r="BK48" i="2"/>
  <c r="BK82" i="2"/>
  <c r="BK65" i="2"/>
  <c r="BK74" i="2"/>
  <c r="BK44" i="2"/>
  <c r="BK87" i="2"/>
  <c r="J46" i="2"/>
  <c r="J55" i="3"/>
  <c r="BK93" i="4"/>
  <c r="BK80" i="4"/>
  <c r="BK81" i="4"/>
  <c r="BK94" i="4"/>
  <c r="BK97" i="4"/>
  <c r="J71" i="4"/>
  <c r="J76" i="4"/>
  <c r="BK58" i="4"/>
  <c r="BK61" i="4"/>
  <c r="BK48" i="4"/>
  <c r="J64" i="4"/>
  <c r="J54" i="4"/>
  <c r="J103" i="5"/>
  <c r="BK65" i="5"/>
  <c r="BK92" i="5"/>
  <c r="BK55" i="5"/>
  <c r="BK72" i="5"/>
  <c r="BK81" i="5"/>
  <c r="BK46" i="5"/>
  <c r="BK74" i="5"/>
  <c r="J82" i="5"/>
  <c r="J68" i="5"/>
  <c r="BK44" i="5"/>
  <c r="BK58" i="6"/>
  <c r="J53" i="6"/>
  <c r="J60" i="6"/>
  <c r="BK43" i="6"/>
  <c r="J65" i="6"/>
  <c r="J66" i="7"/>
  <c r="J67" i="7"/>
  <c r="BK65" i="7"/>
  <c r="J42" i="7"/>
  <c r="J68" i="7"/>
  <c r="J65" i="7"/>
  <c r="J56" i="8"/>
  <c r="BK47" i="8"/>
  <c r="BK39" i="8"/>
  <c r="J47" i="8"/>
  <c r="BK58" i="8"/>
  <c r="BK70" i="9"/>
  <c r="J52" i="9"/>
  <c r="J72" i="9"/>
  <c r="J42" i="9"/>
  <c r="J77" i="9"/>
  <c r="J70" i="9"/>
  <c r="J43" i="9"/>
  <c r="J88" i="2"/>
  <c r="BK66" i="2"/>
  <c r="J75" i="2"/>
  <c r="J49" i="2"/>
  <c r="J64" i="2"/>
  <c r="BK54" i="2"/>
  <c r="BK61" i="2"/>
  <c r="BK41" i="3"/>
  <c r="J54" i="3"/>
  <c r="J38" i="3"/>
  <c r="BK51" i="3"/>
  <c r="J104" i="4"/>
  <c r="J97" i="4"/>
  <c r="BK71" i="4"/>
  <c r="BK76" i="4"/>
  <c r="BK92" i="4"/>
  <c r="BK78" i="4"/>
  <c r="J72" i="4"/>
  <c r="J59" i="4"/>
  <c r="J60" i="4"/>
  <c r="BK47" i="4"/>
  <c r="J45" i="4"/>
  <c r="BK60" i="4"/>
  <c r="BK54" i="4"/>
  <c r="BK91" i="5"/>
  <c r="J99" i="5"/>
  <c r="J81" i="5"/>
  <c r="J45" i="5"/>
  <c r="BK84" i="5"/>
  <c r="J60" i="5"/>
  <c r="J96" i="5"/>
  <c r="BK78" i="5"/>
  <c r="BK77" i="5"/>
  <c r="J56" i="5"/>
  <c r="BK52" i="5"/>
  <c r="J71" i="6"/>
  <c r="BK50" i="6"/>
  <c r="J69" i="6"/>
  <c r="BK70" i="6"/>
  <c r="BK56" i="6"/>
  <c r="BK53" i="7"/>
  <c r="J61" i="7"/>
  <c r="J64" i="7"/>
  <c r="BK46" i="8"/>
  <c r="BK45" i="8"/>
  <c r="J44" i="8"/>
  <c r="BK60" i="9"/>
  <c r="BK53" i="9"/>
  <c r="BK42" i="9"/>
  <c r="J47" i="9"/>
  <c r="J71" i="9"/>
  <c r="BK72" i="9"/>
  <c r="J64" i="9"/>
  <c r="BK35" i="10"/>
  <c r="J81" i="2"/>
  <c r="BK78" i="2"/>
  <c r="BK49" i="2"/>
  <c r="J86" i="2"/>
  <c r="J84" i="2"/>
  <c r="J71" i="2"/>
  <c r="J68" i="2"/>
  <c r="J66" i="2"/>
  <c r="J76" i="2"/>
  <c r="J74" i="2"/>
  <c r="J57" i="2"/>
  <c r="BK46" i="2"/>
  <c r="J53" i="2"/>
  <c r="J62" i="2"/>
  <c r="BK51" i="2"/>
  <c r="BK64" i="2"/>
  <c r="J46" i="3"/>
  <c r="J40" i="3"/>
  <c r="BK39" i="3"/>
  <c r="BK45" i="3"/>
  <c r="J47" i="3"/>
  <c r="BK43" i="3"/>
  <c r="BK49" i="3"/>
  <c r="J101" i="4"/>
  <c r="J110" i="4"/>
  <c r="BK96" i="4"/>
  <c r="BK85" i="4"/>
  <c r="J68" i="4"/>
  <c r="BK98" i="4"/>
  <c r="J74" i="4"/>
  <c r="J107" i="4"/>
  <c r="BK82" i="4"/>
  <c r="BK100" i="4"/>
  <c r="BK95" i="4"/>
  <c r="J82" i="4"/>
  <c r="BK99" i="4"/>
  <c r="BK83" i="4"/>
  <c r="BK68" i="4"/>
  <c r="J56" i="4"/>
  <c r="J71" i="5"/>
  <c r="J52" i="5"/>
  <c r="J92" i="5"/>
  <c r="BK73" i="5"/>
  <c r="BK96" i="5"/>
  <c r="BK68" i="5"/>
  <c r="J55" i="5"/>
  <c r="J101" i="5"/>
  <c r="BK87" i="5"/>
  <c r="J73" i="5"/>
  <c r="J84" i="5"/>
  <c r="BK76" i="5"/>
  <c r="BK53" i="5"/>
  <c r="J46" i="5"/>
  <c r="BK43" i="5"/>
  <c r="BK65" i="6"/>
  <c r="BK48" i="6"/>
  <c r="BK45" i="6"/>
  <c r="J62" i="6"/>
  <c r="BK61" i="6"/>
  <c r="BK60" i="6"/>
  <c r="BK72" i="6"/>
  <c r="BK47" i="6"/>
  <c r="J60" i="7"/>
  <c r="J46" i="7"/>
  <c r="BK62" i="7"/>
  <c r="BK48" i="7"/>
  <c r="J63" i="7"/>
  <c r="J52" i="7"/>
  <c r="J62" i="7"/>
  <c r="J49" i="7"/>
  <c r="J57" i="7"/>
  <c r="J47" i="7"/>
  <c r="BK38" i="8"/>
  <c r="J58" i="8"/>
  <c r="BK61" i="8"/>
  <c r="BK55" i="8"/>
  <c r="BK59" i="8"/>
  <c r="BK52" i="8"/>
  <c r="J67" i="9"/>
  <c r="J39" i="9"/>
  <c r="J59" i="9"/>
  <c r="BK40" i="9"/>
  <c r="BK57" i="9"/>
  <c r="BK38" i="9"/>
  <c r="BK69" i="9"/>
  <c r="J53" i="9"/>
  <c r="BK67" i="9"/>
  <c r="BK39" i="9"/>
  <c r="J51" i="9"/>
  <c r="J48" i="9"/>
  <c r="BK59" i="9"/>
  <c r="BK41" i="9"/>
  <c r="BK36" i="10"/>
  <c r="J78" i="2"/>
  <c r="BK83" i="2"/>
  <c r="BK56" i="2"/>
  <c r="BK58" i="2"/>
  <c r="BK48" i="3"/>
  <c r="J50" i="3"/>
  <c r="BK40" i="3"/>
  <c r="BK50" i="3"/>
  <c r="BK106" i="4"/>
  <c r="BK108" i="4"/>
  <c r="J102" i="4"/>
  <c r="J70" i="4"/>
  <c r="J105" i="4"/>
  <c r="BK88" i="4"/>
  <c r="J85" i="4"/>
  <c r="J61" i="4"/>
  <c r="BK64" i="4"/>
  <c r="BK52" i="4"/>
  <c r="J57" i="4"/>
  <c r="J51" i="4"/>
  <c r="J100" i="5"/>
  <c r="BK49" i="5"/>
  <c r="J76" i="5"/>
  <c r="BK94" i="5"/>
  <c r="BK101" i="5"/>
  <c r="J63" i="5"/>
  <c r="J93" i="5"/>
  <c r="J51" i="6"/>
  <c r="J72" i="6"/>
  <c r="BK46" i="6"/>
  <c r="BK71" i="6"/>
  <c r="J43" i="6"/>
  <c r="BK47" i="7"/>
  <c r="BK43" i="7"/>
  <c r="BK72" i="7"/>
  <c r="BK64" i="7"/>
  <c r="J58" i="7"/>
  <c r="J39" i="8"/>
  <c r="BK53" i="8"/>
  <c r="BK54" i="8"/>
  <c r="J54" i="8"/>
  <c r="BK77" i="9"/>
  <c r="BK65" i="9"/>
  <c r="BK74" i="9"/>
  <c r="J60" i="9"/>
  <c r="BK44" i="9"/>
  <c r="BK81" i="2"/>
  <c r="J79" i="2"/>
  <c r="J51" i="2"/>
  <c r="BK84" i="2"/>
  <c r="J85" i="2"/>
  <c r="J82" i="2"/>
  <c r="BK67" i="2"/>
  <c r="BK77" i="2"/>
  <c r="BK75" i="2"/>
  <c r="BK62" i="2"/>
  <c r="BK53" i="2"/>
  <c r="BK57" i="2"/>
  <c r="J45" i="2"/>
  <c r="J57" i="3"/>
  <c r="BK56" i="3"/>
  <c r="J56" i="3"/>
  <c r="BK47" i="3"/>
  <c r="J52" i="3"/>
  <c r="BK57" i="3"/>
  <c r="BK55" i="3"/>
  <c r="J45" i="3"/>
  <c r="J108" i="4"/>
  <c r="J96" i="4"/>
  <c r="J79" i="4"/>
  <c r="J95" i="4"/>
  <c r="BK79" i="4"/>
  <c r="BK107" i="4"/>
  <c r="J89" i="4"/>
  <c r="J78" i="4"/>
  <c r="J103" i="4"/>
  <c r="BK56" i="4"/>
  <c r="J46" i="4"/>
  <c r="BK49" i="4"/>
  <c r="BK98" i="5"/>
  <c r="BK62" i="5"/>
  <c r="BK103" i="5"/>
  <c r="J94" i="5"/>
  <c r="J72" i="5"/>
  <c r="BK48" i="5"/>
  <c r="BK95" i="5"/>
  <c r="BK71" i="5"/>
  <c r="J51" i="5"/>
  <c r="J95" i="5"/>
  <c r="J75" i="5"/>
  <c r="J85" i="5"/>
  <c r="J86" i="5"/>
  <c r="BK75" i="5"/>
  <c r="BK57" i="5"/>
  <c r="BK63" i="5"/>
  <c r="BK51" i="5"/>
  <c r="J70" i="6"/>
  <c r="J64" i="6"/>
  <c r="BK51" i="6"/>
  <c r="J42" i="6"/>
  <c r="J68" i="6"/>
  <c r="J58" i="6"/>
  <c r="J54" i="6"/>
  <c r="BK63" i="6"/>
  <c r="J66" i="6"/>
  <c r="J50" i="6"/>
  <c r="BK51" i="7"/>
  <c r="BK66" i="7"/>
  <c r="J59" i="7"/>
  <c r="BK67" i="7"/>
  <c r="J53" i="7"/>
  <c r="BK71" i="7"/>
  <c r="BK58" i="7"/>
  <c r="J74" i="7"/>
  <c r="BK57" i="7"/>
  <c r="BK70" i="7"/>
  <c r="J51" i="7"/>
  <c r="BK46" i="7"/>
  <c r="BK56" i="8"/>
  <c r="J40" i="8"/>
  <c r="J45" i="8"/>
  <c r="J38" i="8"/>
  <c r="J59" i="8"/>
  <c r="J49" i="8"/>
  <c r="J52" i="8"/>
  <c r="BK57" i="8"/>
  <c r="J41" i="8"/>
  <c r="BK51" i="9"/>
  <c r="BK54" i="9"/>
  <c r="J73" i="9"/>
  <c r="BK47" i="9"/>
  <c r="BK73" i="9"/>
  <c r="BK62" i="9"/>
  <c r="BK71" i="9"/>
  <c r="BK75" i="9"/>
  <c r="J58" i="9"/>
  <c r="BK68" i="9"/>
  <c r="BK49" i="9"/>
  <c r="BK55" i="9"/>
  <c r="J46" i="9"/>
  <c r="J38" i="9"/>
  <c r="J37" i="10"/>
  <c r="BK79" i="2"/>
  <c r="BK88" i="2"/>
  <c r="BK68" i="2"/>
  <c r="J77" i="2"/>
  <c r="J69" i="2"/>
  <c r="J43" i="2"/>
  <c r="BK59" i="2"/>
  <c r="BK43" i="2"/>
  <c r="BK53" i="3"/>
  <c r="J49" i="3"/>
  <c r="BK38" i="3"/>
  <c r="J43" i="3"/>
  <c r="J98" i="4"/>
  <c r="BK103" i="4"/>
  <c r="BK77" i="4"/>
  <c r="BK67" i="4"/>
  <c r="BK63" i="4"/>
  <c r="BK51" i="4"/>
  <c r="BK46" i="4"/>
  <c r="J47" i="4"/>
  <c r="J52" i="4"/>
  <c r="BK56" i="5"/>
  <c r="BK90" i="5"/>
  <c r="J47" i="5"/>
  <c r="BK66" i="5"/>
  <c r="J66" i="5"/>
  <c r="J88" i="5"/>
  <c r="BK86" i="5"/>
  <c r="J59" i="5"/>
  <c r="J67" i="5"/>
  <c r="J49" i="5"/>
  <c r="BK69" i="6"/>
  <c r="BK57" i="6"/>
  <c r="BK52" i="6"/>
  <c r="J73" i="7"/>
  <c r="J54" i="7"/>
  <c r="BK54" i="7"/>
  <c r="BK52" i="7"/>
  <c r="BK74" i="7"/>
  <c r="BK42" i="7"/>
  <c r="J55" i="8"/>
  <c r="BK42" i="8"/>
  <c r="J43" i="8"/>
  <c r="BK48" i="9"/>
  <c r="J62" i="9"/>
  <c r="J65" i="9"/>
  <c r="J41" i="9"/>
  <c r="BK66" i="9"/>
  <c r="BK63" i="9"/>
  <c r="J36" i="10"/>
  <c r="J23" i="3" l="1"/>
  <c r="BK55" i="2"/>
  <c r="J55" i="2" s="1"/>
  <c r="J23" i="2" s="1"/>
  <c r="BK44" i="3"/>
  <c r="J44" i="3" s="1"/>
  <c r="J22" i="3" s="1"/>
  <c r="BK61" i="5"/>
  <c r="J61" i="5" s="1"/>
  <c r="J23" i="5" s="1"/>
  <c r="P97" i="5"/>
  <c r="R49" i="6"/>
  <c r="BK67" i="6"/>
  <c r="J67" i="6" s="1"/>
  <c r="J26" i="6" s="1"/>
  <c r="BK56" i="7"/>
  <c r="J56" i="7" s="1"/>
  <c r="J24" i="7" s="1"/>
  <c r="T37" i="8"/>
  <c r="T50" i="9"/>
  <c r="R42" i="2"/>
  <c r="R50" i="2"/>
  <c r="R60" i="2"/>
  <c r="P37" i="3"/>
  <c r="P55" i="4"/>
  <c r="P87" i="4"/>
  <c r="P54" i="5"/>
  <c r="R89" i="5"/>
  <c r="T41" i="6"/>
  <c r="BK41" i="7"/>
  <c r="J41" i="7" s="1"/>
  <c r="J21" i="7" s="1"/>
  <c r="T50" i="7"/>
  <c r="P48" i="8"/>
  <c r="BK56" i="9"/>
  <c r="J56" i="9" s="1"/>
  <c r="J22" i="9" s="1"/>
  <c r="R56" i="9"/>
  <c r="P60" i="2"/>
  <c r="T75" i="4"/>
  <c r="R54" i="5"/>
  <c r="T89" i="5"/>
  <c r="T44" i="6"/>
  <c r="P67" i="6"/>
  <c r="BK50" i="7"/>
  <c r="J50" i="7" s="1"/>
  <c r="J23" i="7" s="1"/>
  <c r="R51" i="8"/>
  <c r="T37" i="3"/>
  <c r="P43" i="4"/>
  <c r="R55" i="4"/>
  <c r="T91" i="4"/>
  <c r="T70" i="5"/>
  <c r="J28" i="5"/>
  <c r="R44" i="6"/>
  <c r="P45" i="7"/>
  <c r="P37" i="8"/>
  <c r="J24" i="8"/>
  <c r="BK55" i="6"/>
  <c r="J55" i="6" s="1"/>
  <c r="J24" i="6" s="1"/>
  <c r="R67" i="6"/>
  <c r="R48" i="8"/>
  <c r="BK50" i="9"/>
  <c r="J50" i="9" s="1"/>
  <c r="J21" i="9" s="1"/>
  <c r="T50" i="2"/>
  <c r="T73" i="2"/>
  <c r="T72" i="2" s="1"/>
  <c r="T44" i="3"/>
  <c r="BK91" i="4"/>
  <c r="J91" i="4" s="1"/>
  <c r="J27" i="4" s="1"/>
  <c r="BK42" i="5"/>
  <c r="J42" i="5" s="1"/>
  <c r="J20" i="5" s="1"/>
  <c r="T50" i="5"/>
  <c r="T61" i="5"/>
  <c r="BK97" i="5"/>
  <c r="J97" i="5" s="1"/>
  <c r="J26" i="5" s="1"/>
  <c r="P44" i="6"/>
  <c r="P55" i="6"/>
  <c r="J27" i="6"/>
  <c r="T45" i="7"/>
  <c r="BK69" i="7"/>
  <c r="J69" i="7" s="1"/>
  <c r="J25" i="7" s="1"/>
  <c r="BK37" i="9"/>
  <c r="J37" i="9" s="1"/>
  <c r="R41" i="6"/>
  <c r="P59" i="6"/>
  <c r="P50" i="7"/>
  <c r="R69" i="7"/>
  <c r="T48" i="8"/>
  <c r="R37" i="9"/>
  <c r="R73" i="2"/>
  <c r="R72" i="2" s="1"/>
  <c r="R75" i="4"/>
  <c r="J29" i="4"/>
  <c r="R42" i="5"/>
  <c r="P61" i="5"/>
  <c r="R97" i="5"/>
  <c r="BK49" i="6"/>
  <c r="J49" i="6" s="1"/>
  <c r="J23" i="6" s="1"/>
  <c r="R59" i="6"/>
  <c r="R45" i="7"/>
  <c r="P69" i="7"/>
  <c r="BK37" i="8"/>
  <c r="J37" i="8" s="1"/>
  <c r="T37" i="9"/>
  <c r="T42" i="2"/>
  <c r="T60" i="2"/>
  <c r="J28" i="2"/>
  <c r="R44" i="3"/>
  <c r="BK55" i="4"/>
  <c r="J55" i="4" s="1"/>
  <c r="J23" i="4" s="1"/>
  <c r="R91" i="4"/>
  <c r="R50" i="5"/>
  <c r="T54" i="5"/>
  <c r="BK89" i="5"/>
  <c r="J89" i="5"/>
  <c r="J25" i="5" s="1"/>
  <c r="T49" i="6"/>
  <c r="BK45" i="7"/>
  <c r="J45" i="7" s="1"/>
  <c r="J22" i="7" s="1"/>
  <c r="T56" i="7"/>
  <c r="T56" i="9"/>
  <c r="P55" i="2"/>
  <c r="R43" i="4"/>
  <c r="BK75" i="4"/>
  <c r="J75" i="4" s="1"/>
  <c r="J25" i="4" s="1"/>
  <c r="BK87" i="4"/>
  <c r="J87" i="4" s="1"/>
  <c r="J26" i="4" s="1"/>
  <c r="P42" i="5"/>
  <c r="R70" i="5"/>
  <c r="BK44" i="6"/>
  <c r="J44" i="6" s="1"/>
  <c r="J22" i="6" s="1"/>
  <c r="R55" i="6"/>
  <c r="T59" i="6"/>
  <c r="P41" i="7"/>
  <c r="P51" i="8"/>
  <c r="R50" i="9"/>
  <c r="BK60" i="2"/>
  <c r="J60" i="2" s="1"/>
  <c r="J24" i="2" s="1"/>
  <c r="P44" i="3"/>
  <c r="T55" i="4"/>
  <c r="R87" i="4"/>
  <c r="P50" i="5"/>
  <c r="BK70" i="5"/>
  <c r="J70" i="5" s="1"/>
  <c r="J24" i="5" s="1"/>
  <c r="T97" i="5"/>
  <c r="BK41" i="6"/>
  <c r="J41" i="6" s="1"/>
  <c r="J21" i="6" s="1"/>
  <c r="P49" i="6"/>
  <c r="T55" i="6"/>
  <c r="T67" i="6"/>
  <c r="R41" i="7"/>
  <c r="R56" i="7"/>
  <c r="T69" i="7"/>
  <c r="BK48" i="8"/>
  <c r="J48" i="8" s="1"/>
  <c r="J21" i="8" s="1"/>
  <c r="T51" i="8"/>
  <c r="P37" i="9"/>
  <c r="J24" i="9"/>
  <c r="P34" i="10"/>
  <c r="P33" i="10" s="1"/>
  <c r="AU29" i="1" s="1"/>
  <c r="P42" i="2"/>
  <c r="P50" i="2"/>
  <c r="T55" i="2"/>
  <c r="BK73" i="2"/>
  <c r="J73" i="2" s="1"/>
  <c r="J27" i="2" s="1"/>
  <c r="R37" i="3"/>
  <c r="BK43" i="4"/>
  <c r="J43" i="4" s="1"/>
  <c r="J22" i="4" s="1"/>
  <c r="T43" i="4"/>
  <c r="P75" i="4"/>
  <c r="T87" i="4"/>
  <c r="BK50" i="5"/>
  <c r="J50" i="5" s="1"/>
  <c r="J21" i="5" s="1"/>
  <c r="P70" i="5"/>
  <c r="R50" i="7"/>
  <c r="P50" i="9"/>
  <c r="R34" i="10"/>
  <c r="R33" i="10" s="1"/>
  <c r="J21" i="10"/>
  <c r="BK42" i="2"/>
  <c r="J42" i="2" s="1"/>
  <c r="J21" i="2" s="1"/>
  <c r="BK50" i="2"/>
  <c r="J50" i="2" s="1"/>
  <c r="J22" i="2" s="1"/>
  <c r="R55" i="2"/>
  <c r="P73" i="2"/>
  <c r="P72" i="2" s="1"/>
  <c r="BK37" i="3"/>
  <c r="P91" i="4"/>
  <c r="T42" i="5"/>
  <c r="BK54" i="5"/>
  <c r="J54" i="5" s="1"/>
  <c r="J22" i="5" s="1"/>
  <c r="R61" i="5"/>
  <c r="P89" i="5"/>
  <c r="P41" i="6"/>
  <c r="BK59" i="6"/>
  <c r="J59" i="6" s="1"/>
  <c r="J25" i="6" s="1"/>
  <c r="T41" i="7"/>
  <c r="P56" i="7"/>
  <c r="J26" i="7"/>
  <c r="R37" i="8"/>
  <c r="BK51" i="8"/>
  <c r="J51" i="8" s="1"/>
  <c r="J22" i="8" s="1"/>
  <c r="P56" i="9"/>
  <c r="BK34" i="10"/>
  <c r="T34" i="10"/>
  <c r="T33" i="10" s="1"/>
  <c r="BK73" i="4"/>
  <c r="J73" i="4" s="1"/>
  <c r="J24" i="4" s="1"/>
  <c r="F15" i="2"/>
  <c r="BK109" i="4"/>
  <c r="J109" i="4" s="1"/>
  <c r="J28" i="4" s="1"/>
  <c r="BK76" i="9"/>
  <c r="J76" i="9" s="1"/>
  <c r="J23" i="9" s="1"/>
  <c r="BK102" i="5"/>
  <c r="J102" i="5" s="1"/>
  <c r="J27" i="5" s="1"/>
  <c r="BK60" i="8"/>
  <c r="J60" i="8" s="1"/>
  <c r="J23" i="8" s="1"/>
  <c r="BK70" i="2"/>
  <c r="J70" i="2" s="1"/>
  <c r="J25" i="2" s="1"/>
  <c r="J12" i="10"/>
  <c r="BF36" i="10"/>
  <c r="BF37" i="10"/>
  <c r="E8" i="10"/>
  <c r="F15" i="10"/>
  <c r="BF35" i="10"/>
  <c r="BF38" i="9"/>
  <c r="BF48" i="9"/>
  <c r="BF55" i="9"/>
  <c r="BF63" i="9"/>
  <c r="BF59" i="9"/>
  <c r="BF64" i="9"/>
  <c r="BF66" i="9"/>
  <c r="F15" i="9"/>
  <c r="BF51" i="9"/>
  <c r="BF52" i="9"/>
  <c r="BF54" i="9"/>
  <c r="BF61" i="9"/>
  <c r="BF62" i="9"/>
  <c r="J12" i="9"/>
  <c r="BF39" i="9"/>
  <c r="BF41" i="9"/>
  <c r="BF42" i="9"/>
  <c r="BF44" i="9"/>
  <c r="BF67" i="9"/>
  <c r="BF75" i="9"/>
  <c r="BF43" i="9"/>
  <c r="BF53" i="9"/>
  <c r="BF65" i="9"/>
  <c r="BF70" i="9"/>
  <c r="BF77" i="9"/>
  <c r="BF40" i="9"/>
  <c r="BF45" i="9"/>
  <c r="BF46" i="9"/>
  <c r="BF47" i="9"/>
  <c r="BF49" i="9"/>
  <c r="BF57" i="9"/>
  <c r="BF60" i="9"/>
  <c r="BF68" i="9"/>
  <c r="BF69" i="9"/>
  <c r="BF71" i="9"/>
  <c r="BF72" i="9"/>
  <c r="BF58" i="9"/>
  <c r="BF73" i="9"/>
  <c r="BF74" i="9"/>
  <c r="F15" i="8"/>
  <c r="BF53" i="8"/>
  <c r="BF47" i="8"/>
  <c r="BF49" i="8"/>
  <c r="BF52" i="8"/>
  <c r="BF56" i="8"/>
  <c r="J12" i="8"/>
  <c r="BF43" i="8"/>
  <c r="BF54" i="8"/>
  <c r="BF57" i="8"/>
  <c r="BF38" i="8"/>
  <c r="BF39" i="8"/>
  <c r="BF40" i="8"/>
  <c r="BF41" i="8"/>
  <c r="BF58" i="8"/>
  <c r="BF55" i="8"/>
  <c r="BF59" i="8"/>
  <c r="E8" i="8"/>
  <c r="BF44" i="8"/>
  <c r="BF42" i="8"/>
  <c r="BF45" i="8"/>
  <c r="BF46" i="8"/>
  <c r="BF50" i="8"/>
  <c r="BF61" i="8"/>
  <c r="BF43" i="7"/>
  <c r="BF44" i="7"/>
  <c r="BF48" i="7"/>
  <c r="BF52" i="7"/>
  <c r="BF58" i="7"/>
  <c r="BF61" i="7"/>
  <c r="BF64" i="7"/>
  <c r="BF66" i="7"/>
  <c r="BF67" i="7"/>
  <c r="BF72" i="7"/>
  <c r="BF73" i="7"/>
  <c r="BF51" i="7"/>
  <c r="BF55" i="7"/>
  <c r="BF60" i="7"/>
  <c r="BF70" i="7"/>
  <c r="BF74" i="7"/>
  <c r="BF65" i="7"/>
  <c r="BF49" i="7"/>
  <c r="BF59" i="7"/>
  <c r="BF46" i="7"/>
  <c r="BF47" i="7"/>
  <c r="BF54" i="7"/>
  <c r="BF57" i="7"/>
  <c r="BF63" i="7"/>
  <c r="BF68" i="7"/>
  <c r="BF42" i="7"/>
  <c r="BF53" i="7"/>
  <c r="BF62" i="7"/>
  <c r="BF71" i="7"/>
  <c r="BF45" i="6"/>
  <c r="BF50" i="6"/>
  <c r="BF54" i="6"/>
  <c r="BF70" i="6"/>
  <c r="BF58" i="6"/>
  <c r="BF64" i="6"/>
  <c r="BF72" i="6"/>
  <c r="BF46" i="6"/>
  <c r="BF57" i="6"/>
  <c r="BF60" i="6"/>
  <c r="BF63" i="6"/>
  <c r="BF66" i="6"/>
  <c r="BF69" i="6"/>
  <c r="BF56" i="6"/>
  <c r="BF62" i="6"/>
  <c r="BF48" i="6"/>
  <c r="BF53" i="6"/>
  <c r="BF61" i="6"/>
  <c r="BF65" i="6"/>
  <c r="BF43" i="6"/>
  <c r="BF42" i="6"/>
  <c r="BF47" i="6"/>
  <c r="BF51" i="6"/>
  <c r="BF52" i="6"/>
  <c r="BF68" i="6"/>
  <c r="BF71" i="6"/>
  <c r="F14" i="5"/>
  <c r="BF46" i="5"/>
  <c r="BF55" i="5"/>
  <c r="BF59" i="5"/>
  <c r="BF43" i="5"/>
  <c r="BF49" i="5"/>
  <c r="BF52" i="5"/>
  <c r="BF53" i="5"/>
  <c r="BF65" i="5"/>
  <c r="BF66" i="5"/>
  <c r="BF44" i="5"/>
  <c r="BF45" i="5"/>
  <c r="BF71" i="5"/>
  <c r="BF83" i="5"/>
  <c r="BF58" i="5"/>
  <c r="BF62" i="5"/>
  <c r="BF76" i="5"/>
  <c r="BF79" i="5"/>
  <c r="BF80" i="5"/>
  <c r="BF91" i="5"/>
  <c r="BF103" i="5"/>
  <c r="BF86" i="5"/>
  <c r="BF93" i="5"/>
  <c r="E7" i="5"/>
  <c r="BF47" i="5"/>
  <c r="BF48" i="5"/>
  <c r="BF56" i="5"/>
  <c r="BF57" i="5"/>
  <c r="BF74" i="5"/>
  <c r="BF78" i="5"/>
  <c r="BF82" i="5"/>
  <c r="BF90" i="5"/>
  <c r="BF92" i="5"/>
  <c r="BF99" i="5"/>
  <c r="BF60" i="5"/>
  <c r="BF64" i="5"/>
  <c r="BF67" i="5"/>
  <c r="BF69" i="5"/>
  <c r="BF84" i="5"/>
  <c r="BF95" i="5"/>
  <c r="BF51" i="5"/>
  <c r="BF81" i="5"/>
  <c r="BF87" i="5"/>
  <c r="BF88" i="5"/>
  <c r="BF94" i="5"/>
  <c r="BF63" i="5"/>
  <c r="BF68" i="5"/>
  <c r="BF72" i="5"/>
  <c r="BF73" i="5"/>
  <c r="BF75" i="5"/>
  <c r="BF77" i="5"/>
  <c r="BF85" i="5"/>
  <c r="BF101" i="5"/>
  <c r="BF96" i="5"/>
  <c r="BF98" i="5"/>
  <c r="BF100" i="5"/>
  <c r="BF47" i="4"/>
  <c r="BF48" i="4"/>
  <c r="BF51" i="4"/>
  <c r="J13" i="4"/>
  <c r="BF45" i="4"/>
  <c r="BF53" i="4"/>
  <c r="BF56" i="4"/>
  <c r="BF54" i="4"/>
  <c r="BF59" i="4"/>
  <c r="BF63" i="4"/>
  <c r="BF65" i="4"/>
  <c r="BF49" i="4"/>
  <c r="BF52" i="4"/>
  <c r="BF60" i="4"/>
  <c r="BF44" i="4"/>
  <c r="BF50" i="4"/>
  <c r="BF58" i="4"/>
  <c r="BF64" i="4"/>
  <c r="BF67" i="4"/>
  <c r="BF57" i="4"/>
  <c r="BF61" i="4"/>
  <c r="BF62" i="4"/>
  <c r="BF66" i="4"/>
  <c r="BF70" i="4"/>
  <c r="BF74" i="4"/>
  <c r="BF85" i="4"/>
  <c r="BF86" i="4"/>
  <c r="BF89" i="4"/>
  <c r="BF92" i="4"/>
  <c r="BF93" i="4"/>
  <c r="BF96" i="4"/>
  <c r="BF72" i="4"/>
  <c r="BF77" i="4"/>
  <c r="BF80" i="4"/>
  <c r="BF84" i="4"/>
  <c r="BF99" i="4"/>
  <c r="BF101" i="4"/>
  <c r="BF69" i="4"/>
  <c r="BF78" i="4"/>
  <c r="BF79" i="4"/>
  <c r="BF88" i="4"/>
  <c r="BF105" i="4"/>
  <c r="BF46" i="4"/>
  <c r="BF71" i="4"/>
  <c r="BF76" i="4"/>
  <c r="BF81" i="4"/>
  <c r="BF90" i="4"/>
  <c r="BF94" i="4"/>
  <c r="BF95" i="4"/>
  <c r="BF103" i="4"/>
  <c r="BF108" i="4"/>
  <c r="BF68" i="4"/>
  <c r="BF82" i="4"/>
  <c r="BF83" i="4"/>
  <c r="BF97" i="4"/>
  <c r="BF98" i="4"/>
  <c r="BF100" i="4"/>
  <c r="BF102" i="4"/>
  <c r="BF104" i="4"/>
  <c r="BF106" i="4"/>
  <c r="BF107" i="4"/>
  <c r="BF110" i="4"/>
  <c r="F15" i="3"/>
  <c r="BF46" i="3"/>
  <c r="BF51" i="3"/>
  <c r="E8" i="3"/>
  <c r="BF38" i="3"/>
  <c r="BF39" i="3"/>
  <c r="BF40" i="3"/>
  <c r="BF41" i="3"/>
  <c r="BF45" i="3"/>
  <c r="BF48" i="3"/>
  <c r="BF50" i="3"/>
  <c r="BF52" i="3"/>
  <c r="BF53" i="3"/>
  <c r="BF42" i="3"/>
  <c r="BF49" i="3"/>
  <c r="BF55" i="3"/>
  <c r="BF56" i="3"/>
  <c r="BF57" i="3"/>
  <c r="BF43" i="3"/>
  <c r="BF47" i="3"/>
  <c r="BF54" i="3"/>
  <c r="BF58" i="2"/>
  <c r="BF59" i="2"/>
  <c r="BF61" i="2"/>
  <c r="BF62" i="2"/>
  <c r="BF87" i="2"/>
  <c r="E8" i="2"/>
  <c r="J12" i="2"/>
  <c r="BF43" i="2"/>
  <c r="BF44" i="2"/>
  <c r="BF46" i="2"/>
  <c r="BF49" i="2"/>
  <c r="BF53" i="2"/>
  <c r="BF56" i="2"/>
  <c r="BF57" i="2"/>
  <c r="BF52" i="2"/>
  <c r="BF45" i="2"/>
  <c r="BF47" i="2"/>
  <c r="BF48" i="2"/>
  <c r="BF51" i="2"/>
  <c r="BF54" i="2"/>
  <c r="BF63" i="2"/>
  <c r="BF68" i="2"/>
  <c r="BF69" i="2"/>
  <c r="BF71" i="2"/>
  <c r="BF74" i="2"/>
  <c r="BF75" i="2"/>
  <c r="BF76" i="2"/>
  <c r="BF64" i="2"/>
  <c r="BF65" i="2"/>
  <c r="BF66" i="2"/>
  <c r="BF67" i="2"/>
  <c r="BF81" i="2"/>
  <c r="BF82" i="2"/>
  <c r="BF88" i="2"/>
  <c r="BF83" i="2"/>
  <c r="BF84" i="2"/>
  <c r="BF85" i="2"/>
  <c r="BF86" i="2"/>
  <c r="BF77" i="2"/>
  <c r="BF78" i="2"/>
  <c r="BF79" i="2"/>
  <c r="BF80" i="2"/>
  <c r="BD23" i="1"/>
  <c r="AV26" i="1"/>
  <c r="BB28" i="1"/>
  <c r="BD22" i="1"/>
  <c r="AZ25" i="1"/>
  <c r="BB27" i="1"/>
  <c r="BB21" i="1"/>
  <c r="AZ26" i="1"/>
  <c r="AV29" i="1"/>
  <c r="BC21" i="1"/>
  <c r="BC25" i="1"/>
  <c r="AZ28" i="1"/>
  <c r="BD21" i="1"/>
  <c r="BD25" i="1"/>
  <c r="AV28" i="1"/>
  <c r="BC22" i="1"/>
  <c r="BC23" i="1"/>
  <c r="AZ27" i="1"/>
  <c r="BD28" i="1"/>
  <c r="AZ21" i="1"/>
  <c r="AZ24" i="1"/>
  <c r="BC27" i="1"/>
  <c r="BB29" i="1"/>
  <c r="BC24" i="1"/>
  <c r="BD27" i="1"/>
  <c r="AZ22" i="1"/>
  <c r="BB23" i="1"/>
  <c r="BB26" i="1"/>
  <c r="BC29" i="1"/>
  <c r="AZ23" i="1"/>
  <c r="BC26" i="1"/>
  <c r="AV24" i="1"/>
  <c r="BD29" i="1"/>
  <c r="AV21" i="1"/>
  <c r="BB25" i="1"/>
  <c r="BD26" i="1"/>
  <c r="BC28" i="1"/>
  <c r="AV22" i="1"/>
  <c r="BB24" i="1"/>
  <c r="BB22" i="1"/>
  <c r="BD24" i="1"/>
  <c r="AV23" i="1"/>
  <c r="AV25" i="1"/>
  <c r="AV27" i="1"/>
  <c r="AZ29" i="1"/>
  <c r="J34" i="10" l="1"/>
  <c r="J20" i="10" s="1"/>
  <c r="J33" i="10"/>
  <c r="AG29" i="1" s="1"/>
  <c r="AN29" i="1" s="1"/>
  <c r="J20" i="9"/>
  <c r="J36" i="9"/>
  <c r="AG28" i="1" s="1"/>
  <c r="AN28" i="1" s="1"/>
  <c r="J20" i="8"/>
  <c r="J36" i="8"/>
  <c r="AG27" i="1" s="1"/>
  <c r="AN27" i="1" s="1"/>
  <c r="T36" i="9"/>
  <c r="BK36" i="8"/>
  <c r="R36" i="8"/>
  <c r="T40" i="7"/>
  <c r="P40" i="6"/>
  <c r="AU25" i="1" s="1"/>
  <c r="T41" i="5"/>
  <c r="T42" i="4"/>
  <c r="BK36" i="3"/>
  <c r="R36" i="3"/>
  <c r="J37" i="3"/>
  <c r="J21" i="3" s="1"/>
  <c r="BK72" i="2"/>
  <c r="J72" i="2" s="1"/>
  <c r="J26" i="2" s="1"/>
  <c r="P41" i="2"/>
  <c r="R40" i="7"/>
  <c r="P40" i="7"/>
  <c r="AU26" i="1" s="1"/>
  <c r="P41" i="5"/>
  <c r="AU24" i="1" s="1"/>
  <c r="P36" i="9"/>
  <c r="AU28" i="1" s="1"/>
  <c r="R41" i="5"/>
  <c r="T41" i="2"/>
  <c r="T40" i="2" s="1"/>
  <c r="R40" i="6"/>
  <c r="T40" i="6"/>
  <c r="T36" i="3"/>
  <c r="P36" i="8"/>
  <c r="AU27" i="1" s="1"/>
  <c r="R36" i="9"/>
  <c r="R42" i="4"/>
  <c r="P42" i="4"/>
  <c r="AU23" i="1" s="1"/>
  <c r="T36" i="8"/>
  <c r="BK42" i="4"/>
  <c r="J41" i="4" s="1"/>
  <c r="BK41" i="5"/>
  <c r="J40" i="5" s="1"/>
  <c r="BK40" i="7"/>
  <c r="P36" i="3"/>
  <c r="AU22" i="1" s="1"/>
  <c r="R41" i="2"/>
  <c r="R40" i="2" s="1"/>
  <c r="BK41" i="2"/>
  <c r="BK33" i="10"/>
  <c r="J19" i="10" s="1"/>
  <c r="BK36" i="9"/>
  <c r="J19" i="9" s="1"/>
  <c r="BK40" i="6"/>
  <c r="AW23" i="1"/>
  <c r="AT23" i="1" s="1"/>
  <c r="AW25" i="1"/>
  <c r="AT25" i="1" s="1"/>
  <c r="BA25" i="1"/>
  <c r="AW22" i="1"/>
  <c r="AT22" i="1" s="1"/>
  <c r="AW29" i="1"/>
  <c r="AT29" i="1" s="1"/>
  <c r="BA29" i="1"/>
  <c r="BA24" i="1"/>
  <c r="AW24" i="1"/>
  <c r="AT24" i="1" s="1"/>
  <c r="BA23" i="1"/>
  <c r="AW28" i="1"/>
  <c r="AT28" i="1" s="1"/>
  <c r="BA21" i="1"/>
  <c r="AW21" i="1"/>
  <c r="AT21" i="1" s="1"/>
  <c r="AW26" i="1"/>
  <c r="AT26" i="1" s="1"/>
  <c r="BA22" i="1"/>
  <c r="AW27" i="1"/>
  <c r="AT27" i="1" s="1"/>
  <c r="BA26" i="1"/>
  <c r="BA28" i="1"/>
  <c r="BA27" i="1"/>
  <c r="J19" i="8" l="1"/>
  <c r="J40" i="7"/>
  <c r="AG26" i="1" s="1"/>
  <c r="AN26" i="1" s="1"/>
  <c r="J39" i="7"/>
  <c r="J19" i="3"/>
  <c r="J35" i="3"/>
  <c r="J19" i="6"/>
  <c r="J39" i="6"/>
  <c r="J36" i="3"/>
  <c r="P40" i="2"/>
  <c r="AU21" i="1" s="1"/>
  <c r="J41" i="2"/>
  <c r="BK40" i="2"/>
  <c r="J18" i="5"/>
  <c r="J40" i="6"/>
  <c r="J42" i="4"/>
  <c r="J19" i="7"/>
  <c r="J41" i="5"/>
  <c r="J20" i="4"/>
  <c r="J20" i="7" l="1"/>
  <c r="J20" i="2"/>
  <c r="J40" i="2"/>
  <c r="J20" i="3"/>
  <c r="AG22" i="1"/>
  <c r="AN22" i="1" s="1"/>
  <c r="J21" i="4"/>
  <c r="AG23" i="1"/>
  <c r="AN23" i="1" s="1"/>
  <c r="J19" i="5"/>
  <c r="AG24" i="1"/>
  <c r="AN24" i="1" s="1"/>
  <c r="J20" i="6"/>
  <c r="AG25" i="1"/>
  <c r="AN25" i="1" s="1"/>
  <c r="AG21" i="1" l="1"/>
  <c r="J19" i="2"/>
  <c r="AG30" i="1" l="1"/>
  <c r="AN30" i="1" s="1"/>
  <c r="AN21" i="1"/>
</calcChain>
</file>

<file path=xl/sharedStrings.xml><?xml version="1.0" encoding="utf-8"?>
<sst xmlns="http://schemas.openxmlformats.org/spreadsheetml/2006/main" count="4936" uniqueCount="975">
  <si>
    <t>Export Komplet</t>
  </si>
  <si>
    <t/>
  </si>
  <si>
    <t>2.0</t>
  </si>
  <si>
    <t>False</t>
  </si>
  <si>
    <t>{f5ac77b9-1cf6-4a36-ba73-39e7d25bef86}</t>
  </si>
  <si>
    <t>&gt;&gt;  skryté stĺpce  &lt;&lt;</t>
  </si>
  <si>
    <t>20</t>
  </si>
  <si>
    <t>Stavba:</t>
  </si>
  <si>
    <t>Miesto:</t>
  </si>
  <si>
    <t>Dátum:</t>
  </si>
  <si>
    <t>Objednávateľ:</t>
  </si>
  <si>
    <t>Zhotoviteľ:</t>
  </si>
  <si>
    <t>Projektant:</t>
  </si>
  <si>
    <t>Spracovateľ:</t>
  </si>
  <si>
    <t>DPH</t>
  </si>
  <si>
    <t>znížená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</si>
  <si>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</si>
  <si>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</si>
  <si>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</si>
  <si>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</si>
  <si>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</si>
  <si>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</si>
  <si>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</si>
  <si>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</si>
  <si>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</si>
  <si>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</si>
  <si>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</si>
  <si>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</si>
  <si>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</si>
  <si>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</si>
  <si>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</si>
  <si>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</si>
  <si>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</si>
  <si>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D</t>
  </si>
  <si>
    <t>0</t>
  </si>
  <si>
    <t>IMPORT</t>
  </si>
  <si>
    <t>/</t>
  </si>
  <si>
    <t>ASR</t>
  </si>
  <si>
    <t>Mobiliar a drobná architektúra</t>
  </si>
  <si>
    <t>STA</t>
  </si>
  <si>
    <t>1</t>
  </si>
  <si>
    <t>{c292b7a5-d561-4616-a343-4bc3b8ee783e}</t>
  </si>
  <si>
    <t>SO-01</t>
  </si>
  <si>
    <t>Búracie práce</t>
  </si>
  <si>
    <t>{3f49989b-cece-4b67-af40-b5428bbe1ece}</t>
  </si>
  <si>
    <t>SO-02</t>
  </si>
  <si>
    <t>Pešie komunikácie a spevnené plochy</t>
  </si>
  <si>
    <t>{2cbcffdf-1f4d-4324-b446-d363458838ea}</t>
  </si>
  <si>
    <t>SO-03</t>
  </si>
  <si>
    <t>Sadové úpravy</t>
  </si>
  <si>
    <t>{06f8a346-3efc-4da5-8f04-aae3e8aaf4b1}</t>
  </si>
  <si>
    <t>SO-04</t>
  </si>
  <si>
    <t>Verejné osvetlenie</t>
  </si>
  <si>
    <t>{af883aaa-5f6b-40d6-8371-7e59f48f1402}</t>
  </si>
  <si>
    <t>SO-06</t>
  </si>
  <si>
    <t>Areálové rozvody NN, Prípojka, NN</t>
  </si>
  <si>
    <t>{d91346ac-ea1d-4381-984b-2ce3f35eda75}</t>
  </si>
  <si>
    <t>SO-07</t>
  </si>
  <si>
    <t>Splašková kanalizácia</t>
  </si>
  <si>
    <t>{535a7c0c-30d8-4ea6-ad5d-2f41c4cc3d7a}</t>
  </si>
  <si>
    <t>SO-08</t>
  </si>
  <si>
    <t>Vodovod</t>
  </si>
  <si>
    <t>{29481271-133f-46f0-97eb-fac4fdf36bd6}</t>
  </si>
  <si>
    <t>POV</t>
  </si>
  <si>
    <t>Projekt organizácie výstavby</t>
  </si>
  <si>
    <t>{794ecb0d-0824-445d-83e4-389423435ee6}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</si>
  <si>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</si>
  <si>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</si>
  <si>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</si>
  <si>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</si>
  <si>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</si>
  <si>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</si>
  <si>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</si>
  <si>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</si>
  <si>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</si>
  <si>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</si>
  <si>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</si>
  <si>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</si>
  <si>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</si>
  <si>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</si>
  <si>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VP -   Práce naviac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</si>
  <si>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</si>
  <si>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</si>
  <si>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</si>
  <si>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</si>
  <si>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</si>
  <si>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</si>
  <si>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</si>
  <si>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</si>
  <si>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</si>
  <si>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</si>
  <si>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</si>
  <si>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</si>
  <si>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</si>
  <si>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</si>
  <si>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</si>
  <si>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38</t>
  </si>
  <si>
    <t>K</t>
  </si>
  <si>
    <t>131211101.S</t>
  </si>
  <si>
    <t>Hĺbenie jám v  hornine tr.3 súdržných - ručným náradím</t>
  </si>
  <si>
    <t>m3</t>
  </si>
  <si>
    <t>4</t>
  </si>
  <si>
    <t>2</t>
  </si>
  <si>
    <t>-645868268</t>
  </si>
  <si>
    <t>39</t>
  </si>
  <si>
    <t>131211119.S</t>
  </si>
  <si>
    <t>Príplatok za lepivosť pri hĺbení jám ručným náradím v hornine tr. 3</t>
  </si>
  <si>
    <t>-1106379673</t>
  </si>
  <si>
    <t>40</t>
  </si>
  <si>
    <t>162201102.S</t>
  </si>
  <si>
    <t>Vodorovné premiestnenie výkopku z horniny 1-4 nad 20-50m</t>
  </si>
  <si>
    <t>-465386634</t>
  </si>
  <si>
    <t>41</t>
  </si>
  <si>
    <t>162301122.S</t>
  </si>
  <si>
    <t>Vodorovné premiestnenie výkopku po spevnenej ceste z  horniny tr.1-4, nad 100 do 1000 m3 na vzdialenosť do 1000 m</t>
  </si>
  <si>
    <t>678780582</t>
  </si>
  <si>
    <t>42</t>
  </si>
  <si>
    <t>162501123.S</t>
  </si>
  <si>
    <t>Vodorovné premiestnenie výkopku po spevnenej ceste z horniny tr.1-4, nad 100 do 1000 m3, príplatok k cene za každých ďalšich a začatých 1000 m</t>
  </si>
  <si>
    <t>1798327294</t>
  </si>
  <si>
    <t>43</t>
  </si>
  <si>
    <t>171201202.S</t>
  </si>
  <si>
    <t>Uloženie sypaniny na skládky nad 100 do 1000 m3</t>
  </si>
  <si>
    <t>1253039835</t>
  </si>
  <si>
    <t>44</t>
  </si>
  <si>
    <t>171209002.S</t>
  </si>
  <si>
    <t>Poplatok za skladovanie - zemina a kamenivo (17 05) ostatné</t>
  </si>
  <si>
    <t>t</t>
  </si>
  <si>
    <t>686612577</t>
  </si>
  <si>
    <t>Zakladanie</t>
  </si>
  <si>
    <t>11</t>
  </si>
  <si>
    <t>275121212.S</t>
  </si>
  <si>
    <t>Montáž železobetónových prvkov mobiliaru hmotnosti nad 50 do 100 kg</t>
  </si>
  <si>
    <t>ks</t>
  </si>
  <si>
    <t>1250669405</t>
  </si>
  <si>
    <t>12</t>
  </si>
  <si>
    <t>M</t>
  </si>
  <si>
    <t>5926200010.P04</t>
  </si>
  <si>
    <t>BETÓNOVÁ OBRUBA POD STROMOM, betónový polkruhových prefabrikátov 1460 x 725 x hr.80 mm, trieda betónu C 30/37</t>
  </si>
  <si>
    <t>8</t>
  </si>
  <si>
    <t>1698610144</t>
  </si>
  <si>
    <t>24</t>
  </si>
  <si>
    <t>275321312.S</t>
  </si>
  <si>
    <t>Betón základových pätiek, železový (bez výstuže), tr. C 20/25</t>
  </si>
  <si>
    <t>1834044733</t>
  </si>
  <si>
    <t>25</t>
  </si>
  <si>
    <t>275361821.S</t>
  </si>
  <si>
    <t>Výstuž základových pätiek z ocele B500 (10505)</t>
  </si>
  <si>
    <t>-413516304</t>
  </si>
  <si>
    <t>3</t>
  </si>
  <si>
    <t>Zvislé a kompletné konštrukcie</t>
  </si>
  <si>
    <t>14</t>
  </si>
  <si>
    <t>3389501.P.01</t>
  </si>
  <si>
    <t>Dodávka a montáž - atyp výrobok - PICIA FONTÁNKA ( betónový monolit, povrchová úprava - hladký plynulý povrch bez otlačenej_x000D_
textúry a spojov debnenia a detaily podľa PD ) vrátane 2 kusy nerezového kohútika s časovým tlačidlom</t>
  </si>
  <si>
    <t>-304059009</t>
  </si>
  <si>
    <t>45</t>
  </si>
  <si>
    <t>3389501.P.02</t>
  </si>
  <si>
    <t>Dodávka a montáž - atyp výrobok - HERNÉ BETÓNOVÉ TABURETY ( betónový monolit, povrchová úprava - hladký plynulý povrch bez otlačenej textúry a spojov debnenia a detaily podľa PD ), trieda betónu C 30/37, brúsená horná hrana</t>
  </si>
  <si>
    <t>-175156560</t>
  </si>
  <si>
    <t>26</t>
  </si>
  <si>
    <t>3389501.P.03</t>
  </si>
  <si>
    <t>Dodávka a montáž - atyp výrobok - OBLÚKOVÁ ATYPICKÁ LAVIČKA ( betónový monolit, povrchová úprava - hladký plynulý povrch bez otlačenej textúry a spojov debnenia - brúsená horná hrana_x000D_
a detaily podľa PD )</t>
  </si>
  <si>
    <t>1668080072</t>
  </si>
  <si>
    <t>15</t>
  </si>
  <si>
    <t>3389501.P.05</t>
  </si>
  <si>
    <t>Dodávka a montáž - atyp výrobok - PLASTIKA ( reštaurátorsky očistená a premiestnená na iné miesto )</t>
  </si>
  <si>
    <t>-727063215</t>
  </si>
  <si>
    <t>9</t>
  </si>
  <si>
    <t>Ostatné konštrukcie a práce-búranie</t>
  </si>
  <si>
    <t>936104212.S</t>
  </si>
  <si>
    <t>Osadenie odpadkového koša kotevnými skrutkami na pevný podklad</t>
  </si>
  <si>
    <t>-1127933691</t>
  </si>
  <si>
    <t>553560003.M.01.1</t>
  </si>
  <si>
    <t>Kôš odpadkový 40 l, kruhový pôdorys, výška koša 500 mm, priemer koša 305 mm, výška stojny 1000 mm (napr. ako Kovo-art, FILIPO, KA-V1026) - zmesový odpad</t>
  </si>
  <si>
    <t>-150127363</t>
  </si>
  <si>
    <t>553560003.M.01.2</t>
  </si>
  <si>
    <t>Kôš odpadkový 40 l, kruhový pôdorys, výška koša 500 mm, priemer koša 305 mm, výška stojny 1000 mm (napr. ako Kovo-art, FILIPO, KA-V1026) - papier</t>
  </si>
  <si>
    <t>-834154102</t>
  </si>
  <si>
    <t>553560003.M.01.3</t>
  </si>
  <si>
    <t>Kôš odpadkový 40 l, kruhový pôdorys, výška koša 500 mm, priemer koša 305 mm, výška stojny 1000 mm (napr. ako Kovo-art, FILIPO, KA-V1026) - plast</t>
  </si>
  <si>
    <t>751110694</t>
  </si>
  <si>
    <t>5</t>
  </si>
  <si>
    <t>936104213.S</t>
  </si>
  <si>
    <t>Osadenie držiak vreciek na psie exkr. kotevnými skrutkami na pevný podklad</t>
  </si>
  <si>
    <t>-1263294888</t>
  </si>
  <si>
    <t>6</t>
  </si>
  <si>
    <t>553560003.M.02</t>
  </si>
  <si>
    <t>Držiak vreciek na psie exkr. d. 140 x š. 140 x v. 1060 mm (napr. ako Streetpark RAILA DOG SRD1)</t>
  </si>
  <si>
    <t>1446558166</t>
  </si>
  <si>
    <t>35</t>
  </si>
  <si>
    <t>936941132.S</t>
  </si>
  <si>
    <t>Osadenie plagátovacej plochy kotevnými skrutkami bez zabetónovania nôh na pevný podklad</t>
  </si>
  <si>
    <t>1044670781</t>
  </si>
  <si>
    <t>36</t>
  </si>
  <si>
    <t>553560013.M.05</t>
  </si>
  <si>
    <t>Jednokrídlová informačná vitrína (ako napr. ENROM, extra up, 80mm) 1032 x 2020 mm</t>
  </si>
  <si>
    <t>-397665257</t>
  </si>
  <si>
    <t>37</t>
  </si>
  <si>
    <t>936942001.R</t>
  </si>
  <si>
    <t>Demontáž a spätná montáž - M.06 SLOVNAFT STOJISKO PRE BICYKLE ( Jestvujúce stojisko Slovnaft bicyklov premiestniť na základe inštruktáže správcu bikesharingu. )</t>
  </si>
  <si>
    <t>kpl.</t>
  </si>
  <si>
    <t>-148855457</t>
  </si>
  <si>
    <t>99</t>
  </si>
  <si>
    <t>Presun hmôt HSV</t>
  </si>
  <si>
    <t>32</t>
  </si>
  <si>
    <t>998231311.S</t>
  </si>
  <si>
    <t>Presun hmôt pre sadovnícke a krajinárske úpravy do 5000 m vodorovne bez zvislého presunu</t>
  </si>
  <si>
    <t>-1024577918</t>
  </si>
  <si>
    <t>PSV</t>
  </si>
  <si>
    <t>Práce a dodávky PSV</t>
  </si>
  <si>
    <t>767</t>
  </si>
  <si>
    <t>Konštrukcie doplnkové kovové</t>
  </si>
  <si>
    <t>16</t>
  </si>
  <si>
    <t>7679951.Z.01</t>
  </si>
  <si>
    <t>Montáž ostatných atypických kovových stavebných doplnkových konštrukcií - lavička Z.01</t>
  </si>
  <si>
    <t>1893765940</t>
  </si>
  <si>
    <t>17</t>
  </si>
  <si>
    <t>2861200.Z.01</t>
  </si>
  <si>
    <t>Atyp výrobok lavička - Lavička celkových rozmerov dl.5040 x š.665 x v.785 mm</t>
  </si>
  <si>
    <t>804143205</t>
  </si>
  <si>
    <t>18</t>
  </si>
  <si>
    <t>7679951.Z.02</t>
  </si>
  <si>
    <t>Montáž ostatných atypických kovových stavebných doplnkových konštrukcií - lavička veľká Z.02</t>
  </si>
  <si>
    <t>-1502308972</t>
  </si>
  <si>
    <t>19</t>
  </si>
  <si>
    <t>2861200.Z.02</t>
  </si>
  <si>
    <t>Atyp výrobok lavička veľká - Lavička s celkovými rozmermi 9980 x 7435 x 449 mm - pozink a kotvenie</t>
  </si>
  <si>
    <t>-662676156</t>
  </si>
  <si>
    <t>7679951.Z.03</t>
  </si>
  <si>
    <t>Montáž ostatných atypických kovových stavebných doplnkových konštrukcií - stĺp pre svietidlo Z.03</t>
  </si>
  <si>
    <t>1586390240</t>
  </si>
  <si>
    <t>21</t>
  </si>
  <si>
    <t>2861200.Z.03</t>
  </si>
  <si>
    <t>Atyp výrobok stĺp pre svietidlo - oceľová rúra s konštantným priemerom 152,4 a hrúbkou 5 mm</t>
  </si>
  <si>
    <t>1286100350</t>
  </si>
  <si>
    <t>22</t>
  </si>
  <si>
    <t>7679951.Z.04</t>
  </si>
  <si>
    <t>Montáž ostatných atypických kovových stavebných doplnkových konštrukcií - cyklostojan Z.04</t>
  </si>
  <si>
    <t>-1589417295</t>
  </si>
  <si>
    <t>23</t>
  </si>
  <si>
    <t>2861200.Z.04</t>
  </si>
  <si>
    <t>Atyp výrobok cyklostojan - Cyklostojan je atypický zámočnícky výrobok vrátane kotvenia</t>
  </si>
  <si>
    <t>-340849221</t>
  </si>
  <si>
    <t>27</t>
  </si>
  <si>
    <t>7679951.Z.05</t>
  </si>
  <si>
    <t>Montáž ostatných atypických kovových stavebných doplnkových konštrukcií - BRÁNA, ZAMEDZENIE PRECHODU</t>
  </si>
  <si>
    <t>-1298115640</t>
  </si>
  <si>
    <t>28</t>
  </si>
  <si>
    <t>2861200.Z.05</t>
  </si>
  <si>
    <t xml:space="preserve">Atyp výrobok brána - Brána je atypický zámočnícky výrobok vrátane kotvenia a výplne </t>
  </si>
  <si>
    <t>-1523126043</t>
  </si>
  <si>
    <t>29</t>
  </si>
  <si>
    <t>7679951.Z.06</t>
  </si>
  <si>
    <t>-1075795154</t>
  </si>
  <si>
    <t>30</t>
  </si>
  <si>
    <t>2861200.Z.06</t>
  </si>
  <si>
    <t>352137660</t>
  </si>
  <si>
    <t>33</t>
  </si>
  <si>
    <t>7679951.Z.07</t>
  </si>
  <si>
    <t>Montáž ostatných atypických kovových stavebných doplnkových konštrukcií - ATYPICKÝ OBRUBÍK</t>
  </si>
  <si>
    <t>-1879245768</t>
  </si>
  <si>
    <t>34</t>
  </si>
  <si>
    <t>2861200.Z.07</t>
  </si>
  <si>
    <t>Atyp výrobok obrubník - Oceľová pásovina 200 / 5, kotvenie, žiarovozinkovaná</t>
  </si>
  <si>
    <t>-1045606140</t>
  </si>
  <si>
    <t>31</t>
  </si>
  <si>
    <t>998767101.S</t>
  </si>
  <si>
    <t>Presun hmôt pre kovové stavebné doplnkové konštrukcie v objektoch výšky do 6 m</t>
  </si>
  <si>
    <t>1112177555</t>
  </si>
  <si>
    <t>113106121.S</t>
  </si>
  <si>
    <t>Rozoberanie dlažby, z betónových alebo kamenin. dlaždíc, dosiek alebo tvaroviek,  -0,13800t</t>
  </si>
  <si>
    <t>m2</t>
  </si>
  <si>
    <t>679021350</t>
  </si>
  <si>
    <t>113106612.R</t>
  </si>
  <si>
    <t>Rozoberanie zámkovej dlažby všetkých druhov v ploche nad 20 m2,  ( pre opätovné použitie )</t>
  </si>
  <si>
    <t>-522452539</t>
  </si>
  <si>
    <t>113307211.S</t>
  </si>
  <si>
    <t>Odstránenie podkladu v ploche nad 200 m2 z kameniva ťaženého, hr. vrstvy do 100 mm,  -0,16000t</t>
  </si>
  <si>
    <t>1375972764</t>
  </si>
  <si>
    <t>113307222.S</t>
  </si>
  <si>
    <t>Odstránenie podkladu v ploche nad 200 m2 z kameniva hrubého drveného, hr.100 do 200 mm,  -0,23500t</t>
  </si>
  <si>
    <t>1737473045</t>
  </si>
  <si>
    <t>113107232.S</t>
  </si>
  <si>
    <t>Odstránenie krytu v ploche nad 200 m2 z betónu prostého, hr. vrstvy 150 do 300 mm,  -0,50000t</t>
  </si>
  <si>
    <t>531649836</t>
  </si>
  <si>
    <t>113107242.S</t>
  </si>
  <si>
    <t>Odstránenie krytu asfaltového v ploche nad 200 m2, hr. nad 50 do 100 mm,  -0,18100t</t>
  </si>
  <si>
    <t>1249474378</t>
  </si>
  <si>
    <t>961043111.S</t>
  </si>
  <si>
    <t>Búranie základov alebo vybúranie otvorov plochy nad 4 m2 z betónu prostého alebo preloženého kameňom,  -2,20000t</t>
  </si>
  <si>
    <t>-1794931607</t>
  </si>
  <si>
    <t>962042321.S</t>
  </si>
  <si>
    <t>Búranie muriva alebo vybúranie otvorov plochy nad 4 m2 z betónu prostého nadzákladného,  -2,20000t</t>
  </si>
  <si>
    <t>1587515048</t>
  </si>
  <si>
    <t>13</t>
  </si>
  <si>
    <t>966001111.S</t>
  </si>
  <si>
    <t>Demontáž odpadkového koša s betónovou pätkou,  -0,02700 t</t>
  </si>
  <si>
    <t>836096295</t>
  </si>
  <si>
    <t>966001121.S</t>
  </si>
  <si>
    <t>Demontáž parkovej lavičky s betónovou pätkou,  -0,03400 t</t>
  </si>
  <si>
    <t>-206985243</t>
  </si>
  <si>
    <t>966001131.S</t>
  </si>
  <si>
    <t>Demontáž dopravných kolíkov s betónovou pätkou,  -0,01000 t</t>
  </si>
  <si>
    <t>-146656979</t>
  </si>
  <si>
    <t>966001163.S</t>
  </si>
  <si>
    <t>Demontáž reklamnej vitríny, informačného nosiča kotveného skrutkami na pevný podklad,  -0,06500 t</t>
  </si>
  <si>
    <t>-796471539</t>
  </si>
  <si>
    <t>976024211.S</t>
  </si>
  <si>
    <t>Vybúranie obrúb šachiet,  -0,08400t</t>
  </si>
  <si>
    <t>462068985</t>
  </si>
  <si>
    <t>976044211.R</t>
  </si>
  <si>
    <t>Zasypanie šachiet, vrátane dodávky materiálu</t>
  </si>
  <si>
    <t>-1805734069</t>
  </si>
  <si>
    <t>976085211.S</t>
  </si>
  <si>
    <t>Vybúranie kanalizačného rámu betónového vrátane poklopu alebo mreže,  -0,02400t</t>
  </si>
  <si>
    <t>-1495447094</t>
  </si>
  <si>
    <t>7</t>
  </si>
  <si>
    <t>979081111.S</t>
  </si>
  <si>
    <t>Odvoz sutiny a vybúraných hmôt na skládku do 1 km</t>
  </si>
  <si>
    <t>-1096202291</t>
  </si>
  <si>
    <t>979081121.S</t>
  </si>
  <si>
    <t>Odvoz sutiny a vybúraných hmôt na skládku za každý ďalší 1 km</t>
  </si>
  <si>
    <t>1722924560</t>
  </si>
  <si>
    <t>10</t>
  </si>
  <si>
    <t>979082111.S</t>
  </si>
  <si>
    <t>Vnútrostavenisková doprava sutiny a vybúraných hmôt do 10 m</t>
  </si>
  <si>
    <t>-228181726</t>
  </si>
  <si>
    <t>979089012.S</t>
  </si>
  <si>
    <t>Poplatok za skladovanie - betón, tehly, dlaždice (17 01) ostatné</t>
  </si>
  <si>
    <t>1616268309</t>
  </si>
  <si>
    <t xml:space="preserve">    4 - Vodorovné konštrukcie</t>
  </si>
  <si>
    <t xml:space="preserve">    5 - Komunikácie</t>
  </si>
  <si>
    <t xml:space="preserve">    6 - Úpravy povrchov, podlahy, osadenie</t>
  </si>
  <si>
    <t>121101112.S</t>
  </si>
  <si>
    <t>Odstránenie ornice s premiestn. na hromady, so zložením na vzdialenosť do 100 m a do 1000 m3</t>
  </si>
  <si>
    <t>-1899568489</t>
  </si>
  <si>
    <t>122201102.S</t>
  </si>
  <si>
    <t>Odkopávka a prekopávka nezapažená v hornine 3, nad 100 do 1000 m3</t>
  </si>
  <si>
    <t>546032281</t>
  </si>
  <si>
    <t>122201109.S</t>
  </si>
  <si>
    <t>Odkopávky a prekopávky nezapažené. Príplatok k cenám za lepivosť horniny 3</t>
  </si>
  <si>
    <t>-1101500619</t>
  </si>
  <si>
    <t>132201102.S</t>
  </si>
  <si>
    <t>Výkop ryhy do šírky 600 mm v horn.3 nad 100 m3</t>
  </si>
  <si>
    <t>-1824100914</t>
  </si>
  <si>
    <t>132201109.S</t>
  </si>
  <si>
    <t>Príplatok k cene za lepivosť pri hĺbení rýh šírky do 600 mm zapažených i nezapažených s urovnaním dna v hornine 3</t>
  </si>
  <si>
    <t>43057132</t>
  </si>
  <si>
    <t>49</t>
  </si>
  <si>
    <t>403175544</t>
  </si>
  <si>
    <t>50</t>
  </si>
  <si>
    <t>-1967856641</t>
  </si>
  <si>
    <t>51</t>
  </si>
  <si>
    <t>1917553654</t>
  </si>
  <si>
    <t>52</t>
  </si>
  <si>
    <t>68366109</t>
  </si>
  <si>
    <t>53</t>
  </si>
  <si>
    <t>1570774336</t>
  </si>
  <si>
    <t>181101102.S</t>
  </si>
  <si>
    <t>Úprava pláne v zárezoch v hornine 1-4 so zhutnením</t>
  </si>
  <si>
    <t>1240945168</t>
  </si>
  <si>
    <t>211971121.S</t>
  </si>
  <si>
    <t>Zhotov. oplášt. výplne z geotext. v ryhe alebo v záreze pri rozvinutej šírke oplášt. od 0 do 2, 5 m</t>
  </si>
  <si>
    <t>1009918203</t>
  </si>
  <si>
    <t>693110004500.S</t>
  </si>
  <si>
    <t>Geotextília polypropylénová netkaná 300 g/m2</t>
  </si>
  <si>
    <t>-1848902359</t>
  </si>
  <si>
    <t>212752125.S</t>
  </si>
  <si>
    <t>Trativody z flexodrenážnych rúr DN 100</t>
  </si>
  <si>
    <t>m</t>
  </si>
  <si>
    <t>-1717281317</t>
  </si>
  <si>
    <t>212752127.S</t>
  </si>
  <si>
    <t>Trativody z flexodrenážnych rúr DN 160</t>
  </si>
  <si>
    <t>-225976299</t>
  </si>
  <si>
    <t>271573001.S</t>
  </si>
  <si>
    <t>Násyp pod základové konštrukcie so zhutnením zo štrkopiesku fr.4-8 mm</t>
  </si>
  <si>
    <t>1237381372</t>
  </si>
  <si>
    <t>271583012.S</t>
  </si>
  <si>
    <t>Násyp pod základové konštrukcie so zhutnením z recyklátu betónového fr.0-63 mm</t>
  </si>
  <si>
    <t>844094387</t>
  </si>
  <si>
    <t>273321511.S</t>
  </si>
  <si>
    <t>Betón základových dosiek, železový (bez výstuže), tr. C 30/37</t>
  </si>
  <si>
    <t>-2106090249</t>
  </si>
  <si>
    <t>273351215.S</t>
  </si>
  <si>
    <t>Debnenie stien základových dosiek, zhotovenie-dielce</t>
  </si>
  <si>
    <t>1123510504</t>
  </si>
  <si>
    <t>273351216.S</t>
  </si>
  <si>
    <t>Debnenie stien základových dosiek, odstránenie-dielce</t>
  </si>
  <si>
    <t>-565023025</t>
  </si>
  <si>
    <t>273361821.S</t>
  </si>
  <si>
    <t>Výstuž základových dosiek z ocele B500 (10505)</t>
  </si>
  <si>
    <t>1262456668</t>
  </si>
  <si>
    <t>273362442.S</t>
  </si>
  <si>
    <t>Výstuž základových dosiek zo zvár. sietí KARI, priemer drôtu 8/8 mm, veľkosť oka 150x150 mm</t>
  </si>
  <si>
    <t>-1080434603</t>
  </si>
  <si>
    <t>274313521.S</t>
  </si>
  <si>
    <t>Betón základových pásov, prostý tr. C 12/15</t>
  </si>
  <si>
    <t>-1648923451</t>
  </si>
  <si>
    <t>274313612.S</t>
  </si>
  <si>
    <t>Betón základových pásov, prostý tr. C 20/25</t>
  </si>
  <si>
    <t>1418905243</t>
  </si>
  <si>
    <t>46</t>
  </si>
  <si>
    <t>274351217.S</t>
  </si>
  <si>
    <t>Debnenie stien základových pásov, zhotovenie-tradičné v oblúku</t>
  </si>
  <si>
    <t>965837268</t>
  </si>
  <si>
    <t>47</t>
  </si>
  <si>
    <t>274351218.S</t>
  </si>
  <si>
    <t>Debnenie stien základových pásov, odstránenie-tradičné v oblúku</t>
  </si>
  <si>
    <t>140024238</t>
  </si>
  <si>
    <t>289971211.S</t>
  </si>
  <si>
    <t>Zhotovenie vrstvy z geotextílie na upravenom povrchu sklon do 1 : 5 , šírky od 0 do 3 m</t>
  </si>
  <si>
    <t>868957577</t>
  </si>
  <si>
    <t>341038218</t>
  </si>
  <si>
    <t>Vodorovné konštrukcie</t>
  </si>
  <si>
    <t>451577777.S</t>
  </si>
  <si>
    <t>Podklad pod dlažbu v ploche vodorovnej alebo v sklone do 1:5 hr. 30-100 mm z kameniva ťaženého</t>
  </si>
  <si>
    <t>-942524811</t>
  </si>
  <si>
    <t>Komunikácie</t>
  </si>
  <si>
    <t>564210113.S</t>
  </si>
  <si>
    <t>Podklad alebo kryt pre mlátový chodník z vápencovej drviny fr. 0-5 mm s rozprestretím, vlhčením a zhutnením do hr. 40 mm, plochy nad 1000 m2</t>
  </si>
  <si>
    <t>249197101</t>
  </si>
  <si>
    <t>564750211.S</t>
  </si>
  <si>
    <t>Podklad alebo kryt z kameniva hrubého drveného veľ. 16-32 mm s rozprestretím a zhutnením hr. 150 mm</t>
  </si>
  <si>
    <t>-815379630</t>
  </si>
  <si>
    <t>564750212.S</t>
  </si>
  <si>
    <t>Podklad alebo kryt z kameniva hrubého drveného veľ. 16-32 mm s rozprestretím a zhutnením hr. 160 mm</t>
  </si>
  <si>
    <t>152605784</t>
  </si>
  <si>
    <t>564760313.S</t>
  </si>
  <si>
    <t>Podklad pre mlátový chodník z kameniva hrubého drveného fr. 0-32 mm s rozprestretím a zhutnením hr. 200 mm, plochy nad 1000 m2</t>
  </si>
  <si>
    <t>-684590738</t>
  </si>
  <si>
    <t>567114211.S</t>
  </si>
  <si>
    <t>Podklad z podkladového betónu PB II tr. C 16/20 hr. 100 mm</t>
  </si>
  <si>
    <t>-1317734697</t>
  </si>
  <si>
    <t>573131101.S</t>
  </si>
  <si>
    <t>Postrek asfaltový infiltračný s posypom kamenivom z cestnej emulzie v množstve 0,60 kg/m2</t>
  </si>
  <si>
    <t>1679635133</t>
  </si>
  <si>
    <t>577144111.S</t>
  </si>
  <si>
    <t>Asfaltový betón vrstva obrusná AC 8 O v pruhu š. do 3 m z nemodifik. asfaltu tr. II, po zhutnení hr. 50 mm</t>
  </si>
  <si>
    <t>-2050426132</t>
  </si>
  <si>
    <t>596811310.S</t>
  </si>
  <si>
    <t>Kladenie betónovej dlažby s vyplnením škár do lôžka z kameniva, veľ. do 0,09 m2 plochy do 50 m2</t>
  </si>
  <si>
    <t>bm</t>
  </si>
  <si>
    <t>-239045509</t>
  </si>
  <si>
    <t>592460020400.S</t>
  </si>
  <si>
    <t>Prídlažba betónová, rozmer 500x250x80 mm, prírodná</t>
  </si>
  <si>
    <t>-1358238270</t>
  </si>
  <si>
    <t>596912411.S</t>
  </si>
  <si>
    <t>Kladenie betónovej dlažby z vegetačných tvárnic hr. 120 mm, do lôžka z kameniva ťaženého, veľkosti nad 0,25 m2, plochy do 300 m2</t>
  </si>
  <si>
    <t>-1131814030</t>
  </si>
  <si>
    <t>592460024010.S</t>
  </si>
  <si>
    <t>Vegetačná tvárnica - zatrávňovacia dlažba (napr. ako SCADA - RASENLINER) 400 x 400 x 120 mm a 400 x 200 x 120 mm</t>
  </si>
  <si>
    <t>1966845659</t>
  </si>
  <si>
    <t>Úpravy povrchov, podlahy, osadenie</t>
  </si>
  <si>
    <t>632001011.S</t>
  </si>
  <si>
    <t>Zhotovenie separačnej fólie z PE</t>
  </si>
  <si>
    <t>1506483202</t>
  </si>
  <si>
    <t>283230007500.S</t>
  </si>
  <si>
    <t>Oddeľovacia fólia z PE hr. 0,2 mm</t>
  </si>
  <si>
    <t>-230560683</t>
  </si>
  <si>
    <t>632451917.R</t>
  </si>
  <si>
    <t>Príplatok za strojné prehladenie povrchu ( strojovo hladený povrch, dodržať normovú drsnosť pre chodníky )</t>
  </si>
  <si>
    <t>-1449914688</t>
  </si>
  <si>
    <t>916362112.S</t>
  </si>
  <si>
    <t>Osadenie cestného obrubníka betónového stojatého do lôžka z betónu prostého tr. C 16/20 s bočnou oporou</t>
  </si>
  <si>
    <t>150732630</t>
  </si>
  <si>
    <t>592170001000.S</t>
  </si>
  <si>
    <t>Obrubník cestný, lxšxv 1000x150x260 mm so skosením</t>
  </si>
  <si>
    <t>-1546811507</t>
  </si>
  <si>
    <t>917511111.S</t>
  </si>
  <si>
    <t xml:space="preserve">Osadenie obruby oceľovej výšky 200 mm </t>
  </si>
  <si>
    <t>-1283079148</t>
  </si>
  <si>
    <t>553550500100.S</t>
  </si>
  <si>
    <t>Oceľová stavebná samofixačná obruba , hr. 2 mm, výška 200 mm</t>
  </si>
  <si>
    <t>1250033412</t>
  </si>
  <si>
    <t>919716331.S</t>
  </si>
  <si>
    <t xml:space="preserve">Vystuženie dilatačných škár v cementobet. kryte </t>
  </si>
  <si>
    <t>1254413640</t>
  </si>
  <si>
    <t>589580073500.R</t>
  </si>
  <si>
    <t>Dilatačná lišta - napr. PEIKKO TJS6-185 s úpravou žiarovým zinkovaním</t>
  </si>
  <si>
    <t>1922267141</t>
  </si>
  <si>
    <t>919722111.S</t>
  </si>
  <si>
    <t>Dilatačné škáry rezané v cementobet. kryte priečne rezanie škár šírky 2 až 5 mm, hr. 60 mm</t>
  </si>
  <si>
    <t>-1243767808</t>
  </si>
  <si>
    <t>919722211.S</t>
  </si>
  <si>
    <t>Dilatačné škáry rezané v cementobet. kryte zaliatie škár za studena, šírky nad 3 do 9 mm</t>
  </si>
  <si>
    <t>-1329142205</t>
  </si>
  <si>
    <t>246990002800.S</t>
  </si>
  <si>
    <t>Tmel zálievkový pre tmelenie škár komunikácií, aplikovanie za studena</t>
  </si>
  <si>
    <t>l</t>
  </si>
  <si>
    <t>-561570933</t>
  </si>
  <si>
    <t>59</t>
  </si>
  <si>
    <t>919733111.R</t>
  </si>
  <si>
    <t xml:space="preserve">Realizácia okapového chodníka z bieleho vymývaného štrku hr. 150 mm </t>
  </si>
  <si>
    <t>1921370426</t>
  </si>
  <si>
    <t>60</t>
  </si>
  <si>
    <t>919733112.R</t>
  </si>
  <si>
    <t>Betońové vstupy do zdravot. Strediska plocha, hrúbka 0.12m</t>
  </si>
  <si>
    <t>407784924</t>
  </si>
  <si>
    <t>61</t>
  </si>
  <si>
    <t>899331111.S</t>
  </si>
  <si>
    <t xml:space="preserve">Výšková úprava poklopu do 200 mm </t>
  </si>
  <si>
    <t>2302759</t>
  </si>
  <si>
    <t>58</t>
  </si>
  <si>
    <t>935115112.S</t>
  </si>
  <si>
    <t>Mikroštrbinový odvodňovací betónový žľab pre zaťaženie tr. D 400 kN so spádom dna 0,5 % so základom</t>
  </si>
  <si>
    <t>1886708858</t>
  </si>
  <si>
    <t>54</t>
  </si>
  <si>
    <t>935141223.S</t>
  </si>
  <si>
    <t>Osadenie odvodňovacieho polymérbetónového žľabu univerzálneho s ochrannou hranou svetlej šírky 150 mm s roštom triedy C 250</t>
  </si>
  <si>
    <t>1696245314</t>
  </si>
  <si>
    <t>55</t>
  </si>
  <si>
    <t>592270063500.S</t>
  </si>
  <si>
    <t>Odvodňovací žľab polymérbetónový s ochrannou hranou, svetlej šírky 150 mm, dĺ. 1 m,  s vnútorným spádom</t>
  </si>
  <si>
    <t>98561660</t>
  </si>
  <si>
    <t>56</t>
  </si>
  <si>
    <t>592270067300.S</t>
  </si>
  <si>
    <t>Mriežkový rošt pozinkovaný, dĺ. 1 m, C 250, pre odvodňovacie žľaby univerzálne polymérbetónové svetlej šírky 150 mm</t>
  </si>
  <si>
    <t>-369550161</t>
  </si>
  <si>
    <t>57</t>
  </si>
  <si>
    <t>592270067400.S</t>
  </si>
  <si>
    <t>Vpust na zaústenie žľbov</t>
  </si>
  <si>
    <t>-225753845</t>
  </si>
  <si>
    <t>48</t>
  </si>
  <si>
    <t>998224111.S</t>
  </si>
  <si>
    <t>Presun hmôt pre pozemné komunikácie s krytom monolitickým betónovým akejkoľvek dĺžky objektu</t>
  </si>
  <si>
    <t>539413511</t>
  </si>
  <si>
    <t>HSV - HSV</t>
  </si>
  <si>
    <t xml:space="preserve">    A1 - PRÍPRAVA ÚZEMIA</t>
  </si>
  <si>
    <t xml:space="preserve">    A2 - ZEMNÉ PRÁCE</t>
  </si>
  <si>
    <t xml:space="preserve">    A3 - PRÍPRAVA VÝSADBOVÝCH MIEST PRE NOVO VYSADZOVANÉ STROMY SO ŠTRUKTURÁLNYM SUBSTRÁTOM</t>
  </si>
  <si>
    <t xml:space="preserve">    A4 - VYLEPŠENIE VÝSADBOVÉHO PRIESTORU EXISTUJÚCICH PONECHÁVANÝCH STROMOV</t>
  </si>
  <si>
    <t xml:space="preserve">    A5 - STROMY</t>
  </si>
  <si>
    <t xml:space="preserve">    A6 - PARKOVÝ TRÁVNÍK ZAKLADANÝ VÝSEVOM </t>
  </si>
  <si>
    <t xml:space="preserve">    A7 - ŠTRKOVÝ TRÁVNIK ZAKLADANÝ VÝSEVOM</t>
  </si>
  <si>
    <t xml:space="preserve">    A8 - PRESUN HMÔT PRO ÚČELY SADOVÝCH ÚPRAV</t>
  </si>
  <si>
    <t>A1</t>
  </si>
  <si>
    <t>PRÍPRAVA ÚZEMIA</t>
  </si>
  <si>
    <t>Pol1</t>
  </si>
  <si>
    <t>Ochrana stromu dreveným debnením 1,5x1,5 m o výške 2 m- zriadenie, odstránenie po dokončeniu stavebních prác, vr. materiálu</t>
  </si>
  <si>
    <t>kus</t>
  </si>
  <si>
    <t>Pol3</t>
  </si>
  <si>
    <t>Trojnásobné ovinutie kmeňa dreviny geotextíliou (500 g/m2) ako ochrana pred poškodením kmeňa, vr. materiálu</t>
  </si>
  <si>
    <t>Pol4</t>
  </si>
  <si>
    <t>Hromadná ochrana stromov dočasným oplotením o výške min. 1,5 m - zriadenie, odstránenie po dokončeniu stavebních prác, vr. materiálu</t>
  </si>
  <si>
    <t>Pol5</t>
  </si>
  <si>
    <t>Inštalácia dočasnej koreňovej folie (360 g/m2, špeciálna povrchová úprava) v prípade potreby ochrany koreňov v priebehu výkopových činností v koreňovom priestore stromov, vr. materiálu a dovozu; v prípade nutnosti sa výmera folie navýši</t>
  </si>
  <si>
    <t>Pol6</t>
  </si>
  <si>
    <t>Zálievka stromov ovplyvnených výkopovou činnosťou počas realizácie stavebnýc prác (100l vody, 1x/14 dní, predpoklad 3x opakovanie pre stromy č. 28, 36, 52- v prípade dlhšieho zásahu sú nutné ďalšie opakovania)</t>
  </si>
  <si>
    <t>Pol7</t>
  </si>
  <si>
    <t xml:space="preserve">Položenie perforovanej drenážnej rúry DN 100 po obvode plochy so štrukturálnym substrátom v ryhe o priereze 200x300 mm so spodnou hranou v hĺ. približne 900 mm  vyplnené štrkom fr. 32/64, vrátane výkopov, inštalačných prác, materiálov a dopravy (spoločné </t>
  </si>
  <si>
    <t>Pol8</t>
  </si>
  <si>
    <t>Odborný dozor certifikovaného arboristu</t>
  </si>
  <si>
    <t>A2</t>
  </si>
  <si>
    <t>ZEMNÉ PRÁCE</t>
  </si>
  <si>
    <t>Pol9</t>
  </si>
  <si>
    <t>Rozrušenie pôdy do 150 mm v rovine (v okolí existujúcich stromov s maximálnou opatrnosťou do max 50 mm)</t>
  </si>
  <si>
    <t>Pol10</t>
  </si>
  <si>
    <t>Plošná úprava terénu hornina tr 1 - 4 nerovnosti do +/- 150 mm v rovine a svahu do 1: 5</t>
  </si>
  <si>
    <t>Pol11</t>
  </si>
  <si>
    <t>Obrobenie pôdy váľaním (uvalcovanie)</t>
  </si>
  <si>
    <t>A3</t>
  </si>
  <si>
    <t>PRÍPRAVA VÝSADBOVÝCH MIEST PRE NOVO VYSADZOVANÉ STROMY SO ŠTRUKTURÁLNYM SUBSTRÁTOM</t>
  </si>
  <si>
    <t>Pol12</t>
  </si>
  <si>
    <t>Odkopanie terénu pre zriadenie prekoreniteľného priestoru so štrukturálnym substrátom, s naložením na dopravný prostriedok, dopravou, zložením a poplatkom za skládku</t>
  </si>
  <si>
    <t>Pol13</t>
  </si>
  <si>
    <t>Položenie textílie - juty 310 g/m2</t>
  </si>
  <si>
    <t>Pol14</t>
  </si>
  <si>
    <t>Jutová textílie + 10% rezerva na preklady</t>
  </si>
  <si>
    <t>Pol15</t>
  </si>
  <si>
    <t>Navršenie spodného pestebného substrátu s makadamom zmiešaneho na stavbe (makadám fr. 90/150 (80-90%) so zmesou ornica:biouhol 1:1 (10-20%) - hr. vrstvy 800 mm, vr. potrebnej technologickej manipulácie na deponii stavby a dodávok materiálu s dopravou</t>
  </si>
  <si>
    <t>Pol16</t>
  </si>
  <si>
    <t>Navršenie stromového substrátu - hr. vrstvy 450 mm, vr. potrebnej technologickej manipulácie na deponii stavby a dodávok materiálu s dopravou</t>
  </si>
  <si>
    <t>Pol17</t>
  </si>
  <si>
    <t>Navršenie vrstvy štrku fr. 32/64, hr. vrstvy 200 mm, vr. potrebnej technologickej manipulácie na deponii stavby a dodávok materiálu s dopravou</t>
  </si>
  <si>
    <t>A4</t>
  </si>
  <si>
    <t>VYLEPŠENIE VÝSADBOVÉHO PRIESTORU EXISTUJÚCICH PONECHÁVANÝCH STROMOV</t>
  </si>
  <si>
    <t>Pol18</t>
  </si>
  <si>
    <t>Šetrné odstránenie zpevnenej plochy (cca 1,7 m2) pre vybudovanie prekorenitelného priestoru okolo existujúceho stromu č. 28 (bude použitá šetrná technológia a ručné odkopanie); v priebehu prác budú dodržané princípy pre ochranu stromov na stavenisku - viď</t>
  </si>
  <si>
    <t>Pol19</t>
  </si>
  <si>
    <t>Ručné odkopanie terénu, príp. s použitím šetrných technológií (napr. supersonický vzduchový rýľ) pre výmenu substrátu a vytvorenie prekoreniteľného priestoru so štrukturálnym substrátom, v priestore koreňov existujúceho stromu (existujúci ponechávaný stro</t>
  </si>
  <si>
    <t>Pol20</t>
  </si>
  <si>
    <t>Položenie textílie - juty 310 g/m2 (existujúci ponechávaný strom - č. 28 v betónovej promenáde)</t>
  </si>
  <si>
    <t>Pol21</t>
  </si>
  <si>
    <t>Jutová textílie + 10% rezerva na preklady (existujúci ponechávaný strom - č. 28 v betónovej promenáde)</t>
  </si>
  <si>
    <t>Pol22</t>
  </si>
  <si>
    <t>Navršenie spodného pestebného substrátu s makadamom zmiešaneho na stavbe (makadám fr. 90/150 (80-90%) so zmesou ornica:biouhol 1:1 (10-20%) - hr. vrstvy 300 mm, vr. potrebnej technologickej manipulácie na deponii stavby a dodávok materiálu s dopravou (exi</t>
  </si>
  <si>
    <t>Pol23</t>
  </si>
  <si>
    <t>Navršenie stromového substrátu - hr. vrstvy 450 mm, vr. potrebnej technologickej manipulácie na deponii stavby a dodávok materiálu s dopravou (existujúci ponechávaný strom - č. 28 v betónovej promenáde)</t>
  </si>
  <si>
    <t>Pol24</t>
  </si>
  <si>
    <t>Navršenie vrstvy štrku fr. 32/64, hr. vrstvy 200 mm (existujúci ponechávaný strom - č. 28 v betónovej promenáde), vr. potrebnej technologickej manipulácie na deponii stavby a dodávok materiálu s dopravou</t>
  </si>
  <si>
    <t>Pol25</t>
  </si>
  <si>
    <t>Navršenie vrstvy štrku fr. 16/32, hr. vrstvy 100 mm (existujúci ponechávaný strom - č. 36 v mlatovej ploche, farebný odtieň odpovedať odtieňu mlatového povrchu), vr. potrebnej technologickej manipulácie na deponii stavby a dodávok materiálu s dopravou</t>
  </si>
  <si>
    <t>A5</t>
  </si>
  <si>
    <t>STROMY</t>
  </si>
  <si>
    <t>Pol26</t>
  </si>
  <si>
    <t>GT - Gleditsia triacanthos 'Skyline', ob. km. 18-20 cm</t>
  </si>
  <si>
    <t>Pol28</t>
  </si>
  <si>
    <t>Jamky pre výsadbu so 100% výmenou pôdy, horniny tr 1-4mm objem do 1 m3 v rovine a svahu do 1: 5 (stromy v promenáde)</t>
  </si>
  <si>
    <t>Pol29</t>
  </si>
  <si>
    <t>Jamky pre výsadbu s 50% výmenou pôdy, horniny tr 1-4mm objem do 1 m3 v rovine a svahu do 1: 5 (stromy v mlatovom povrchu)</t>
  </si>
  <si>
    <t>Pol30</t>
  </si>
  <si>
    <t>Stromový substrát pre novo vysadené stromy v mlatovom povrchu (podorničie, štrk, kompost, tehlový piesok)</t>
  </si>
  <si>
    <t>Pol31</t>
  </si>
  <si>
    <t>Výsadba dreviny s balom do jamky sa zaliatím v rovine a svahu do 1: 5, D balu do 0,8 m</t>
  </si>
  <si>
    <t>Pol32</t>
  </si>
  <si>
    <t>Ochrana drevín chráničom z bambusu v rovine a svahu do 1: 5</t>
  </si>
  <si>
    <t>62</t>
  </si>
  <si>
    <t>Pol33</t>
  </si>
  <si>
    <t>Zakotvenie dreviny podzemným kotvením, vrátane materiálu a jeho dovozu - KARI rohože : rozmer siete 2x2m, veľkosť oka 100x100 mm, D drôtu 6/6mm a kotvenia (stromy v zadlázdenej promenáde)</t>
  </si>
  <si>
    <t>64</t>
  </si>
  <si>
    <t>Pol34</t>
  </si>
  <si>
    <t>Kotvenie dreviny 3 kolmi vratane drevených spojov a úväzkov (stromy v mlatovej ploche)</t>
  </si>
  <si>
    <t>66</t>
  </si>
  <si>
    <t>Pol35</t>
  </si>
  <si>
    <t>Hnojivové tablety 15ks / strom</t>
  </si>
  <si>
    <t>68</t>
  </si>
  <si>
    <t>Pol36</t>
  </si>
  <si>
    <t>Pôdny kondicioner 0,5kg / strom</t>
  </si>
  <si>
    <t>kg</t>
  </si>
  <si>
    <t>70</t>
  </si>
  <si>
    <t>Pol37</t>
  </si>
  <si>
    <t>Zaliatie rastlín vodou, 100l / strom</t>
  </si>
  <si>
    <t>72</t>
  </si>
  <si>
    <t>Pol38</t>
  </si>
  <si>
    <t>Mulčovanie stromov štrkom fr. 16/32 hr. vrstvy do 80 mm v rovine a svahu do 1: 5, 1m2 / strom (stromy v zadláždenej promenáde - farebný odtieň štrku bude šedý)</t>
  </si>
  <si>
    <t>74</t>
  </si>
  <si>
    <t>Pol39</t>
  </si>
  <si>
    <t>Mulčovanie stromov štrkom fr. 16/32 hr. mulča do 100 mm v rovine a svahu do 1: 5, 1m2 / strom (stromy v mlatovej ploche - farebný odtieň odpovedať odtieňu mlatového povrchu)</t>
  </si>
  <si>
    <t>76</t>
  </si>
  <si>
    <t>Pol40</t>
  </si>
  <si>
    <t>Štrk fr. 16/32, farebný odtieň šedý, tl. vrstvy 80 mm, vratanie nákupu a dovozu</t>
  </si>
  <si>
    <t>78</t>
  </si>
  <si>
    <t>Pol41</t>
  </si>
  <si>
    <t>Štrk fr. 16/32, farebný odtieň odpovedajúci farbe mlatového povrchu, tl. vrstvy 100 mm, vratanie nákupu a dovozu</t>
  </si>
  <si>
    <t>80</t>
  </si>
  <si>
    <t>Pol42</t>
  </si>
  <si>
    <t>Kôl drevený, frézovaný so špicou, priem. 100 mm, dl. 3,0 m (3ks/strom)</t>
  </si>
  <si>
    <t>82</t>
  </si>
  <si>
    <t>Pol43</t>
  </si>
  <si>
    <t>Kôl drevený, priem. 100 mm, dl. 3,0 m  (priečný spoj 1ks/strom)</t>
  </si>
  <si>
    <t>84</t>
  </si>
  <si>
    <t>Pol44</t>
  </si>
  <si>
    <t>Údržba stromov po dobu 24 mesiacov (závlaha až 20x ročně po 80-100l/ks, kontrola úvazku, výchovný řez, odstranění výmladků)</t>
  </si>
  <si>
    <t>86</t>
  </si>
  <si>
    <t>A6</t>
  </si>
  <si>
    <t xml:space="preserve">PARKOVÝ TRÁVNÍK ZAKLADANÝ VÝSEVOM </t>
  </si>
  <si>
    <t>Pol45</t>
  </si>
  <si>
    <t>Založenie trávnika parkového výsevom v rovine</t>
  </si>
  <si>
    <t>88</t>
  </si>
  <si>
    <t>Pol46</t>
  </si>
  <si>
    <t>Doplnenie a zapravenie substrátu (kvalitní trávníkový substrát alebo ornica) vo vrstve hr. 5 cm pre obnovu trávnikov, vr. potrebnej technologickej manipulácie na deponii stavby a dodávok materiálu s dopravou</t>
  </si>
  <si>
    <t>90</t>
  </si>
  <si>
    <t>Pol47</t>
  </si>
  <si>
    <t>Obrábanie pôdy kultivátorováním v rovine (20% plochy), pozn. mechanizácia bude použitá iba mimo koreňový priestor existujúcich stromov</t>
  </si>
  <si>
    <t>92</t>
  </si>
  <si>
    <t>Pol48</t>
  </si>
  <si>
    <t>Obrábanie pôdy hrabaním, v rovine (80% plochy)</t>
  </si>
  <si>
    <t>94</t>
  </si>
  <si>
    <t>Pol49</t>
  </si>
  <si>
    <t>Obrábanie pôdy váľaním, v rovine</t>
  </si>
  <si>
    <t>96</t>
  </si>
  <si>
    <t>Pol50</t>
  </si>
  <si>
    <t>Zmes trávna parková 30 g / m2</t>
  </si>
  <si>
    <t>98</t>
  </si>
  <si>
    <t>Pol51</t>
  </si>
  <si>
    <t>Pokosenie novo zakládaného trávnika s naložením, odvozením a zložením pokosenej hmoty, 2x</t>
  </si>
  <si>
    <t>100</t>
  </si>
  <si>
    <t>A7</t>
  </si>
  <si>
    <t>ŠTRKOVÝ TRÁVNIK ZAKLADANÝ VÝSEVOM</t>
  </si>
  <si>
    <t>Pol52</t>
  </si>
  <si>
    <t>Založenie ploch štrkového trávnika (založenie vegetačnej vrstvy v okolí existujúceho stromu, tj. vrstva ze zmesi piesok : štrk fr. 16/32 : zemina 1:3:1 - hr. 250 mm), vr. potrebnej technologickej manipulácie na deponii stavby a dodávek materiálu s dopravo</t>
  </si>
  <si>
    <t>102</t>
  </si>
  <si>
    <t>Pol53</t>
  </si>
  <si>
    <t>Založenie trávníka (na vopred pripravenú vegetačnú nosnú vrstvu) výsevom, v rovine</t>
  </si>
  <si>
    <t>104</t>
  </si>
  <si>
    <t>Pol54</t>
  </si>
  <si>
    <t>Zmes trávna pre štrkové trávníky s rebríčkom 30 g/ m2 (plocha okolo stromu č. 52, plocha trávnika v zatrávňovacej dlažbe)</t>
  </si>
  <si>
    <t>106</t>
  </si>
  <si>
    <t>108</t>
  </si>
  <si>
    <t>A8</t>
  </si>
  <si>
    <t>PRESUN HMÔT PRO ÚČELY SADOVÝCH ÚPRAV</t>
  </si>
  <si>
    <t>Pol55</t>
  </si>
  <si>
    <t>Presun hmôt pre účely sadových úprav</t>
  </si>
  <si>
    <t>110</t>
  </si>
  <si>
    <t>21-M - Elektromontáže</t>
  </si>
  <si>
    <t xml:space="preserve">    06 - Svietidlá a stožiare</t>
  </si>
  <si>
    <t xml:space="preserve">    07 - Demontáž</t>
  </si>
  <si>
    <t xml:space="preserve">    02 - Káble a káblové súbory</t>
  </si>
  <si>
    <t xml:space="preserve">    03 - Uzemnenie</t>
  </si>
  <si>
    <t xml:space="preserve">    04 - Zemné práce</t>
  </si>
  <si>
    <t xml:space="preserve">    05 - Technicko-inžinierske práce</t>
  </si>
  <si>
    <t>21-M</t>
  </si>
  <si>
    <t>Elektromontáže</t>
  </si>
  <si>
    <t>06</t>
  </si>
  <si>
    <t>Svietidlá a stožiare</t>
  </si>
  <si>
    <t>ELI01031</t>
  </si>
  <si>
    <t>Svietidlo S1 - ARNE 3K ARP18A1 TIII 3000K, 22W DALI, 230V, 50Hz, IP66</t>
  </si>
  <si>
    <t>1958954860</t>
  </si>
  <si>
    <t>ELI01033</t>
  </si>
  <si>
    <t>Stožiarová rozvodnica GURO EKM 2035 (2xPOISTKA)</t>
  </si>
  <si>
    <t>1887510515</t>
  </si>
  <si>
    <t>07</t>
  </si>
  <si>
    <t>Demontáž</t>
  </si>
  <si>
    <t>ELI01034</t>
  </si>
  <si>
    <t>Stožiar vonkajšieho osvetlenia H=6m - Demontáž a likvidácia odpadu</t>
  </si>
  <si>
    <t>274444362</t>
  </si>
  <si>
    <t>ELI01035</t>
  </si>
  <si>
    <t>Svietidlo S2- Demontáž a likvidácia odpadu</t>
  </si>
  <si>
    <t>2107867579</t>
  </si>
  <si>
    <t>ELI01036</t>
  </si>
  <si>
    <t>Demontáž KáBLE vo a likvidácia odpadu</t>
  </si>
  <si>
    <t>-341597727</t>
  </si>
  <si>
    <t>ELI01037</t>
  </si>
  <si>
    <t>Chránička - Demontáž a likvidácia odpadu</t>
  </si>
  <si>
    <t>-616927741</t>
  </si>
  <si>
    <t>02</t>
  </si>
  <si>
    <t>Káble a káblové súbory</t>
  </si>
  <si>
    <t>ELI01038</t>
  </si>
  <si>
    <t>Kábel CYKY-J 3x2,5</t>
  </si>
  <si>
    <t>2012986802</t>
  </si>
  <si>
    <t>ELI01039</t>
  </si>
  <si>
    <t>Príplatok na zaťahovanie káblov, váha kábla do 0.75 kg</t>
  </si>
  <si>
    <t>-1436719543</t>
  </si>
  <si>
    <t>ELI01040</t>
  </si>
  <si>
    <t>Kábel CYKY-J 4x10mm</t>
  </si>
  <si>
    <t>-1784608884</t>
  </si>
  <si>
    <t>ELI01041</t>
  </si>
  <si>
    <t>Ukončenie vodiča v rozvádzači do 2,5 mm2</t>
  </si>
  <si>
    <t>564433067</t>
  </si>
  <si>
    <t>ELI01006</t>
  </si>
  <si>
    <t>Ukončenie vodiča v rozvádzači do 16 mm2</t>
  </si>
  <si>
    <t>-170368967</t>
  </si>
  <si>
    <t>03</t>
  </si>
  <si>
    <t>Uzemnenie</t>
  </si>
  <si>
    <t>ELI01010</t>
  </si>
  <si>
    <t>Uzemňovací vodič FeZn 30x4</t>
  </si>
  <si>
    <t>-1330018325</t>
  </si>
  <si>
    <t>ELI01011</t>
  </si>
  <si>
    <t>Uzemňovací vodič FeZn 10</t>
  </si>
  <si>
    <t>2016190578</t>
  </si>
  <si>
    <t>ELI01012</t>
  </si>
  <si>
    <t>Uzemňovacie svorky</t>
  </si>
  <si>
    <t>-135106133</t>
  </si>
  <si>
    <t>04</t>
  </si>
  <si>
    <t>ELI01042</t>
  </si>
  <si>
    <t>Dodávka a osadenie betónového základu pre osvetlovací stožiar 4m</t>
  </si>
  <si>
    <t>-1427236571</t>
  </si>
  <si>
    <t>ELI01014</t>
  </si>
  <si>
    <t>Hĺbenie káblovej ryhy 35 cm širokej a 80 cm hlbokej, v zemine triedy 3</t>
  </si>
  <si>
    <t>1596113058</t>
  </si>
  <si>
    <t>ELI01018</t>
  </si>
  <si>
    <t>Káblová chránička KOPOFLEX DN 63</t>
  </si>
  <si>
    <t>1404409803</t>
  </si>
  <si>
    <t>ELI01019</t>
  </si>
  <si>
    <t>Zriad. káblového lôžka z piesku vrstvy 10 cm, tehlami naprieč kábla na šírku 35 cm</t>
  </si>
  <si>
    <t>1034948438</t>
  </si>
  <si>
    <t>ELI01020</t>
  </si>
  <si>
    <t>Rozvinutie a uloženie výstražnej fólie z PVC do ryhy, šírka 33 cm</t>
  </si>
  <si>
    <t>-1255302987</t>
  </si>
  <si>
    <t>ELI01021</t>
  </si>
  <si>
    <t>Ručný zásyp nezap. káblovej ryhy bez zhutn. zeminy, 35 cm širokej, 80 cm hlbokej v zemine tr. 3</t>
  </si>
  <si>
    <t>-1290867342</t>
  </si>
  <si>
    <t>ELI01024</t>
  </si>
  <si>
    <t>Vytýčenie inžinierskych sietí</t>
  </si>
  <si>
    <t>-793352630</t>
  </si>
  <si>
    <t>05</t>
  </si>
  <si>
    <t>Technicko-inžinierske práce</t>
  </si>
  <si>
    <t>ELI01025</t>
  </si>
  <si>
    <t>Projektová dokumentácia skutočného stavu</t>
  </si>
  <si>
    <t>-1771972623</t>
  </si>
  <si>
    <t>ELI01026</t>
  </si>
  <si>
    <t>Geodetické zameranie</t>
  </si>
  <si>
    <t>1077039256</t>
  </si>
  <si>
    <t>ELI01027</t>
  </si>
  <si>
    <t>Koordinácia pri výrobe základov pre osvetlovacie stožiare</t>
  </si>
  <si>
    <t>-2005732463</t>
  </si>
  <si>
    <t>ELI01028</t>
  </si>
  <si>
    <t>Vystavenie správy o odbornej prehliadke</t>
  </si>
  <si>
    <t>-247841005</t>
  </si>
  <si>
    <t>ELI01029</t>
  </si>
  <si>
    <t>Inžinierska činnosť a technický dozor</t>
  </si>
  <si>
    <t>873144647</t>
  </si>
  <si>
    <t xml:space="preserve">    01 - Zariadenia</t>
  </si>
  <si>
    <t>01</t>
  </si>
  <si>
    <t>Zariadenia</t>
  </si>
  <si>
    <t>ELI01001</t>
  </si>
  <si>
    <t>Rozvádzač merania RE 1x80A/3 + 9xMERANIE 25A/3</t>
  </si>
  <si>
    <t>255856375</t>
  </si>
  <si>
    <t>ELI01002</t>
  </si>
  <si>
    <t>Dozbrojenie existujúcej distribučnej NN skrine SR - FU 3x100A gG vratane ranžíru</t>
  </si>
  <si>
    <t>473436017</t>
  </si>
  <si>
    <t>ELI01003</t>
  </si>
  <si>
    <t>Zemný box pre napojenie prevádzky</t>
  </si>
  <si>
    <t>2071429588</t>
  </si>
  <si>
    <t>ELI01004</t>
  </si>
  <si>
    <t>Kábel CYKY-J 5x6</t>
  </si>
  <si>
    <t>-340610762</t>
  </si>
  <si>
    <t>ELI01005</t>
  </si>
  <si>
    <t>Kábel NAYY-J 4x35</t>
  </si>
  <si>
    <t>2058701900</t>
  </si>
  <si>
    <t>ELI01007</t>
  </si>
  <si>
    <t>Ukončenie vodiča v rozvádzači do 35 mm2</t>
  </si>
  <si>
    <t>-1229946782</t>
  </si>
  <si>
    <t>ELI01008</t>
  </si>
  <si>
    <t>Uzemnenie rozvádzača RE</t>
  </si>
  <si>
    <t>-1931443682</t>
  </si>
  <si>
    <t>ELI01009</t>
  </si>
  <si>
    <t>Uzemnenie zemného boxu pre napojenie prevádzky</t>
  </si>
  <si>
    <t>-682666293</t>
  </si>
  <si>
    <t>ELI01013</t>
  </si>
  <si>
    <t>Základ pre rozvádzač merania RE</t>
  </si>
  <si>
    <t>1809766258</t>
  </si>
  <si>
    <t>ELI01015</t>
  </si>
  <si>
    <t>Hĺbenie káblovej ryhy 50 cm širokej a 120 cm hlbokej, v zemine triedy 3</t>
  </si>
  <si>
    <t>1002912762</t>
  </si>
  <si>
    <t>ELI01016</t>
  </si>
  <si>
    <t>Hĺbenie káblovej ryhy 80 cm širokej a 80 cm hlbokej, v zemine triedy 3</t>
  </si>
  <si>
    <t>1026150254</t>
  </si>
  <si>
    <t>ELI01017</t>
  </si>
  <si>
    <t>Káblová chránička KOPOFLEX DN 110</t>
  </si>
  <si>
    <t>2033280018</t>
  </si>
  <si>
    <t>ELI01022</t>
  </si>
  <si>
    <t>Ručný zásyp nezap. káblovej ryhy bez zhutn. zeminy, 50 cm širokej, 120 cm hlbokej v zemine tr. 3</t>
  </si>
  <si>
    <t>-1849628555</t>
  </si>
  <si>
    <t>ELI01023</t>
  </si>
  <si>
    <t>Ručný zásyp nezap. káblovej ryhy bez zhutn. zeminy, 80 cm širokej, 80 cm hlbokej v zemine tr. 3</t>
  </si>
  <si>
    <t>77155230</t>
  </si>
  <si>
    <t>1 - ZEMNÉ PRÁCE</t>
  </si>
  <si>
    <t>4 - POKLADNÉ KONŠTRUKCIE</t>
  </si>
  <si>
    <t>8 - KONŠTRUKCIE NA RÚROVOM VEDENÍ</t>
  </si>
  <si>
    <t>9 - OSTATNÉ KONŠTRUKCIE</t>
  </si>
  <si>
    <t>132 20-1202</t>
  </si>
  <si>
    <t>Hĺbenie rýh šírky nad 600 do 2000 mm v hornine triedy 3 objemu nad 100 do 1 000 m3</t>
  </si>
  <si>
    <t>132 20-1209</t>
  </si>
  <si>
    <t>Príplatok za lepivosť ( 30% z pol.č.1)</t>
  </si>
  <si>
    <t>151 10-1101</t>
  </si>
  <si>
    <t>Zriadenie paženia a rozopretia stien rýh pre podzemné vedenia príložného hĺbky do 2,00 m</t>
  </si>
  <si>
    <t>151 10-1111</t>
  </si>
  <si>
    <t>Odstránenie paženia a rozopretia stien rýh pre podzemné vedenia príložného hĺbky do 2,00 m</t>
  </si>
  <si>
    <t>162 50-1101</t>
  </si>
  <si>
    <t>Vodorovné premiestnenie zeminy z hornín triedy 1 až 4 na vzdialenosť do 3 000 m</t>
  </si>
  <si>
    <t>162 50-1105</t>
  </si>
  <si>
    <t>Príplatok k cene za každých ďaľších i začatých 1 000 m</t>
  </si>
  <si>
    <t>171 20 - 1202</t>
  </si>
  <si>
    <t>Uloženie prebytočnej zeminy na skládku objemu nad 100 do 1 000 m3</t>
  </si>
  <si>
    <t>175 10-1101</t>
  </si>
  <si>
    <t>Obsyp potrubia</t>
  </si>
  <si>
    <t>14.21.12</t>
  </si>
  <si>
    <t>Dodávka štrkopiesku pre obsyp potrubia</t>
  </si>
  <si>
    <t>174 10-1002</t>
  </si>
  <si>
    <t>Spätný zásyp rýh a jám vykopanou zeminou objemu nad 100 do 1 000 m3</t>
  </si>
  <si>
    <t>POKLADNÉ KONŠTRUKCIE</t>
  </si>
  <si>
    <t>451 57-3111</t>
  </si>
  <si>
    <t>Lôžko pod potrubie a drobné objekty z piesku alebo štrkopiesku</t>
  </si>
  <si>
    <t>998 27-6101</t>
  </si>
  <si>
    <t>Presun hmôt</t>
  </si>
  <si>
    <t>KONŠTRUKCIE NA RÚROVOM VEDENÍ</t>
  </si>
  <si>
    <t>871 35-3121</t>
  </si>
  <si>
    <t>Montáž potrubia z kanalizačných rúr z tvrdého PVC tesnených gumovým krúžkom</t>
  </si>
  <si>
    <t>25.21.22</t>
  </si>
  <si>
    <t>Kanalizačná rúra z tvrdého PVC hladká priemeru 160 x 4,7 x 1 000 mm, SN 8</t>
  </si>
  <si>
    <t>894 43-1175</t>
  </si>
  <si>
    <t>Montáž revíznej šachty plastovej priemeru 600 mm na potrubí priemeru 200 mm</t>
  </si>
  <si>
    <t>25.21.22.1</t>
  </si>
  <si>
    <t>Plastové šachtové dno WAVIN TEGRA 600</t>
  </si>
  <si>
    <t>25.21.22.2</t>
  </si>
  <si>
    <t>Vlnovcová šachtová rúra WAVIN TEGRA 600</t>
  </si>
  <si>
    <t>26.61.11</t>
  </si>
  <si>
    <t>Betonový roznášací prstenec WAVIN TEGRA 600</t>
  </si>
  <si>
    <t>28.75.11</t>
  </si>
  <si>
    <t>Liatinový poklop D 600 WAVIN TEGRA 600 D400</t>
  </si>
  <si>
    <t>892 35-1000</t>
  </si>
  <si>
    <t>Skúška tesnosti kanalizačného potrubia priemeru 200 mm</t>
  </si>
  <si>
    <t>OSTATNÉ KONŠTRUKCIE</t>
  </si>
  <si>
    <t>PC</t>
  </si>
  <si>
    <t>Fyzické zábrany okolo výkopu</t>
  </si>
  <si>
    <t>131 20-1102</t>
  </si>
  <si>
    <t>Hĺbenie nezapažených jám v hornine triedy 3 objemu nad 100 do 1 000 m3</t>
  </si>
  <si>
    <t>131 20-1109</t>
  </si>
  <si>
    <t>Príplatok za lepivosť ( 30% z pol.č.5 )</t>
  </si>
  <si>
    <t>452 31-1141</t>
  </si>
  <si>
    <t>Podkladná doska z betónu prostého alebo železového triedy C 12/15</t>
  </si>
  <si>
    <t>452 35-1101</t>
  </si>
  <si>
    <t>Debnenie podkladných konštrukcií</t>
  </si>
  <si>
    <t>452 36-1115</t>
  </si>
  <si>
    <t>Výstuž podkladných konštrukcií zo zvarovaných sietí KY50</t>
  </si>
  <si>
    <t>871 17-1121</t>
  </si>
  <si>
    <t>Montáž vodovodného potrubia z plastických hmôt v otvorenom výkope</t>
  </si>
  <si>
    <t>Vodovodná rúra HDPE PE 100 SDR11 PN16 D 32 x 3,0 mm</t>
  </si>
  <si>
    <t>894 42-1112</t>
  </si>
  <si>
    <t>Osadenie prefabrikovanej čerpacej šachty hmotnosti nad 4,00 do 10,00 t</t>
  </si>
  <si>
    <t>Dodávka prefabrikovanej VŠ vnútorných rozmerov 1200 x 900 x 1800 mm</t>
  </si>
  <si>
    <t>26.61.11.1</t>
  </si>
  <si>
    <t>Dodávka prefabrikovanej stropnej dosky šachty hrúbky 150 mm</t>
  </si>
  <si>
    <t>26.61.11.2</t>
  </si>
  <si>
    <t>Dodávka prefabrikovaného vstupu do šachty 600 x 600 mm výšky 300 mm</t>
  </si>
  <si>
    <t>899 10-3111</t>
  </si>
  <si>
    <t>Osadenie poklopov liatinových alebo oceľových vrátane rámu</t>
  </si>
  <si>
    <t>Dodávka liatinového poklopu rozmeru 600 x 600 mm pre zaťaženie 400 kN</t>
  </si>
  <si>
    <t>29.13.13</t>
  </si>
  <si>
    <t>vodomerová zostava 3/4"</t>
  </si>
  <si>
    <t>29.13.13.1</t>
  </si>
  <si>
    <t>prechodová spojka HDPE - závit "PR" D25-1"</t>
  </si>
  <si>
    <t>29.13.13.2</t>
  </si>
  <si>
    <t>posúvadlový uzáver  3/4"</t>
  </si>
  <si>
    <t>29.13.13.3</t>
  </si>
  <si>
    <t>pozinkovaná závitová redukcia 1"-3/4"</t>
  </si>
  <si>
    <t>29.13.13.4</t>
  </si>
  <si>
    <t>filter 3/4"</t>
  </si>
  <si>
    <t>29.13.13.5</t>
  </si>
  <si>
    <t>pozinkované skrutkovanie 3/4"</t>
  </si>
  <si>
    <t>892 24-1111</t>
  </si>
  <si>
    <t>Tlakové skúšky vodovodného potrubia DN 25 mm</t>
  </si>
  <si>
    <t>892 37-2111</t>
  </si>
  <si>
    <t>Zabezpečenie koncov potrubia DN do 300 mm pri tlakových skúškach</t>
  </si>
  <si>
    <t>892 23-3111</t>
  </si>
  <si>
    <t>Preplach a dezinfekcia vodovodného potrubia DN do 50 mm</t>
  </si>
  <si>
    <t>899 72-1111</t>
  </si>
  <si>
    <t>Vyhľadávací vodič na potrubí DN do 150 mm</t>
  </si>
  <si>
    <t>ventilová šachtica + ventil 1" s hadicovou koncovkou</t>
  </si>
  <si>
    <t>PC.1</t>
  </si>
  <si>
    <t>VRN - Investičné náklady neobsiahnuté v cenách</t>
  </si>
  <si>
    <t>VRN</t>
  </si>
  <si>
    <t>Investičné náklady neobsiahnuté v cenách</t>
  </si>
  <si>
    <t>000600013.S</t>
  </si>
  <si>
    <t>Zariadenie staveniska - prevádzkové sklady</t>
  </si>
  <si>
    <t>eur</t>
  </si>
  <si>
    <t>1024</t>
  </si>
  <si>
    <t>1006509252</t>
  </si>
  <si>
    <t>000600021.S</t>
  </si>
  <si>
    <t>Zariadenie staveniska - prevádzkové oplotenie staveniska</t>
  </si>
  <si>
    <t>2041073019</t>
  </si>
  <si>
    <t>000600042.S</t>
  </si>
  <si>
    <t>Zariadenie staveniska - sociálne sociálne zariadenia</t>
  </si>
  <si>
    <t>1516965125</t>
  </si>
  <si>
    <t>Revitalízacia verejného priestoru Kazanská</t>
  </si>
  <si>
    <t>REKAPITULÁCIA CELKOVÝCH NÁKLADOV STAVBY</t>
  </si>
  <si>
    <t>CELKOVÉ NÁKLADY STAVBY</t>
  </si>
  <si>
    <t>SO 01 Búracie práce</t>
  </si>
  <si>
    <t>SO-03 Sadové úpravy</t>
  </si>
  <si>
    <t>SO-02 Pešie komunikácie a spevnené plochy</t>
  </si>
  <si>
    <t>SO-04 Verejné osvetlenie</t>
  </si>
  <si>
    <t>SO-06 Areálové rozvody NN, Prípojka, NN</t>
  </si>
  <si>
    <t>SO-07 Splašková kanalizácia</t>
  </si>
  <si>
    <t>SO-07 SPOLU</t>
  </si>
  <si>
    <t>SO-06 SPOLU</t>
  </si>
  <si>
    <t>SO-04 SPOLU</t>
  </si>
  <si>
    <t>SO-03 SPOLU</t>
  </si>
  <si>
    <t>SO-02 SPOLU</t>
  </si>
  <si>
    <t>SO-01 SPOLU</t>
  </si>
  <si>
    <t>ASR  SPOLU</t>
  </si>
  <si>
    <t>ASR - Mobiliar a drobná erchitektúra</t>
  </si>
  <si>
    <t>SO-08 SPOLU</t>
  </si>
  <si>
    <t>SO-08 Vodovod</t>
  </si>
  <si>
    <t>POV Projekt organizácie výstavby</t>
  </si>
  <si>
    <t>POV SPOLU</t>
  </si>
  <si>
    <t>UPOZORNENIE:</t>
  </si>
  <si>
    <t>Pokiaľ sa vo výkaze výmer použil odkaz na konkrétnu značku, výrobcu, alebo výrobok alebo typ výrobku, v takomto prípade sa má za to, že takýto odkaz je doplnený slovami „alebo ekvivalentný“ a platí, že uchádzač môže vždy ponúknuť aj ekvivalentné plnenie v súlade so ZVO. Za ekvivalentné plnenie bude považované také plnenie, ktoré spĺňa technické a funkčné požiadavky špecifikované (uvedené) v opise predmetu zákazky, resp. vo výkaze výmer, prípadne poskytuje kvalitatívne lepšie plnenie,   t. j. plnenie, ktoré kvalitatívne prevyšuje požiadavky v zadaní. Týka sa len tých výkonnostných a funkčných parametrov, ktorých hodnoty verejný obstarávateľ v opise predmetu zákazky konkrétne špecifikoval. V prípade, že uchádzač ponúka vo svojom riešení ekvivalenty, vypracuje „Zoznam ponúkaných ekvivalentných položiek“ a tento zoznam bude predložený v ponuke uchádzača. Ocenenie ekvivalentov bude uchádzačom prevedené vo výkaze výmer. Dokument „Zoznam ponúkaných ekvivalentných položiek“ bude slúžiť na identifikáciu ekvivalentov (ako tzv. „prevodník“ medzi položkami uvedenými vo výkaze výmer a navrhnutými ekvivalentami).</t>
  </si>
  <si>
    <t>Štatutárny zástupca:</t>
  </si>
  <si>
    <t>IČO:</t>
  </si>
  <si>
    <t>IČ DPH:</t>
  </si>
  <si>
    <t>Telefónne číslo:</t>
  </si>
  <si>
    <t>E-mailová adresa:</t>
  </si>
  <si>
    <t>Predmet zákazky: Revitalizácia verejného priestoru Kazanská</t>
  </si>
  <si>
    <t>Identifikačné údaje uchádzača</t>
  </si>
  <si>
    <t>Obchodné meno:</t>
  </si>
  <si>
    <t>Sídlo:</t>
  </si>
  <si>
    <t>Uchádzač vypĺňa iba žlté bunky</t>
  </si>
  <si>
    <t>Platca/neplatca DPH (nehodiace sa preškrtnite)</t>
  </si>
  <si>
    <t xml:space="preserve">Čestné vyhlásenie: Predložením tejto ponuky čestne vyhlasujem, že postupujem v súlade s etickým kódexom uchádzača vydaným Úradom pre verejné obstarávanie:
 </t>
  </si>
  <si>
    <t>https://www.uvo.gov.sk/zaujemcauchadzac/eticky-kodex-zaujemcu-uchadzaca-77b.html</t>
  </si>
  <si>
    <t>Dňa:</t>
  </si>
  <si>
    <t>v:</t>
  </si>
  <si>
    <t>Pečiatka, podpis osoby oprávnenej konať za uchádzača</t>
  </si>
  <si>
    <r>
      <t xml:space="preserve">Príloha č. 4 Výkaz výmer stavebných prác a dodávok (Návrh na plnenie kritérií na vyhodnotenie ponúk)         </t>
    </r>
    <r>
      <rPr>
        <sz val="10"/>
        <rFont val="Arial CE"/>
        <charset val="238"/>
      </rPr>
      <t xml:space="preserve">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</si>
</sst>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000"/>
    <numFmt numFmtId="166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1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sz val="12"/>
      <color rgb="FF003366"/>
      <name val="Arial CE"/>
      <charset val="238"/>
    </font>
    <font>
      <b/>
      <sz val="8"/>
      <color rgb="FF003366"/>
      <name val="Arial CE"/>
      <charset val="238"/>
    </font>
    <font>
      <sz val="12"/>
      <name val="Arial CE"/>
    </font>
    <font>
      <sz val="11"/>
      <name val="Arial CE"/>
      <family val="2"/>
    </font>
    <font>
      <sz val="10"/>
      <name val="Arial CE"/>
      <charset val="238"/>
    </font>
    <font>
      <b/>
      <sz val="14"/>
      <name val="Arial CE"/>
      <charset val="238"/>
    </font>
    <font>
      <b/>
      <sz val="12"/>
      <color rgb="FFFF0000"/>
      <name val="Arial CE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0" fontId="34" fillId="0" borderId="0"/>
  </cellStyleXfs>
  <cellXfs count="20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4" borderId="5" xfId="0" applyFill="1" applyBorder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19" fillId="0" borderId="12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/>
    </xf>
    <xf numFmtId="4" fontId="19" fillId="0" borderId="13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19" fillId="0" borderId="17" xfId="0" applyNumberFormat="1" applyFont="1" applyBorder="1" applyAlignment="1">
      <alignment vertical="center"/>
    </xf>
    <xf numFmtId="4" fontId="19" fillId="0" borderId="18" xfId="0" applyNumberFormat="1" applyFont="1" applyBorder="1" applyAlignment="1">
      <alignment vertical="center"/>
    </xf>
    <xf numFmtId="165" fontId="19" fillId="0" borderId="18" xfId="0" applyNumberFormat="1" applyFont="1" applyBorder="1" applyAlignment="1">
      <alignment vertical="center"/>
    </xf>
    <xf numFmtId="4" fontId="19" fillId="0" borderId="19" xfId="0" applyNumberFormat="1" applyFont="1" applyBorder="1" applyAlignment="1">
      <alignment vertical="center"/>
    </xf>
    <xf numFmtId="0" fontId="0" fillId="4" borderId="0" xfId="0" applyFill="1" applyAlignment="1">
      <alignment vertical="center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4" fontId="15" fillId="0" borderId="0" xfId="0" applyNumberFormat="1" applyFont="1"/>
    <xf numFmtId="165" fontId="21" fillId="0" borderId="10" xfId="0" applyNumberFormat="1" applyFont="1" applyBorder="1"/>
    <xf numFmtId="165" fontId="21" fillId="0" borderId="11" xfId="0" applyNumberFormat="1" applyFont="1" applyBorder="1"/>
    <xf numFmtId="4" fontId="2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2" xfId="0" applyFont="1" applyBorder="1"/>
    <xf numFmtId="165" fontId="8" fillId="0" borderId="0" xfId="0" applyNumberFormat="1" applyFont="1"/>
    <xf numFmtId="165" fontId="8" fillId="0" borderId="13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49" fontId="13" fillId="0" borderId="20" xfId="0" applyNumberFormat="1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166" fontId="13" fillId="3" borderId="20" xfId="0" applyNumberFormat="1" applyFont="1" applyFill="1" applyBorder="1" applyAlignment="1" applyProtection="1">
      <alignment vertical="center"/>
      <protection locked="0"/>
    </xf>
    <xf numFmtId="4" fontId="13" fillId="3" borderId="20" xfId="0" applyNumberFormat="1" applyFont="1" applyFill="1" applyBorder="1" applyAlignment="1" applyProtection="1">
      <alignment vertical="center"/>
      <protection locked="0"/>
    </xf>
    <xf numFmtId="4" fontId="13" fillId="0" borderId="20" xfId="0" applyNumberFormat="1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vertical="center"/>
    </xf>
    <xf numFmtId="165" fontId="14" fillId="0" borderId="13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3" fillId="0" borderId="20" xfId="0" applyFont="1" applyBorder="1" applyAlignment="1" applyProtection="1">
      <alignment horizontal="center" vertical="center"/>
      <protection locked="0"/>
    </xf>
    <xf numFmtId="49" fontId="23" fillId="0" borderId="20" xfId="0" applyNumberFormat="1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166" fontId="23" fillId="3" borderId="20" xfId="0" applyNumberFormat="1" applyFont="1" applyFill="1" applyBorder="1" applyAlignment="1" applyProtection="1">
      <alignment vertical="center"/>
      <protection locked="0"/>
    </xf>
    <xf numFmtId="4" fontId="23" fillId="3" borderId="20" xfId="0" applyNumberFormat="1" applyFont="1" applyFill="1" applyBorder="1" applyAlignment="1" applyProtection="1">
      <alignment vertical="center"/>
      <protection locked="0"/>
    </xf>
    <xf numFmtId="4" fontId="23" fillId="0" borderId="20" xfId="0" applyNumberFormat="1" applyFont="1" applyBorder="1" applyAlignment="1" applyProtection="1">
      <alignment vertical="center"/>
      <protection locked="0"/>
    </xf>
    <xf numFmtId="0" fontId="24" fillId="0" borderId="20" xfId="0" applyFont="1" applyBorder="1" applyAlignment="1" applyProtection="1">
      <alignment vertical="center"/>
      <protection locked="0"/>
    </xf>
    <xf numFmtId="0" fontId="24" fillId="0" borderId="3" xfId="0" applyFont="1" applyBorder="1" applyAlignment="1">
      <alignment vertical="center"/>
    </xf>
    <xf numFmtId="0" fontId="23" fillId="3" borderId="12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0" xfId="0" applyFont="1"/>
    <xf numFmtId="0" fontId="31" fillId="0" borderId="0" xfId="0" applyFont="1" applyProtection="1">
      <protection locked="0"/>
    </xf>
    <xf numFmtId="4" fontId="30" fillId="0" borderId="0" xfId="0" applyNumberFormat="1" applyFont="1"/>
    <xf numFmtId="0" fontId="31" fillId="0" borderId="3" xfId="0" applyFont="1" applyBorder="1"/>
    <xf numFmtId="0" fontId="31" fillId="0" borderId="0" xfId="0" applyFont="1" applyAlignment="1">
      <alignment horizontal="left"/>
    </xf>
    <xf numFmtId="0" fontId="31" fillId="0" borderId="12" xfId="0" applyFont="1" applyBorder="1"/>
    <xf numFmtId="165" fontId="31" fillId="0" borderId="0" xfId="0" applyNumberFormat="1" applyFont="1"/>
    <xf numFmtId="165" fontId="31" fillId="0" borderId="13" xfId="0" applyNumberFormat="1" applyFont="1" applyBorder="1"/>
    <xf numFmtId="0" fontId="31" fillId="0" borderId="0" xfId="0" applyFont="1" applyAlignment="1">
      <alignment horizontal="center"/>
    </xf>
    <xf numFmtId="4" fontId="31" fillId="0" borderId="0" xfId="0" applyNumberFormat="1" applyFont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" fontId="27" fillId="0" borderId="0" xfId="0" applyNumberFormat="1" applyFont="1" applyAlignment="1">
      <alignment horizontal="right" vertical="center" wrapText="1"/>
    </xf>
    <xf numFmtId="0" fontId="35" fillId="0" borderId="0" xfId="0" applyFont="1"/>
    <xf numFmtId="0" fontId="0" fillId="0" borderId="23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37" fillId="0" borderId="44" xfId="0" applyFont="1" applyBorder="1"/>
    <xf numFmtId="0" fontId="37" fillId="0" borderId="0" xfId="0" applyFont="1"/>
    <xf numFmtId="0" fontId="37" fillId="0" borderId="40" xfId="0" applyFont="1" applyBorder="1"/>
    <xf numFmtId="0" fontId="0" fillId="0" borderId="44" xfId="0" applyBorder="1"/>
    <xf numFmtId="0" fontId="0" fillId="0" borderId="21" xfId="0" applyBorder="1"/>
    <xf numFmtId="0" fontId="0" fillId="0" borderId="22" xfId="0" applyBorder="1"/>
    <xf numFmtId="0" fontId="29" fillId="5" borderId="24" xfId="0" applyFont="1" applyFill="1" applyBorder="1" applyAlignment="1">
      <alignment vertical="center"/>
    </xf>
    <xf numFmtId="0" fontId="0" fillId="5" borderId="25" xfId="0" applyFill="1" applyBorder="1" applyAlignment="1">
      <alignment vertical="center"/>
    </xf>
    <xf numFmtId="0" fontId="0" fillId="5" borderId="26" xfId="0" applyFill="1" applyBorder="1" applyAlignment="1">
      <alignment vertical="center"/>
    </xf>
    <xf numFmtId="0" fontId="0" fillId="0" borderId="0" xfId="0"/>
    <xf numFmtId="0" fontId="29" fillId="5" borderId="24" xfId="0" applyFont="1" applyFill="1" applyBorder="1"/>
    <xf numFmtId="0" fontId="0" fillId="5" borderId="25" xfId="0" applyFill="1" applyBorder="1"/>
    <xf numFmtId="0" fontId="0" fillId="5" borderId="26" xfId="0" applyFill="1" applyBorder="1"/>
    <xf numFmtId="0" fontId="29" fillId="5" borderId="25" xfId="0" applyFont="1" applyFill="1" applyBorder="1"/>
    <xf numFmtId="0" fontId="36" fillId="0" borderId="32" xfId="0" applyFont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3" fillId="5" borderId="24" xfId="0" applyFont="1" applyFill="1" applyBorder="1" applyAlignment="1">
      <alignment horizontal="center"/>
    </xf>
    <xf numFmtId="0" fontId="33" fillId="5" borderId="25" xfId="0" applyFont="1" applyFill="1" applyBorder="1" applyAlignment="1">
      <alignment horizontal="center"/>
    </xf>
    <xf numFmtId="0" fontId="33" fillId="5" borderId="26" xfId="0" applyFont="1" applyFill="1" applyBorder="1" applyAlignment="1">
      <alignment horizontal="center"/>
    </xf>
    <xf numFmtId="0" fontId="25" fillId="0" borderId="44" xfId="1" applyBorder="1" applyAlignment="1"/>
    <xf numFmtId="0" fontId="0" fillId="0" borderId="40" xfId="0" applyBorder="1"/>
    <xf numFmtId="0" fontId="0" fillId="5" borderId="0" xfId="0" applyFill="1"/>
    <xf numFmtId="0" fontId="0" fillId="5" borderId="31" xfId="0" applyFill="1" applyBorder="1"/>
    <xf numFmtId="0" fontId="26" fillId="0" borderId="38" xfId="0" applyFont="1" applyBorder="1"/>
    <xf numFmtId="0" fontId="26" fillId="0" borderId="25" xfId="0" applyFont="1" applyBorder="1"/>
    <xf numFmtId="0" fontId="26" fillId="0" borderId="39" xfId="0" applyFont="1" applyBorder="1"/>
    <xf numFmtId="0" fontId="0" fillId="5" borderId="39" xfId="0" applyFill="1" applyBorder="1"/>
    <xf numFmtId="0" fontId="26" fillId="0" borderId="32" xfId="0" applyFont="1" applyBorder="1"/>
    <xf numFmtId="0" fontId="26" fillId="0" borderId="33" xfId="0" applyFont="1" applyBorder="1"/>
    <xf numFmtId="0" fontId="26" fillId="0" borderId="34" xfId="0" applyFont="1" applyBorder="1"/>
    <xf numFmtId="0" fontId="0" fillId="5" borderId="32" xfId="0" applyFill="1" applyBorder="1"/>
    <xf numFmtId="0" fontId="0" fillId="5" borderId="33" xfId="0" applyFill="1" applyBorder="1"/>
    <xf numFmtId="0" fontId="0" fillId="5" borderId="34" xfId="0" applyFill="1" applyBorder="1"/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6" fillId="0" borderId="28" xfId="0" applyFont="1" applyBorder="1"/>
    <xf numFmtId="0" fontId="26" fillId="0" borderId="27" xfId="0" applyFont="1" applyBorder="1"/>
    <xf numFmtId="0" fontId="26" fillId="0" borderId="29" xfId="0" applyFont="1" applyBorder="1"/>
    <xf numFmtId="0" fontId="26" fillId="0" borderId="30" xfId="0" applyFont="1" applyBorder="1"/>
    <xf numFmtId="0" fontId="26" fillId="0" borderId="0" xfId="0" applyFont="1"/>
    <xf numFmtId="0" fontId="26" fillId="0" borderId="31" xfId="0" applyFont="1" applyBorder="1"/>
    <xf numFmtId="0" fontId="34" fillId="0" borderId="0" xfId="0" applyFont="1" applyAlignment="1">
      <alignment wrapText="1"/>
    </xf>
    <xf numFmtId="0" fontId="0" fillId="0" borderId="0" xfId="0" applyAlignment="1">
      <alignment wrapText="1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right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</cellXfs>
  <cellStyles count="3">
    <cellStyle name="Hypertextové prepojenie" xfId="1" builtinId="8"/>
    <cellStyle name="Normálna" xfId="0" builtinId="0" customBuiltin="1"/>
    <cellStyle name="normálne_KLs" xfId="2" xr:uid="{E27781C4-3293-4C22-A298-C95515263755}"/>
  </cellStyles>
  <dxfs count="0"/>
  <tableStyles count="0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vo.gov.sk/zaujemcauchadzac/eticky-kodex-zaujemcu-uchadzaca-77b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3"/>
  <sheetViews>
    <sheetView showGridLines="0" tabSelected="1" workbookViewId="0">
      <selection activeCell="B2" sqref="B2:AP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8" t="s">
        <v>0</v>
      </c>
      <c r="AZ1" s="8" t="s">
        <v>1</v>
      </c>
      <c r="BA1" s="8" t="s">
        <v>2</v>
      </c>
      <c r="BB1" s="8" t="s">
        <v>1</v>
      </c>
      <c r="BT1" s="8" t="s">
        <v>3</v>
      </c>
      <c r="BU1" s="8" t="s">
        <v>3</v>
      </c>
      <c r="BV1" s="8" t="s">
        <v>4</v>
      </c>
    </row>
    <row r="2" spans="1:74" ht="18" customHeight="1">
      <c r="B2" s="161" t="s">
        <v>974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</row>
    <row r="3" spans="1:74" ht="18" customHeight="1" thickBot="1">
      <c r="B3" s="161" t="s">
        <v>963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</row>
    <row r="4" spans="1:74" ht="18" customHeight="1" thickBot="1">
      <c r="B4" s="122"/>
      <c r="C4" s="163" t="s">
        <v>964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5"/>
    </row>
    <row r="5" spans="1:74" ht="15" customHeight="1">
      <c r="B5" s="122"/>
      <c r="C5" s="166" t="s">
        <v>965</v>
      </c>
      <c r="D5" s="167"/>
      <c r="E5" s="167"/>
      <c r="F5" s="167"/>
      <c r="G5" s="167"/>
      <c r="H5" s="167"/>
      <c r="I5" s="167"/>
      <c r="J5" s="167"/>
      <c r="K5" s="167"/>
      <c r="L5" s="167"/>
      <c r="M5" s="168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50"/>
    </row>
    <row r="6" spans="1:74" ht="15" customHeight="1">
      <c r="B6" s="122"/>
      <c r="C6" s="151" t="s">
        <v>966</v>
      </c>
      <c r="D6" s="152"/>
      <c r="E6" s="152"/>
      <c r="F6" s="152"/>
      <c r="G6" s="152"/>
      <c r="H6" s="152"/>
      <c r="I6" s="152"/>
      <c r="J6" s="152"/>
      <c r="K6" s="152"/>
      <c r="L6" s="152"/>
      <c r="M6" s="153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54"/>
    </row>
    <row r="7" spans="1:74" ht="15" customHeight="1">
      <c r="B7" s="122"/>
      <c r="C7" s="169" t="s">
        <v>958</v>
      </c>
      <c r="D7" s="170"/>
      <c r="E7" s="170"/>
      <c r="F7" s="170"/>
      <c r="G7" s="170"/>
      <c r="H7" s="170"/>
      <c r="I7" s="170"/>
      <c r="J7" s="170"/>
      <c r="K7" s="170"/>
      <c r="L7" s="170"/>
      <c r="M7" s="171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50"/>
    </row>
    <row r="8" spans="1:74" ht="15" customHeight="1">
      <c r="B8" s="122"/>
      <c r="C8" s="151" t="s">
        <v>959</v>
      </c>
      <c r="D8" s="152"/>
      <c r="E8" s="152"/>
      <c r="F8" s="152"/>
      <c r="G8" s="152"/>
      <c r="H8" s="152"/>
      <c r="I8" s="152"/>
      <c r="J8" s="152"/>
      <c r="K8" s="152"/>
      <c r="L8" s="152"/>
      <c r="M8" s="153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54"/>
    </row>
    <row r="9" spans="1:74" ht="15" customHeight="1">
      <c r="B9" s="122"/>
      <c r="C9" s="169" t="s">
        <v>960</v>
      </c>
      <c r="D9" s="170"/>
      <c r="E9" s="170"/>
      <c r="F9" s="170"/>
      <c r="G9" s="170"/>
      <c r="H9" s="170"/>
      <c r="I9" s="170"/>
      <c r="J9" s="170"/>
      <c r="K9" s="170"/>
      <c r="L9" s="170"/>
      <c r="M9" s="171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50"/>
    </row>
    <row r="10" spans="1:74" ht="15" customHeight="1">
      <c r="B10" s="122"/>
      <c r="C10" s="151" t="s">
        <v>961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3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54"/>
    </row>
    <row r="11" spans="1:74" ht="15" customHeight="1" thickBot="1">
      <c r="B11" s="122"/>
      <c r="C11" s="155" t="s">
        <v>962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7"/>
      <c r="N11" s="158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60"/>
    </row>
    <row r="12" spans="1:74" ht="17.100000000000001" customHeight="1" thickBot="1">
      <c r="B12" s="122"/>
      <c r="C12" s="141" t="s">
        <v>967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3"/>
    </row>
    <row r="14" spans="1:74" s="1" customFormat="1"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4"/>
    </row>
    <row r="15" spans="1:74" s="1" customFormat="1" ht="24.95" customHeight="1">
      <c r="B15" s="14"/>
      <c r="C15" s="184" t="s">
        <v>936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R15" s="14"/>
    </row>
    <row r="16" spans="1:74" s="1" customFormat="1" ht="6.95" customHeight="1">
      <c r="B16" s="14"/>
      <c r="AR16" s="14"/>
    </row>
    <row r="17" spans="1:91" s="2" customFormat="1" ht="36.950000000000003" customHeight="1">
      <c r="B17" s="19"/>
      <c r="C17" s="106" t="s">
        <v>7</v>
      </c>
      <c r="L17" s="186" t="s">
        <v>935</v>
      </c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R17" s="19"/>
    </row>
    <row r="18" spans="1:91" s="1" customFormat="1" ht="10.9" customHeight="1">
      <c r="B18" s="14"/>
      <c r="AR18" s="14"/>
      <c r="AS18" s="177"/>
      <c r="AT18" s="178"/>
      <c r="BD18" s="23"/>
    </row>
    <row r="19" spans="1:91" s="1" customFormat="1" ht="29.25" customHeight="1">
      <c r="B19" s="14"/>
      <c r="C19" s="179" t="s">
        <v>16</v>
      </c>
      <c r="D19" s="180"/>
      <c r="E19" s="180"/>
      <c r="F19" s="180"/>
      <c r="G19" s="180"/>
      <c r="H19" s="24"/>
      <c r="I19" s="182" t="s">
        <v>17</v>
      </c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1" t="s">
        <v>18</v>
      </c>
      <c r="AH19" s="180"/>
      <c r="AI19" s="180"/>
      <c r="AJ19" s="180"/>
      <c r="AK19" s="180"/>
      <c r="AL19" s="180"/>
      <c r="AM19" s="180"/>
      <c r="AN19" s="182" t="s">
        <v>19</v>
      </c>
      <c r="AO19" s="180"/>
      <c r="AP19" s="183"/>
      <c r="AQ19" s="25" t="s">
        <v>20</v>
      </c>
      <c r="AR19" s="14"/>
      <c r="AS19" s="26" t="s">
        <v>21</v>
      </c>
      <c r="AT19" s="27" t="s">
        <v>22</v>
      </c>
      <c r="AU19" s="27" t="s">
        <v>23</v>
      </c>
      <c r="AV19" s="27" t="s">
        <v>24</v>
      </c>
      <c r="AW19" s="27" t="s">
        <v>25</v>
      </c>
      <c r="AX19" s="27" t="s">
        <v>26</v>
      </c>
      <c r="AY19" s="27" t="s">
        <v>27</v>
      </c>
      <c r="AZ19" s="27" t="s">
        <v>28</v>
      </c>
      <c r="BA19" s="27" t="s">
        <v>29</v>
      </c>
      <c r="BB19" s="27" t="s">
        <v>30</v>
      </c>
      <c r="BC19" s="27" t="s">
        <v>31</v>
      </c>
      <c r="BD19" s="28" t="s">
        <v>32</v>
      </c>
    </row>
    <row r="20" spans="1:91" s="1" customFormat="1" ht="10.9" customHeight="1">
      <c r="B20" s="14"/>
      <c r="AR20" s="14"/>
      <c r="AS20" s="29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2"/>
    </row>
    <row r="21" spans="1:91" s="3" customFormat="1" ht="16.5" customHeight="1">
      <c r="A21" s="31" t="s">
        <v>36</v>
      </c>
      <c r="B21" s="32"/>
      <c r="C21" s="33"/>
      <c r="D21" s="176" t="s">
        <v>37</v>
      </c>
      <c r="E21" s="176"/>
      <c r="F21" s="176"/>
      <c r="G21" s="176"/>
      <c r="H21" s="176"/>
      <c r="I21" s="34"/>
      <c r="J21" s="176" t="s">
        <v>38</v>
      </c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4">
        <f>'ASR - Mobiliar a drobná a...'!J40</f>
        <v>0</v>
      </c>
      <c r="AH21" s="175"/>
      <c r="AI21" s="175"/>
      <c r="AJ21" s="175"/>
      <c r="AK21" s="175"/>
      <c r="AL21" s="175"/>
      <c r="AM21" s="175"/>
      <c r="AN21" s="174">
        <f t="shared" ref="AN21:AN30" si="0">AG21*1.2</f>
        <v>0</v>
      </c>
      <c r="AO21" s="175"/>
      <c r="AP21" s="175"/>
      <c r="AQ21" s="35" t="s">
        <v>39</v>
      </c>
      <c r="AR21" s="32"/>
      <c r="AS21" s="36">
        <v>0</v>
      </c>
      <c r="AT21" s="37" t="e">
        <f t="shared" ref="AT21:AT29" si="1">ROUND(SUM(AV21:AW21),2)</f>
        <v>#REF!</v>
      </c>
      <c r="AU21" s="38" t="e">
        <f>'ASR - Mobiliar a drobná a...'!P40</f>
        <v>#REF!</v>
      </c>
      <c r="AV21" s="37" t="e">
        <f>'ASR - Mobiliar a drobná a...'!#REF!</f>
        <v>#REF!</v>
      </c>
      <c r="AW21" s="37" t="e">
        <f>'ASR - Mobiliar a drobná a...'!#REF!</f>
        <v>#REF!</v>
      </c>
      <c r="AX21" s="37" t="e">
        <f>'ASR - Mobiliar a drobná a...'!#REF!</f>
        <v>#REF!</v>
      </c>
      <c r="AY21" s="37" t="e">
        <f>'ASR - Mobiliar a drobná a...'!#REF!</f>
        <v>#REF!</v>
      </c>
      <c r="AZ21" s="37" t="e">
        <f>'ASR - Mobiliar a drobná a...'!#REF!</f>
        <v>#REF!</v>
      </c>
      <c r="BA21" s="37" t="e">
        <f>'ASR - Mobiliar a drobná a...'!#REF!</f>
        <v>#REF!</v>
      </c>
      <c r="BB21" s="37" t="e">
        <f>'ASR - Mobiliar a drobná a...'!#REF!</f>
        <v>#REF!</v>
      </c>
      <c r="BC21" s="37" t="e">
        <f>'ASR - Mobiliar a drobná a...'!#REF!</f>
        <v>#REF!</v>
      </c>
      <c r="BD21" s="39" t="e">
        <f>'ASR - Mobiliar a drobná a...'!#REF!</f>
        <v>#REF!</v>
      </c>
      <c r="BT21" s="40" t="s">
        <v>40</v>
      </c>
      <c r="BV21" s="40" t="s">
        <v>35</v>
      </c>
      <c r="BW21" s="40" t="s">
        <v>41</v>
      </c>
      <c r="BX21" s="40" t="s">
        <v>4</v>
      </c>
      <c r="CL21" s="40" t="s">
        <v>1</v>
      </c>
      <c r="CM21" s="40" t="s">
        <v>34</v>
      </c>
    </row>
    <row r="22" spans="1:91" s="3" customFormat="1" ht="16.5" customHeight="1">
      <c r="A22" s="31" t="s">
        <v>36</v>
      </c>
      <c r="B22" s="32"/>
      <c r="C22" s="33"/>
      <c r="D22" s="176" t="s">
        <v>42</v>
      </c>
      <c r="E22" s="176"/>
      <c r="F22" s="176"/>
      <c r="G22" s="176"/>
      <c r="H22" s="176"/>
      <c r="I22" s="34"/>
      <c r="J22" s="176" t="s">
        <v>43</v>
      </c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4">
        <f>'SO-01 - Búracie práce'!J36</f>
        <v>0</v>
      </c>
      <c r="AH22" s="175"/>
      <c r="AI22" s="175"/>
      <c r="AJ22" s="175"/>
      <c r="AK22" s="175"/>
      <c r="AL22" s="175"/>
      <c r="AM22" s="175"/>
      <c r="AN22" s="174">
        <f t="shared" si="0"/>
        <v>0</v>
      </c>
      <c r="AO22" s="175"/>
      <c r="AP22" s="175"/>
      <c r="AQ22" s="35" t="s">
        <v>39</v>
      </c>
      <c r="AR22" s="32"/>
      <c r="AS22" s="36">
        <v>0</v>
      </c>
      <c r="AT22" s="37" t="e">
        <f t="shared" si="1"/>
        <v>#REF!</v>
      </c>
      <c r="AU22" s="38" t="e">
        <f>'SO-01 - Búracie práce'!#REF!</f>
        <v>#REF!</v>
      </c>
      <c r="AV22" s="37" t="e">
        <f>'SO-01 - Búracie práce'!#REF!</f>
        <v>#REF!</v>
      </c>
      <c r="AW22" s="37" t="e">
        <f>'SO-01 - Búracie práce'!#REF!</f>
        <v>#REF!</v>
      </c>
      <c r="AX22" s="37" t="e">
        <f>'SO-01 - Búracie práce'!#REF!</f>
        <v>#REF!</v>
      </c>
      <c r="AY22" s="37" t="e">
        <f>'SO-01 - Búracie práce'!#REF!</f>
        <v>#REF!</v>
      </c>
      <c r="AZ22" s="37" t="e">
        <f>'SO-01 - Búracie práce'!#REF!</f>
        <v>#REF!</v>
      </c>
      <c r="BA22" s="37" t="e">
        <f>'SO-01 - Búracie práce'!#REF!</f>
        <v>#REF!</v>
      </c>
      <c r="BB22" s="37" t="e">
        <f>'SO-01 - Búracie práce'!#REF!</f>
        <v>#REF!</v>
      </c>
      <c r="BC22" s="37" t="e">
        <f>'SO-01 - Búracie práce'!#REF!</f>
        <v>#REF!</v>
      </c>
      <c r="BD22" s="39" t="e">
        <f>'SO-01 - Búracie práce'!#REF!</f>
        <v>#REF!</v>
      </c>
      <c r="BT22" s="40" t="s">
        <v>40</v>
      </c>
      <c r="BV22" s="40" t="s">
        <v>35</v>
      </c>
      <c r="BW22" s="40" t="s">
        <v>44</v>
      </c>
      <c r="BX22" s="40" t="s">
        <v>4</v>
      </c>
      <c r="CL22" s="40" t="s">
        <v>1</v>
      </c>
      <c r="CM22" s="40" t="s">
        <v>34</v>
      </c>
    </row>
    <row r="23" spans="1:91" s="3" customFormat="1" ht="16.5" customHeight="1">
      <c r="A23" s="31" t="s">
        <v>36</v>
      </c>
      <c r="B23" s="32"/>
      <c r="C23" s="33"/>
      <c r="D23" s="176" t="s">
        <v>45</v>
      </c>
      <c r="E23" s="176"/>
      <c r="F23" s="176"/>
      <c r="G23" s="176"/>
      <c r="H23" s="176"/>
      <c r="I23" s="34"/>
      <c r="J23" s="176" t="s">
        <v>46</v>
      </c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4">
        <f>'SO-02 - Pešie komunikácie...'!J42</f>
        <v>0</v>
      </c>
      <c r="AH23" s="175"/>
      <c r="AI23" s="175"/>
      <c r="AJ23" s="175"/>
      <c r="AK23" s="175"/>
      <c r="AL23" s="175"/>
      <c r="AM23" s="175"/>
      <c r="AN23" s="174">
        <f t="shared" si="0"/>
        <v>0</v>
      </c>
      <c r="AO23" s="175"/>
      <c r="AP23" s="175"/>
      <c r="AQ23" s="35" t="s">
        <v>39</v>
      </c>
      <c r="AR23" s="32"/>
      <c r="AS23" s="36">
        <v>0</v>
      </c>
      <c r="AT23" s="37" t="e">
        <f t="shared" si="1"/>
        <v>#REF!</v>
      </c>
      <c r="AU23" s="38" t="e">
        <f>'SO-02 - Pešie komunikácie...'!#REF!</f>
        <v>#REF!</v>
      </c>
      <c r="AV23" s="37" t="e">
        <f>'SO-02 - Pešie komunikácie...'!#REF!</f>
        <v>#REF!</v>
      </c>
      <c r="AW23" s="37" t="e">
        <f>'SO-02 - Pešie komunikácie...'!#REF!</f>
        <v>#REF!</v>
      </c>
      <c r="AX23" s="37" t="e">
        <f>'SO-02 - Pešie komunikácie...'!#REF!</f>
        <v>#REF!</v>
      </c>
      <c r="AY23" s="37" t="e">
        <f>'SO-02 - Pešie komunikácie...'!#REF!</f>
        <v>#REF!</v>
      </c>
      <c r="AZ23" s="37" t="e">
        <f>'SO-02 - Pešie komunikácie...'!#REF!</f>
        <v>#REF!</v>
      </c>
      <c r="BA23" s="37" t="e">
        <f>'SO-02 - Pešie komunikácie...'!#REF!</f>
        <v>#REF!</v>
      </c>
      <c r="BB23" s="37" t="e">
        <f>'SO-02 - Pešie komunikácie...'!#REF!</f>
        <v>#REF!</v>
      </c>
      <c r="BC23" s="37" t="e">
        <f>'SO-02 - Pešie komunikácie...'!#REF!</f>
        <v>#REF!</v>
      </c>
      <c r="BD23" s="39" t="e">
        <f>'SO-02 - Pešie komunikácie...'!#REF!</f>
        <v>#REF!</v>
      </c>
      <c r="BT23" s="40" t="s">
        <v>40</v>
      </c>
      <c r="BV23" s="40" t="s">
        <v>35</v>
      </c>
      <c r="BW23" s="40" t="s">
        <v>47</v>
      </c>
      <c r="BX23" s="40" t="s">
        <v>4</v>
      </c>
      <c r="CL23" s="40" t="s">
        <v>1</v>
      </c>
      <c r="CM23" s="40" t="s">
        <v>34</v>
      </c>
    </row>
    <row r="24" spans="1:91" s="3" customFormat="1" ht="16.5" customHeight="1">
      <c r="A24" s="31" t="s">
        <v>36</v>
      </c>
      <c r="B24" s="32"/>
      <c r="C24" s="33"/>
      <c r="D24" s="176" t="s">
        <v>48</v>
      </c>
      <c r="E24" s="176"/>
      <c r="F24" s="176"/>
      <c r="G24" s="176"/>
      <c r="H24" s="176"/>
      <c r="I24" s="34"/>
      <c r="J24" s="176" t="s">
        <v>49</v>
      </c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4">
        <f>'SO-03 - Sadové úpravy'!J41</f>
        <v>0</v>
      </c>
      <c r="AH24" s="175"/>
      <c r="AI24" s="175"/>
      <c r="AJ24" s="175"/>
      <c r="AK24" s="175"/>
      <c r="AL24" s="175"/>
      <c r="AM24" s="175"/>
      <c r="AN24" s="174">
        <f t="shared" si="0"/>
        <v>0</v>
      </c>
      <c r="AO24" s="175"/>
      <c r="AP24" s="175"/>
      <c r="AQ24" s="35" t="s">
        <v>39</v>
      </c>
      <c r="AR24" s="32"/>
      <c r="AS24" s="36">
        <v>0</v>
      </c>
      <c r="AT24" s="37" t="e">
        <f t="shared" si="1"/>
        <v>#REF!</v>
      </c>
      <c r="AU24" s="38" t="e">
        <f>'SO-03 - Sadové úpravy'!#REF!</f>
        <v>#REF!</v>
      </c>
      <c r="AV24" s="37" t="e">
        <f>'SO-03 - Sadové úpravy'!#REF!</f>
        <v>#REF!</v>
      </c>
      <c r="AW24" s="37" t="e">
        <f>'SO-03 - Sadové úpravy'!#REF!</f>
        <v>#REF!</v>
      </c>
      <c r="AX24" s="37" t="e">
        <f>'SO-03 - Sadové úpravy'!#REF!</f>
        <v>#REF!</v>
      </c>
      <c r="AY24" s="37" t="e">
        <f>'SO-03 - Sadové úpravy'!#REF!</f>
        <v>#REF!</v>
      </c>
      <c r="AZ24" s="37" t="e">
        <f>'SO-03 - Sadové úpravy'!#REF!</f>
        <v>#REF!</v>
      </c>
      <c r="BA24" s="37" t="e">
        <f>'SO-03 - Sadové úpravy'!#REF!</f>
        <v>#REF!</v>
      </c>
      <c r="BB24" s="37" t="e">
        <f>'SO-03 - Sadové úpravy'!#REF!</f>
        <v>#REF!</v>
      </c>
      <c r="BC24" s="37" t="e">
        <f>'SO-03 - Sadové úpravy'!#REF!</f>
        <v>#REF!</v>
      </c>
      <c r="BD24" s="39" t="e">
        <f>'SO-03 - Sadové úpravy'!#REF!</f>
        <v>#REF!</v>
      </c>
      <c r="BT24" s="40" t="s">
        <v>40</v>
      </c>
      <c r="BV24" s="40" t="s">
        <v>35</v>
      </c>
      <c r="BW24" s="40" t="s">
        <v>50</v>
      </c>
      <c r="BX24" s="40" t="s">
        <v>4</v>
      </c>
      <c r="CL24" s="40" t="s">
        <v>1</v>
      </c>
      <c r="CM24" s="40" t="s">
        <v>34</v>
      </c>
    </row>
    <row r="25" spans="1:91" s="3" customFormat="1" ht="16.5" customHeight="1">
      <c r="A25" s="31" t="s">
        <v>36</v>
      </c>
      <c r="B25" s="32"/>
      <c r="C25" s="33"/>
      <c r="D25" s="176" t="s">
        <v>51</v>
      </c>
      <c r="E25" s="176"/>
      <c r="F25" s="176"/>
      <c r="G25" s="176"/>
      <c r="H25" s="176"/>
      <c r="I25" s="34"/>
      <c r="J25" s="176" t="s">
        <v>52</v>
      </c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4">
        <f>'SO-04 - Verejné osvetlenie'!J40</f>
        <v>0</v>
      </c>
      <c r="AH25" s="175"/>
      <c r="AI25" s="175"/>
      <c r="AJ25" s="175"/>
      <c r="AK25" s="175"/>
      <c r="AL25" s="175"/>
      <c r="AM25" s="175"/>
      <c r="AN25" s="174">
        <f t="shared" si="0"/>
        <v>0</v>
      </c>
      <c r="AO25" s="175"/>
      <c r="AP25" s="175"/>
      <c r="AQ25" s="35" t="s">
        <v>39</v>
      </c>
      <c r="AR25" s="32"/>
      <c r="AS25" s="36">
        <v>0</v>
      </c>
      <c r="AT25" s="37" t="e">
        <f t="shared" si="1"/>
        <v>#REF!</v>
      </c>
      <c r="AU25" s="38" t="e">
        <f>'SO-04 - Verejné osvetlenie'!#REF!</f>
        <v>#REF!</v>
      </c>
      <c r="AV25" s="37" t="e">
        <f>'SO-04 - Verejné osvetlenie'!#REF!</f>
        <v>#REF!</v>
      </c>
      <c r="AW25" s="37" t="e">
        <f>'SO-04 - Verejné osvetlenie'!#REF!</f>
        <v>#REF!</v>
      </c>
      <c r="AX25" s="37" t="e">
        <f>'SO-04 - Verejné osvetlenie'!#REF!</f>
        <v>#REF!</v>
      </c>
      <c r="AY25" s="37" t="e">
        <f>'SO-04 - Verejné osvetlenie'!#REF!</f>
        <v>#REF!</v>
      </c>
      <c r="AZ25" s="37" t="e">
        <f>'SO-04 - Verejné osvetlenie'!#REF!</f>
        <v>#REF!</v>
      </c>
      <c r="BA25" s="37" t="e">
        <f>'SO-04 - Verejné osvetlenie'!#REF!</f>
        <v>#REF!</v>
      </c>
      <c r="BB25" s="37" t="e">
        <f>'SO-04 - Verejné osvetlenie'!#REF!</f>
        <v>#REF!</v>
      </c>
      <c r="BC25" s="37" t="e">
        <f>'SO-04 - Verejné osvetlenie'!#REF!</f>
        <v>#REF!</v>
      </c>
      <c r="BD25" s="39" t="e">
        <f>'SO-04 - Verejné osvetlenie'!#REF!</f>
        <v>#REF!</v>
      </c>
      <c r="BT25" s="40" t="s">
        <v>40</v>
      </c>
      <c r="BV25" s="40" t="s">
        <v>35</v>
      </c>
      <c r="BW25" s="40" t="s">
        <v>53</v>
      </c>
      <c r="BX25" s="40" t="s">
        <v>4</v>
      </c>
      <c r="CL25" s="40" t="s">
        <v>1</v>
      </c>
      <c r="CM25" s="40" t="s">
        <v>34</v>
      </c>
    </row>
    <row r="26" spans="1:91" s="3" customFormat="1" ht="16.5" customHeight="1">
      <c r="A26" s="31" t="s">
        <v>36</v>
      </c>
      <c r="B26" s="32"/>
      <c r="C26" s="33"/>
      <c r="D26" s="176" t="s">
        <v>54</v>
      </c>
      <c r="E26" s="176"/>
      <c r="F26" s="176"/>
      <c r="G26" s="176"/>
      <c r="H26" s="176"/>
      <c r="I26" s="34"/>
      <c r="J26" s="176" t="s">
        <v>55</v>
      </c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4">
        <f>'SO-06 - Areálové rozvody ...'!J40</f>
        <v>0</v>
      </c>
      <c r="AH26" s="175"/>
      <c r="AI26" s="175"/>
      <c r="AJ26" s="175"/>
      <c r="AK26" s="175"/>
      <c r="AL26" s="175"/>
      <c r="AM26" s="175"/>
      <c r="AN26" s="174">
        <f t="shared" si="0"/>
        <v>0</v>
      </c>
      <c r="AO26" s="175"/>
      <c r="AP26" s="175"/>
      <c r="AQ26" s="35" t="s">
        <v>39</v>
      </c>
      <c r="AR26" s="32"/>
      <c r="AS26" s="36">
        <v>0</v>
      </c>
      <c r="AT26" s="37" t="e">
        <f t="shared" si="1"/>
        <v>#REF!</v>
      </c>
      <c r="AU26" s="38" t="e">
        <f>'SO-06 - Areálové rozvody ...'!#REF!</f>
        <v>#REF!</v>
      </c>
      <c r="AV26" s="37" t="e">
        <f>'SO-06 - Areálové rozvody ...'!#REF!</f>
        <v>#REF!</v>
      </c>
      <c r="AW26" s="37" t="e">
        <f>'SO-06 - Areálové rozvody ...'!#REF!</f>
        <v>#REF!</v>
      </c>
      <c r="AX26" s="37" t="e">
        <f>'SO-06 - Areálové rozvody ...'!#REF!</f>
        <v>#REF!</v>
      </c>
      <c r="AY26" s="37" t="e">
        <f>'SO-06 - Areálové rozvody ...'!#REF!</f>
        <v>#REF!</v>
      </c>
      <c r="AZ26" s="37" t="e">
        <f>'SO-06 - Areálové rozvody ...'!#REF!</f>
        <v>#REF!</v>
      </c>
      <c r="BA26" s="37" t="e">
        <f>'SO-06 - Areálové rozvody ...'!#REF!</f>
        <v>#REF!</v>
      </c>
      <c r="BB26" s="37" t="e">
        <f>'SO-06 - Areálové rozvody ...'!#REF!</f>
        <v>#REF!</v>
      </c>
      <c r="BC26" s="37" t="e">
        <f>'SO-06 - Areálové rozvody ...'!#REF!</f>
        <v>#REF!</v>
      </c>
      <c r="BD26" s="39" t="e">
        <f>'SO-06 - Areálové rozvody ...'!#REF!</f>
        <v>#REF!</v>
      </c>
      <c r="BT26" s="40" t="s">
        <v>40</v>
      </c>
      <c r="BV26" s="40" t="s">
        <v>35</v>
      </c>
      <c r="BW26" s="40" t="s">
        <v>56</v>
      </c>
      <c r="BX26" s="40" t="s">
        <v>4</v>
      </c>
      <c r="CL26" s="40" t="s">
        <v>1</v>
      </c>
      <c r="CM26" s="40" t="s">
        <v>34</v>
      </c>
    </row>
    <row r="27" spans="1:91" s="3" customFormat="1" ht="16.5" customHeight="1">
      <c r="A27" s="31" t="s">
        <v>36</v>
      </c>
      <c r="B27" s="32"/>
      <c r="C27" s="33"/>
      <c r="D27" s="176" t="s">
        <v>57</v>
      </c>
      <c r="E27" s="176"/>
      <c r="F27" s="176"/>
      <c r="G27" s="176"/>
      <c r="H27" s="176"/>
      <c r="I27" s="34"/>
      <c r="J27" s="176" t="s">
        <v>58</v>
      </c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4">
        <f>'SO-07 - Splašková kanaliz...'!J36</f>
        <v>0</v>
      </c>
      <c r="AH27" s="175"/>
      <c r="AI27" s="175"/>
      <c r="AJ27" s="175"/>
      <c r="AK27" s="175"/>
      <c r="AL27" s="175"/>
      <c r="AM27" s="175"/>
      <c r="AN27" s="174">
        <f t="shared" si="0"/>
        <v>0</v>
      </c>
      <c r="AO27" s="175"/>
      <c r="AP27" s="175"/>
      <c r="AQ27" s="35" t="s">
        <v>39</v>
      </c>
      <c r="AR27" s="32"/>
      <c r="AS27" s="36">
        <v>0</v>
      </c>
      <c r="AT27" s="37" t="e">
        <f t="shared" si="1"/>
        <v>#REF!</v>
      </c>
      <c r="AU27" s="38" t="e">
        <f>'SO-07 - Splašková kanaliz...'!P36</f>
        <v>#REF!</v>
      </c>
      <c r="AV27" s="37" t="e">
        <f>'SO-07 - Splašková kanaliz...'!#REF!</f>
        <v>#REF!</v>
      </c>
      <c r="AW27" s="37" t="e">
        <f>'SO-07 - Splašková kanaliz...'!#REF!</f>
        <v>#REF!</v>
      </c>
      <c r="AX27" s="37" t="e">
        <f>'SO-07 - Splašková kanaliz...'!#REF!</f>
        <v>#REF!</v>
      </c>
      <c r="AY27" s="37" t="e">
        <f>'SO-07 - Splašková kanaliz...'!#REF!</f>
        <v>#REF!</v>
      </c>
      <c r="AZ27" s="37" t="e">
        <f>'SO-07 - Splašková kanaliz...'!#REF!</f>
        <v>#REF!</v>
      </c>
      <c r="BA27" s="37" t="e">
        <f>'SO-07 - Splašková kanaliz...'!#REF!</f>
        <v>#REF!</v>
      </c>
      <c r="BB27" s="37" t="e">
        <f>'SO-07 - Splašková kanaliz...'!#REF!</f>
        <v>#REF!</v>
      </c>
      <c r="BC27" s="37" t="e">
        <f>'SO-07 - Splašková kanaliz...'!#REF!</f>
        <v>#REF!</v>
      </c>
      <c r="BD27" s="39" t="e">
        <f>'SO-07 - Splašková kanaliz...'!#REF!</f>
        <v>#REF!</v>
      </c>
      <c r="BT27" s="40" t="s">
        <v>40</v>
      </c>
      <c r="BV27" s="40" t="s">
        <v>35</v>
      </c>
      <c r="BW27" s="40" t="s">
        <v>59</v>
      </c>
      <c r="BX27" s="40" t="s">
        <v>4</v>
      </c>
      <c r="CL27" s="40" t="s">
        <v>1</v>
      </c>
      <c r="CM27" s="40" t="s">
        <v>34</v>
      </c>
    </row>
    <row r="28" spans="1:91" s="3" customFormat="1" ht="16.5" customHeight="1">
      <c r="A28" s="31" t="s">
        <v>36</v>
      </c>
      <c r="B28" s="32"/>
      <c r="C28" s="33"/>
      <c r="D28" s="176" t="s">
        <v>60</v>
      </c>
      <c r="E28" s="176"/>
      <c r="F28" s="176"/>
      <c r="G28" s="176"/>
      <c r="H28" s="176"/>
      <c r="I28" s="34"/>
      <c r="J28" s="176" t="s">
        <v>61</v>
      </c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4">
        <f>'SO-08 - Vodovod'!J36</f>
        <v>0</v>
      </c>
      <c r="AH28" s="175"/>
      <c r="AI28" s="175"/>
      <c r="AJ28" s="175"/>
      <c r="AK28" s="175"/>
      <c r="AL28" s="175"/>
      <c r="AM28" s="175"/>
      <c r="AN28" s="174">
        <f t="shared" si="0"/>
        <v>0</v>
      </c>
      <c r="AO28" s="175"/>
      <c r="AP28" s="175"/>
      <c r="AQ28" s="35" t="s">
        <v>39</v>
      </c>
      <c r="AR28" s="32"/>
      <c r="AS28" s="36">
        <v>0</v>
      </c>
      <c r="AT28" s="37" t="e">
        <f t="shared" si="1"/>
        <v>#REF!</v>
      </c>
      <c r="AU28" s="38" t="e">
        <f>'SO-08 - Vodovod'!P36</f>
        <v>#REF!</v>
      </c>
      <c r="AV28" s="37" t="e">
        <f>'SO-08 - Vodovod'!#REF!</f>
        <v>#REF!</v>
      </c>
      <c r="AW28" s="37" t="e">
        <f>'SO-08 - Vodovod'!#REF!</f>
        <v>#REF!</v>
      </c>
      <c r="AX28" s="37" t="e">
        <f>'SO-08 - Vodovod'!#REF!</f>
        <v>#REF!</v>
      </c>
      <c r="AY28" s="37" t="e">
        <f>'SO-08 - Vodovod'!#REF!</f>
        <v>#REF!</v>
      </c>
      <c r="AZ28" s="37" t="e">
        <f>'SO-08 - Vodovod'!#REF!</f>
        <v>#REF!</v>
      </c>
      <c r="BA28" s="37" t="e">
        <f>'SO-08 - Vodovod'!#REF!</f>
        <v>#REF!</v>
      </c>
      <c r="BB28" s="37" t="e">
        <f>'SO-08 - Vodovod'!#REF!</f>
        <v>#REF!</v>
      </c>
      <c r="BC28" s="37" t="e">
        <f>'SO-08 - Vodovod'!#REF!</f>
        <v>#REF!</v>
      </c>
      <c r="BD28" s="39" t="e">
        <f>'SO-08 - Vodovod'!#REF!</f>
        <v>#REF!</v>
      </c>
      <c r="BT28" s="40" t="s">
        <v>40</v>
      </c>
      <c r="BV28" s="40" t="s">
        <v>35</v>
      </c>
      <c r="BW28" s="40" t="s">
        <v>62</v>
      </c>
      <c r="BX28" s="40" t="s">
        <v>4</v>
      </c>
      <c r="CL28" s="40" t="s">
        <v>1</v>
      </c>
      <c r="CM28" s="40" t="s">
        <v>34</v>
      </c>
    </row>
    <row r="29" spans="1:91" s="3" customFormat="1" ht="16.5" customHeight="1">
      <c r="A29" s="31" t="s">
        <v>36</v>
      </c>
      <c r="B29" s="32"/>
      <c r="C29" s="33"/>
      <c r="D29" s="176" t="s">
        <v>63</v>
      </c>
      <c r="E29" s="176"/>
      <c r="F29" s="176"/>
      <c r="G29" s="176"/>
      <c r="H29" s="176"/>
      <c r="I29" s="34"/>
      <c r="J29" s="176" t="s">
        <v>64</v>
      </c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4">
        <f>'POV - Projekt organizácie...'!J33</f>
        <v>0</v>
      </c>
      <c r="AH29" s="175"/>
      <c r="AI29" s="175"/>
      <c r="AJ29" s="175"/>
      <c r="AK29" s="175"/>
      <c r="AL29" s="175"/>
      <c r="AM29" s="175"/>
      <c r="AN29" s="174">
        <f t="shared" si="0"/>
        <v>0</v>
      </c>
      <c r="AO29" s="175"/>
      <c r="AP29" s="175"/>
      <c r="AQ29" s="35" t="s">
        <v>39</v>
      </c>
      <c r="AR29" s="32"/>
      <c r="AS29" s="41">
        <v>0</v>
      </c>
      <c r="AT29" s="42" t="e">
        <f t="shared" si="1"/>
        <v>#REF!</v>
      </c>
      <c r="AU29" s="43" t="e">
        <f>'POV - Projekt organizácie...'!P33</f>
        <v>#REF!</v>
      </c>
      <c r="AV29" s="42" t="e">
        <f>'POV - Projekt organizácie...'!#REF!</f>
        <v>#REF!</v>
      </c>
      <c r="AW29" s="42" t="e">
        <f>'POV - Projekt organizácie...'!#REF!</f>
        <v>#REF!</v>
      </c>
      <c r="AX29" s="42" t="e">
        <f>'POV - Projekt organizácie...'!#REF!</f>
        <v>#REF!</v>
      </c>
      <c r="AY29" s="42" t="e">
        <f>'POV - Projekt organizácie...'!#REF!</f>
        <v>#REF!</v>
      </c>
      <c r="AZ29" s="42" t="e">
        <f>'POV - Projekt organizácie...'!#REF!</f>
        <v>#REF!</v>
      </c>
      <c r="BA29" s="42" t="e">
        <f>'POV - Projekt organizácie...'!#REF!</f>
        <v>#REF!</v>
      </c>
      <c r="BB29" s="42" t="e">
        <f>'POV - Projekt organizácie...'!#REF!</f>
        <v>#REF!</v>
      </c>
      <c r="BC29" s="42" t="e">
        <f>'POV - Projekt organizácie...'!#REF!</f>
        <v>#REF!</v>
      </c>
      <c r="BD29" s="44" t="e">
        <f>'POV - Projekt organizácie...'!#REF!</f>
        <v>#REF!</v>
      </c>
      <c r="BT29" s="40" t="s">
        <v>40</v>
      </c>
      <c r="BV29" s="40" t="s">
        <v>35</v>
      </c>
      <c r="BW29" s="40" t="s">
        <v>65</v>
      </c>
      <c r="BX29" s="40" t="s">
        <v>4</v>
      </c>
      <c r="CL29" s="40" t="s">
        <v>1</v>
      </c>
      <c r="CM29" s="40" t="s">
        <v>34</v>
      </c>
    </row>
    <row r="30" spans="1:91" s="1" customFormat="1" ht="30" customHeight="1">
      <c r="B30" s="14"/>
      <c r="D30" s="188" t="s">
        <v>937</v>
      </c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7">
        <f>SUM(AG21:AG29)</f>
        <v>0</v>
      </c>
      <c r="AH30" s="188"/>
      <c r="AI30" s="188"/>
      <c r="AJ30" s="188"/>
      <c r="AK30" s="188"/>
      <c r="AL30" s="188"/>
      <c r="AM30" s="188"/>
      <c r="AN30" s="187">
        <f t="shared" si="0"/>
        <v>0</v>
      </c>
      <c r="AO30" s="187"/>
      <c r="AP30" s="187"/>
      <c r="AR30" s="14"/>
    </row>
    <row r="31" spans="1:91" s="1" customFormat="1" ht="6.95" customHeight="1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4"/>
    </row>
    <row r="34" spans="2:42" ht="15">
      <c r="B34" s="170" t="s">
        <v>956</v>
      </c>
      <c r="C34" s="170"/>
      <c r="D34" s="170"/>
      <c r="E34" s="170"/>
      <c r="F34" s="170"/>
      <c r="G34" s="170"/>
      <c r="H34" s="170"/>
      <c r="I34" s="170"/>
      <c r="J34" s="170"/>
    </row>
    <row r="35" spans="2:42">
      <c r="B35" s="172" t="s">
        <v>957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</row>
    <row r="36" spans="2:42"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</row>
    <row r="37" spans="2:42"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</row>
    <row r="38" spans="2:42"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</row>
    <row r="39" spans="2:42"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</row>
    <row r="40" spans="2:42"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</row>
    <row r="41" spans="2:42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</row>
    <row r="42" spans="2:42"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</row>
    <row r="45" spans="2:42" ht="14.25">
      <c r="B45" s="144" t="s">
        <v>968</v>
      </c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6"/>
    </row>
    <row r="46" spans="2:42">
      <c r="B46" s="124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6"/>
    </row>
    <row r="47" spans="2:42" ht="12">
      <c r="B47" s="127" t="s">
        <v>969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9"/>
    </row>
    <row r="48" spans="2:42" ht="15">
      <c r="B48" s="147" t="s">
        <v>970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48"/>
    </row>
    <row r="49" spans="2:42" ht="12">
      <c r="B49" s="130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9"/>
    </row>
    <row r="50" spans="2:42">
      <c r="B50" s="131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23"/>
    </row>
    <row r="51" spans="2:42" ht="12.75">
      <c r="B51" s="137" t="s">
        <v>971</v>
      </c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 t="s">
        <v>972</v>
      </c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9"/>
    </row>
    <row r="52" spans="2:42" ht="39.950000000000003" customHeight="1">
      <c r="B52" s="133" t="s">
        <v>973</v>
      </c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5"/>
    </row>
    <row r="53" spans="2:42"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</row>
  </sheetData>
  <mergeCells count="72">
    <mergeCell ref="AN30:AP30"/>
    <mergeCell ref="D30:AF30"/>
    <mergeCell ref="AG30:AM30"/>
    <mergeCell ref="B34:J34"/>
    <mergeCell ref="AN28:AP28"/>
    <mergeCell ref="AG28:AM28"/>
    <mergeCell ref="D28:H28"/>
    <mergeCell ref="J28:AF28"/>
    <mergeCell ref="AN29:AP29"/>
    <mergeCell ref="AG29:AM29"/>
    <mergeCell ref="D29:H29"/>
    <mergeCell ref="J29:AF29"/>
    <mergeCell ref="J22:AF22"/>
    <mergeCell ref="L17:AO17"/>
    <mergeCell ref="D25:H25"/>
    <mergeCell ref="J25:AF25"/>
    <mergeCell ref="D26:H26"/>
    <mergeCell ref="J26:AF26"/>
    <mergeCell ref="D21:H21"/>
    <mergeCell ref="AS18:AT18"/>
    <mergeCell ref="C19:G19"/>
    <mergeCell ref="AG19:AM19"/>
    <mergeCell ref="I19:AF19"/>
    <mergeCell ref="AN19:AP19"/>
    <mergeCell ref="B2:AP2"/>
    <mergeCell ref="B35:AP42"/>
    <mergeCell ref="AN25:AP25"/>
    <mergeCell ref="AG25:AM25"/>
    <mergeCell ref="AN23:AP23"/>
    <mergeCell ref="D23:H23"/>
    <mergeCell ref="J23:AF23"/>
    <mergeCell ref="AG23:AM23"/>
    <mergeCell ref="D24:H24"/>
    <mergeCell ref="J24:AF24"/>
    <mergeCell ref="AG21:AM21"/>
    <mergeCell ref="J21:AF21"/>
    <mergeCell ref="AN21:AP21"/>
    <mergeCell ref="D22:H22"/>
    <mergeCell ref="AG22:AM22"/>
    <mergeCell ref="AN22:AP22"/>
    <mergeCell ref="C7:M7"/>
    <mergeCell ref="N7:AP7"/>
    <mergeCell ref="C8:M8"/>
    <mergeCell ref="N8:AP8"/>
    <mergeCell ref="C9:M9"/>
    <mergeCell ref="B3:AP3"/>
    <mergeCell ref="C4:AP4"/>
    <mergeCell ref="C5:M5"/>
    <mergeCell ref="N5:AP5"/>
    <mergeCell ref="C6:M6"/>
    <mergeCell ref="N6:AP6"/>
    <mergeCell ref="N9:AP9"/>
    <mergeCell ref="C10:M10"/>
    <mergeCell ref="N10:AP10"/>
    <mergeCell ref="C11:M11"/>
    <mergeCell ref="N11:AP11"/>
    <mergeCell ref="B52:AP52"/>
    <mergeCell ref="B53:AP53"/>
    <mergeCell ref="B51:Z51"/>
    <mergeCell ref="AA51:AP51"/>
    <mergeCell ref="C12:AP12"/>
    <mergeCell ref="B45:AP45"/>
    <mergeCell ref="B48:AP48"/>
    <mergeCell ref="AN27:AP27"/>
    <mergeCell ref="AG27:AM27"/>
    <mergeCell ref="D27:H27"/>
    <mergeCell ref="J27:AF27"/>
    <mergeCell ref="C15:AO15"/>
    <mergeCell ref="AN26:AP26"/>
    <mergeCell ref="AG26:AM26"/>
    <mergeCell ref="AN24:AP24"/>
    <mergeCell ref="AG24:AM24"/>
  </mergeCells>
  <hyperlinks>
    <hyperlink ref="A21" location="'ASR - Mobiliar a drobná a...'!C2" display="/" xr:uid="{00000000-0004-0000-0000-000000000000}"/>
    <hyperlink ref="A22" location="'SO-01 - Búracie práce'!C2" display="/" xr:uid="{00000000-0004-0000-0000-000001000000}"/>
    <hyperlink ref="A23" location="'SO-02 - Pešie komunikácie...'!C2" display="/" xr:uid="{00000000-0004-0000-0000-000002000000}"/>
    <hyperlink ref="A24" location="'SO-03 - Sadové úpravy'!C2" display="/" xr:uid="{00000000-0004-0000-0000-000003000000}"/>
    <hyperlink ref="A25" location="'SO-04 - Verejné osvetlenie'!C2" display="/" xr:uid="{00000000-0004-0000-0000-000004000000}"/>
    <hyperlink ref="A26" location="'SO-06 - Areálové rozvody ...'!C2" display="/" xr:uid="{00000000-0004-0000-0000-000005000000}"/>
    <hyperlink ref="A27" location="'SO-07 - Splašková kanaliz...'!C2" display="/" xr:uid="{00000000-0004-0000-0000-000006000000}"/>
    <hyperlink ref="A28" location="'SO-08 - Vodovod'!C2" display="/" xr:uid="{00000000-0004-0000-0000-000007000000}"/>
    <hyperlink ref="A29" location="'POV - Projekt organizácie...'!C2" display="/" xr:uid="{00000000-0004-0000-0000-000008000000}"/>
    <hyperlink ref="B48" r:id="rId1" xr:uid="{6A8A195E-7970-4BD9-8DBB-7D9E084BED8C}"/>
  </hyperlinks>
  <pageMargins left="0.39374999999999999" right="0.39374999999999999" top="0.39374999999999999" bottom="0.39374999999999999" header="0" footer="0"/>
  <pageSetup paperSize="9" fitToHeight="100" orientation="portrait" blackAndWhite="1" r:id="rId2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38"/>
  <sheetViews>
    <sheetView showGridLines="0" workbookViewId="0">
      <selection activeCell="I36" sqref="I3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AT2" s="9" t="s">
        <v>65</v>
      </c>
    </row>
    <row r="4" spans="2:46" s="1" customFormat="1" ht="6.95" hidden="1" customHeight="1">
      <c r="B4" s="17"/>
      <c r="C4" s="18"/>
      <c r="D4" s="18"/>
      <c r="E4" s="18"/>
      <c r="F4" s="18"/>
      <c r="G4" s="18"/>
      <c r="H4" s="18"/>
      <c r="I4" s="18"/>
      <c r="J4" s="18"/>
      <c r="K4" s="18"/>
      <c r="L4" s="14"/>
    </row>
    <row r="5" spans="2:46" s="1" customFormat="1" ht="24.95" hidden="1" customHeight="1">
      <c r="B5" s="14"/>
      <c r="C5" s="10" t="s">
        <v>67</v>
      </c>
      <c r="L5" s="14"/>
    </row>
    <row r="6" spans="2:46" s="1" customFormat="1" ht="6.95" hidden="1" customHeight="1">
      <c r="B6" s="14"/>
      <c r="L6" s="14"/>
    </row>
    <row r="7" spans="2:46" s="1" customFormat="1" ht="12" hidden="1" customHeight="1">
      <c r="B7" s="14"/>
      <c r="C7" s="12" t="s">
        <v>7</v>
      </c>
      <c r="L7" s="14"/>
    </row>
    <row r="8" spans="2:46" s="1" customFormat="1" ht="16.5" hidden="1" customHeight="1">
      <c r="B8" s="14"/>
      <c r="E8" s="195" t="e">
        <f>#REF!</f>
        <v>#REF!</v>
      </c>
      <c r="F8" s="196"/>
      <c r="G8" s="196"/>
      <c r="H8" s="196"/>
      <c r="L8" s="14"/>
    </row>
    <row r="9" spans="2:46" s="1" customFormat="1" ht="12" hidden="1" customHeight="1">
      <c r="B9" s="14"/>
      <c r="C9" s="12" t="s">
        <v>66</v>
      </c>
      <c r="L9" s="14"/>
    </row>
    <row r="10" spans="2:46" s="1" customFormat="1" ht="16.5" hidden="1" customHeight="1">
      <c r="B10" s="14"/>
      <c r="E10" s="186" t="e">
        <f>#REF!</f>
        <v>#REF!</v>
      </c>
      <c r="F10" s="193"/>
      <c r="G10" s="193"/>
      <c r="H10" s="193"/>
      <c r="L10" s="14"/>
    </row>
    <row r="11" spans="2:46" s="1" customFormat="1" ht="6.95" hidden="1" customHeight="1">
      <c r="B11" s="14"/>
      <c r="L11" s="14"/>
    </row>
    <row r="12" spans="2:46" s="1" customFormat="1" ht="12" hidden="1" customHeight="1">
      <c r="B12" s="14"/>
      <c r="C12" s="12" t="s">
        <v>8</v>
      </c>
      <c r="F12" s="11" t="e">
        <f>#REF!</f>
        <v>#REF!</v>
      </c>
      <c r="I12" s="12" t="s">
        <v>9</v>
      </c>
      <c r="J12" s="20" t="e">
        <f>IF(#REF!="","",#REF!)</f>
        <v>#REF!</v>
      </c>
      <c r="L12" s="14"/>
    </row>
    <row r="13" spans="2:46" s="1" customFormat="1" ht="6.95" hidden="1" customHeight="1">
      <c r="B13" s="14"/>
      <c r="L13" s="14"/>
    </row>
    <row r="14" spans="2:46" s="1" customFormat="1" ht="25.7" hidden="1" customHeight="1">
      <c r="B14" s="14"/>
      <c r="C14" s="12" t="s">
        <v>10</v>
      </c>
      <c r="F14" s="11" t="e">
        <f>#REF!</f>
        <v>#REF!</v>
      </c>
      <c r="I14" s="12" t="s">
        <v>12</v>
      </c>
      <c r="J14" s="13" t="e">
        <f>#REF!</f>
        <v>#REF!</v>
      </c>
      <c r="L14" s="14"/>
    </row>
    <row r="15" spans="2:46" s="1" customFormat="1" ht="25.7" hidden="1" customHeight="1">
      <c r="B15" s="14"/>
      <c r="C15" s="12" t="s">
        <v>11</v>
      </c>
      <c r="F15" s="11" t="e">
        <f>IF(#REF!="","",#REF!)</f>
        <v>#REF!</v>
      </c>
      <c r="I15" s="12" t="s">
        <v>13</v>
      </c>
      <c r="J15" s="13" t="e">
        <f>#REF!</f>
        <v>#REF!</v>
      </c>
      <c r="L15" s="14"/>
    </row>
    <row r="16" spans="2:46" s="1" customFormat="1" ht="10.35" hidden="1" customHeight="1">
      <c r="B16" s="14"/>
      <c r="L16" s="14"/>
    </row>
    <row r="17" spans="2:47" s="1" customFormat="1" ht="29.25" hidden="1" customHeight="1">
      <c r="B17" s="14"/>
      <c r="C17" s="46" t="s">
        <v>68</v>
      </c>
      <c r="D17" s="45"/>
      <c r="E17" s="45"/>
      <c r="F17" s="45"/>
      <c r="G17" s="45"/>
      <c r="H17" s="45"/>
      <c r="I17" s="45"/>
      <c r="J17" s="47" t="s">
        <v>69</v>
      </c>
      <c r="K17" s="45"/>
      <c r="L17" s="14"/>
    </row>
    <row r="18" spans="2:47" s="1" customFormat="1" ht="10.35" hidden="1" customHeight="1">
      <c r="B18" s="14"/>
      <c r="L18" s="14"/>
    </row>
    <row r="19" spans="2:47" s="1" customFormat="1" ht="22.9" hidden="1" customHeight="1">
      <c r="B19" s="14"/>
      <c r="C19" s="48" t="s">
        <v>70</v>
      </c>
      <c r="J19" s="30">
        <f>J33</f>
        <v>0</v>
      </c>
      <c r="L19" s="14"/>
      <c r="AU19" s="9" t="s">
        <v>71</v>
      </c>
    </row>
    <row r="20" spans="2:47" s="4" customFormat="1" ht="24.95" hidden="1" customHeight="1">
      <c r="B20" s="49"/>
      <c r="D20" s="50" t="s">
        <v>921</v>
      </c>
      <c r="E20" s="51"/>
      <c r="F20" s="51"/>
      <c r="G20" s="51"/>
      <c r="H20" s="51"/>
      <c r="I20" s="51"/>
      <c r="J20" s="52">
        <f>J34</f>
        <v>0</v>
      </c>
      <c r="L20" s="49"/>
    </row>
    <row r="21" spans="2:47" s="4" customFormat="1" ht="21.75" hidden="1" customHeight="1">
      <c r="B21" s="49"/>
      <c r="D21" s="57" t="s">
        <v>80</v>
      </c>
      <c r="J21" s="58" t="e">
        <f>#REF!</f>
        <v>#REF!</v>
      </c>
      <c r="L21" s="49"/>
    </row>
    <row r="22" spans="2:47" s="1" customFormat="1" ht="21.75" hidden="1" customHeight="1">
      <c r="B22" s="14"/>
      <c r="L22" s="14"/>
    </row>
    <row r="23" spans="2:47" s="1" customFormat="1" ht="6.95" hidden="1" customHeight="1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4"/>
    </row>
    <row r="24" spans="2:47" hidden="1"/>
    <row r="25" spans="2:47" hidden="1"/>
    <row r="26" spans="2:47" hidden="1"/>
    <row r="27" spans="2:47" s="1" customFormat="1" ht="6.95" customHeight="1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4"/>
    </row>
    <row r="28" spans="2:47" s="1" customFormat="1" ht="24.95" customHeight="1">
      <c r="B28" s="14"/>
      <c r="C28" s="184" t="s">
        <v>954</v>
      </c>
      <c r="D28" s="185"/>
      <c r="E28" s="185"/>
      <c r="F28" s="185"/>
      <c r="G28" s="185"/>
      <c r="H28" s="185"/>
      <c r="I28" s="185"/>
      <c r="J28" s="185"/>
      <c r="L28" s="14"/>
    </row>
    <row r="29" spans="2:47" s="1" customFormat="1" ht="6.95" customHeight="1">
      <c r="B29" s="14"/>
      <c r="L29" s="14"/>
    </row>
    <row r="30" spans="2:47" s="1" customFormat="1" ht="12" customHeight="1">
      <c r="B30" s="14"/>
      <c r="C30" s="191" t="s">
        <v>7</v>
      </c>
      <c r="D30" s="188"/>
      <c r="E30" s="188"/>
      <c r="F30" s="188" t="s">
        <v>935</v>
      </c>
      <c r="G30" s="193"/>
      <c r="H30" s="193"/>
      <c r="I30" s="193"/>
      <c r="J30" s="193"/>
      <c r="L30" s="14"/>
    </row>
    <row r="31" spans="2:47" s="1" customFormat="1" ht="10.35" customHeight="1">
      <c r="B31" s="14"/>
      <c r="L31" s="14"/>
    </row>
    <row r="32" spans="2:47" s="6" customFormat="1" ht="29.25" customHeight="1">
      <c r="B32" s="59"/>
      <c r="C32" s="60" t="s">
        <v>81</v>
      </c>
      <c r="D32" s="61" t="s">
        <v>20</v>
      </c>
      <c r="E32" s="61" t="s">
        <v>16</v>
      </c>
      <c r="F32" s="61" t="s">
        <v>17</v>
      </c>
      <c r="G32" s="61" t="s">
        <v>82</v>
      </c>
      <c r="H32" s="61" t="s">
        <v>83</v>
      </c>
      <c r="I32" s="61" t="s">
        <v>84</v>
      </c>
      <c r="J32" s="62" t="s">
        <v>69</v>
      </c>
      <c r="K32" s="63" t="s">
        <v>85</v>
      </c>
      <c r="L32" s="59"/>
      <c r="M32" s="26" t="s">
        <v>1</v>
      </c>
      <c r="N32" s="27" t="s">
        <v>14</v>
      </c>
      <c r="O32" s="27" t="s">
        <v>86</v>
      </c>
      <c r="P32" s="27" t="s">
        <v>87</v>
      </c>
      <c r="Q32" s="27" t="s">
        <v>88</v>
      </c>
      <c r="R32" s="27" t="s">
        <v>89</v>
      </c>
      <c r="S32" s="27" t="s">
        <v>90</v>
      </c>
      <c r="T32" s="28" t="s">
        <v>91</v>
      </c>
    </row>
    <row r="33" spans="2:65" s="1" customFormat="1" ht="22.9" customHeight="1">
      <c r="B33" s="14"/>
      <c r="C33" s="189" t="s">
        <v>955</v>
      </c>
      <c r="D33" s="190"/>
      <c r="E33" s="190"/>
      <c r="F33" s="190"/>
      <c r="G33" s="190"/>
      <c r="H33" s="190"/>
      <c r="I33" s="190"/>
      <c r="J33" s="64">
        <f>BK34</f>
        <v>0</v>
      </c>
      <c r="L33" s="14"/>
      <c r="M33" s="29"/>
      <c r="N33" s="21"/>
      <c r="O33" s="21"/>
      <c r="P33" s="65" t="e">
        <f>P34+#REF!</f>
        <v>#REF!</v>
      </c>
      <c r="Q33" s="21"/>
      <c r="R33" s="65" t="e">
        <f>R34+#REF!</f>
        <v>#REF!</v>
      </c>
      <c r="S33" s="21"/>
      <c r="T33" s="66" t="e">
        <f>T34+#REF!</f>
        <v>#REF!</v>
      </c>
      <c r="AT33" s="9" t="s">
        <v>33</v>
      </c>
      <c r="AU33" s="9" t="s">
        <v>71</v>
      </c>
      <c r="BK33" s="67" t="e">
        <f>BK34+#REF!</f>
        <v>#REF!</v>
      </c>
    </row>
    <row r="34" spans="2:65" s="7" customFormat="1" ht="25.9" customHeight="1">
      <c r="B34" s="68"/>
      <c r="D34" s="69" t="s">
        <v>33</v>
      </c>
      <c r="E34" s="70" t="s">
        <v>922</v>
      </c>
      <c r="F34" s="70" t="s">
        <v>923</v>
      </c>
      <c r="I34" s="71"/>
      <c r="J34" s="58">
        <f>BK34</f>
        <v>0</v>
      </c>
      <c r="L34" s="68"/>
      <c r="M34" s="72"/>
      <c r="P34" s="73">
        <f>SUM(P35:P37)</f>
        <v>0</v>
      </c>
      <c r="R34" s="73">
        <f>SUM(R35:R37)</f>
        <v>0</v>
      </c>
      <c r="T34" s="74">
        <f>SUM(T35:T37)</f>
        <v>0</v>
      </c>
      <c r="AR34" s="69" t="s">
        <v>181</v>
      </c>
      <c r="AT34" s="75" t="s">
        <v>33</v>
      </c>
      <c r="AU34" s="75" t="s">
        <v>34</v>
      </c>
      <c r="AY34" s="69" t="s">
        <v>94</v>
      </c>
      <c r="BK34" s="76">
        <f>SUM(BK35:BK37)</f>
        <v>0</v>
      </c>
    </row>
    <row r="35" spans="2:65" s="1" customFormat="1" ht="16.5" customHeight="1">
      <c r="B35" s="79"/>
      <c r="C35" s="80" t="s">
        <v>40</v>
      </c>
      <c r="D35" s="80" t="s">
        <v>97</v>
      </c>
      <c r="E35" s="81" t="s">
        <v>924</v>
      </c>
      <c r="F35" s="82" t="s">
        <v>925</v>
      </c>
      <c r="G35" s="83" t="s">
        <v>926</v>
      </c>
      <c r="H35" s="84">
        <v>1</v>
      </c>
      <c r="I35" s="85"/>
      <c r="J35" s="86">
        <f>ROUND(I35*H35,2)</f>
        <v>0</v>
      </c>
      <c r="K35" s="87"/>
      <c r="L35" s="14"/>
      <c r="M35" s="88" t="s">
        <v>1</v>
      </c>
      <c r="N35" s="89" t="s">
        <v>15</v>
      </c>
      <c r="P35" s="90">
        <f>O35*H35</f>
        <v>0</v>
      </c>
      <c r="Q35" s="90">
        <v>0</v>
      </c>
      <c r="R35" s="90">
        <f>Q35*H35</f>
        <v>0</v>
      </c>
      <c r="S35" s="90">
        <v>0</v>
      </c>
      <c r="T35" s="91">
        <f>S35*H35</f>
        <v>0</v>
      </c>
      <c r="AR35" s="92" t="s">
        <v>927</v>
      </c>
      <c r="AT35" s="92" t="s">
        <v>97</v>
      </c>
      <c r="AU35" s="92" t="s">
        <v>40</v>
      </c>
      <c r="AY35" s="9" t="s">
        <v>94</v>
      </c>
      <c r="BE35" s="93">
        <f>IF(N35="základná",J35,0)</f>
        <v>0</v>
      </c>
      <c r="BF35" s="93">
        <f>IF(N35="znížená",J35,0)</f>
        <v>0</v>
      </c>
      <c r="BG35" s="93">
        <f>IF(N35="zákl. prenesená",J35,0)</f>
        <v>0</v>
      </c>
      <c r="BH35" s="93">
        <f>IF(N35="zníž. prenesená",J35,0)</f>
        <v>0</v>
      </c>
      <c r="BI35" s="93">
        <f>IF(N35="nulová",J35,0)</f>
        <v>0</v>
      </c>
      <c r="BJ35" s="9" t="s">
        <v>102</v>
      </c>
      <c r="BK35" s="93">
        <f>ROUND(I35*H35,2)</f>
        <v>0</v>
      </c>
      <c r="BL35" s="9" t="s">
        <v>927</v>
      </c>
      <c r="BM35" s="92" t="s">
        <v>928</v>
      </c>
    </row>
    <row r="36" spans="2:65" s="1" customFormat="1" ht="24.2" customHeight="1">
      <c r="B36" s="79"/>
      <c r="C36" s="80" t="s">
        <v>102</v>
      </c>
      <c r="D36" s="80" t="s">
        <v>97</v>
      </c>
      <c r="E36" s="81" t="s">
        <v>929</v>
      </c>
      <c r="F36" s="82" t="s">
        <v>930</v>
      </c>
      <c r="G36" s="83" t="s">
        <v>926</v>
      </c>
      <c r="H36" s="84">
        <v>1</v>
      </c>
      <c r="I36" s="85"/>
      <c r="J36" s="86">
        <f>ROUND(I36*H36,2)</f>
        <v>0</v>
      </c>
      <c r="K36" s="87"/>
      <c r="L36" s="14"/>
      <c r="M36" s="88" t="s">
        <v>1</v>
      </c>
      <c r="N36" s="89" t="s">
        <v>15</v>
      </c>
      <c r="P36" s="90">
        <f>O36*H36</f>
        <v>0</v>
      </c>
      <c r="Q36" s="90">
        <v>0</v>
      </c>
      <c r="R36" s="90">
        <f>Q36*H36</f>
        <v>0</v>
      </c>
      <c r="S36" s="90">
        <v>0</v>
      </c>
      <c r="T36" s="91">
        <f>S36*H36</f>
        <v>0</v>
      </c>
      <c r="AR36" s="92" t="s">
        <v>927</v>
      </c>
      <c r="AT36" s="92" t="s">
        <v>97</v>
      </c>
      <c r="AU36" s="92" t="s">
        <v>40</v>
      </c>
      <c r="AY36" s="9" t="s">
        <v>94</v>
      </c>
      <c r="BE36" s="93">
        <f>IF(N36="základná",J36,0)</f>
        <v>0</v>
      </c>
      <c r="BF36" s="93">
        <f>IF(N36="znížená",J36,0)</f>
        <v>0</v>
      </c>
      <c r="BG36" s="93">
        <f>IF(N36="zákl. prenesená",J36,0)</f>
        <v>0</v>
      </c>
      <c r="BH36" s="93">
        <f>IF(N36="zníž. prenesená",J36,0)</f>
        <v>0</v>
      </c>
      <c r="BI36" s="93">
        <f>IF(N36="nulová",J36,0)</f>
        <v>0</v>
      </c>
      <c r="BJ36" s="9" t="s">
        <v>102</v>
      </c>
      <c r="BK36" s="93">
        <f>ROUND(I36*H36,2)</f>
        <v>0</v>
      </c>
      <c r="BL36" s="9" t="s">
        <v>927</v>
      </c>
      <c r="BM36" s="92" t="s">
        <v>931</v>
      </c>
    </row>
    <row r="37" spans="2:65" s="1" customFormat="1" ht="21.75" customHeight="1">
      <c r="B37" s="79"/>
      <c r="C37" s="80" t="s">
        <v>149</v>
      </c>
      <c r="D37" s="80" t="s">
        <v>97</v>
      </c>
      <c r="E37" s="81" t="s">
        <v>932</v>
      </c>
      <c r="F37" s="82" t="s">
        <v>933</v>
      </c>
      <c r="G37" s="83" t="s">
        <v>926</v>
      </c>
      <c r="H37" s="84">
        <v>1</v>
      </c>
      <c r="I37" s="85"/>
      <c r="J37" s="86">
        <f>ROUND(I37*H37,2)</f>
        <v>0</v>
      </c>
      <c r="K37" s="87"/>
      <c r="L37" s="14"/>
      <c r="M37" s="88" t="s">
        <v>1</v>
      </c>
      <c r="N37" s="89" t="s">
        <v>15</v>
      </c>
      <c r="P37" s="90">
        <f>O37*H37</f>
        <v>0</v>
      </c>
      <c r="Q37" s="90">
        <v>0</v>
      </c>
      <c r="R37" s="90">
        <f>Q37*H37</f>
        <v>0</v>
      </c>
      <c r="S37" s="90">
        <v>0</v>
      </c>
      <c r="T37" s="91">
        <f>S37*H37</f>
        <v>0</v>
      </c>
      <c r="AR37" s="92" t="s">
        <v>927</v>
      </c>
      <c r="AT37" s="92" t="s">
        <v>97</v>
      </c>
      <c r="AU37" s="92" t="s">
        <v>40</v>
      </c>
      <c r="AY37" s="9" t="s">
        <v>94</v>
      </c>
      <c r="BE37" s="93">
        <f>IF(N37="základná",J37,0)</f>
        <v>0</v>
      </c>
      <c r="BF37" s="93">
        <f>IF(N37="znížená",J37,0)</f>
        <v>0</v>
      </c>
      <c r="BG37" s="93">
        <f>IF(N37="zákl. prenesená",J37,0)</f>
        <v>0</v>
      </c>
      <c r="BH37" s="93">
        <f>IF(N37="zníž. prenesená",J37,0)</f>
        <v>0</v>
      </c>
      <c r="BI37" s="93">
        <f>IF(N37="nulová",J37,0)</f>
        <v>0</v>
      </c>
      <c r="BJ37" s="9" t="s">
        <v>102</v>
      </c>
      <c r="BK37" s="93">
        <f>ROUND(I37*H37,2)</f>
        <v>0</v>
      </c>
      <c r="BL37" s="9" t="s">
        <v>927</v>
      </c>
      <c r="BM37" s="92" t="s">
        <v>934</v>
      </c>
    </row>
    <row r="38" spans="2:65" s="1" customFormat="1" ht="6.95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4"/>
    </row>
  </sheetData>
  <autoFilter ref="C32:K37" xr:uid="{00000000-0009-0000-0000-000009000000}"/>
  <mergeCells count="7">
    <mergeCell ref="C33:I33"/>
    <mergeCell ref="E10:H10"/>
    <mergeCell ref="L2:V2"/>
    <mergeCell ref="E8:H8"/>
    <mergeCell ref="C28:J28"/>
    <mergeCell ref="C30:E30"/>
    <mergeCell ref="F30:J30"/>
  </mergeCells>
  <dataValidations count="2">
    <dataValidation type="list" allowBlank="1" showInputMessage="1" showErrorMessage="1" error="Povolené sú hodnoty K, M." sqref="D38" xr:uid="{00000000-0002-0000-0900-000000000000}">
      <formula1>"K, M"</formula1>
    </dataValidation>
    <dataValidation type="list" allowBlank="1" showInputMessage="1" showErrorMessage="1" error="Povolené sú hodnoty základná, znížená, nulová." sqref="N38" xr:uid="{00000000-0002-0000-09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89"/>
  <sheetViews>
    <sheetView showGridLines="0" workbookViewId="0">
      <selection activeCell="I75" sqref="I7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AT2" s="9" t="s">
        <v>41</v>
      </c>
    </row>
    <row r="4" spans="2:46" s="1" customFormat="1" ht="6.95" hidden="1" customHeight="1">
      <c r="B4" s="17"/>
      <c r="C4" s="18"/>
      <c r="D4" s="18"/>
      <c r="E4" s="18"/>
      <c r="F4" s="18"/>
      <c r="G4" s="18"/>
      <c r="H4" s="18"/>
      <c r="I4" s="18"/>
      <c r="J4" s="18"/>
      <c r="K4" s="18"/>
      <c r="L4" s="14"/>
    </row>
    <row r="5" spans="2:46" s="1" customFormat="1" ht="24.95" hidden="1" customHeight="1">
      <c r="B5" s="14"/>
      <c r="C5" s="10" t="s">
        <v>67</v>
      </c>
      <c r="L5" s="14"/>
    </row>
    <row r="6" spans="2:46" s="1" customFormat="1" ht="6.95" hidden="1" customHeight="1">
      <c r="B6" s="14"/>
      <c r="L6" s="14"/>
    </row>
    <row r="7" spans="2:46" s="1" customFormat="1" ht="12" hidden="1" customHeight="1">
      <c r="B7" s="14"/>
      <c r="C7" s="12" t="s">
        <v>7</v>
      </c>
      <c r="L7" s="14"/>
    </row>
    <row r="8" spans="2:46" s="1" customFormat="1" ht="16.5" hidden="1" customHeight="1">
      <c r="B8" s="14"/>
      <c r="E8" s="195" t="e">
        <f>#REF!</f>
        <v>#REF!</v>
      </c>
      <c r="F8" s="196"/>
      <c r="G8" s="196"/>
      <c r="H8" s="196"/>
      <c r="L8" s="14"/>
    </row>
    <row r="9" spans="2:46" s="1" customFormat="1" ht="12" hidden="1" customHeight="1">
      <c r="B9" s="14"/>
      <c r="C9" s="12" t="s">
        <v>66</v>
      </c>
      <c r="L9" s="14"/>
    </row>
    <row r="10" spans="2:46" s="1" customFormat="1" ht="16.5" hidden="1" customHeight="1">
      <c r="B10" s="14"/>
      <c r="E10" s="186" t="e">
        <f>#REF!</f>
        <v>#REF!</v>
      </c>
      <c r="F10" s="193"/>
      <c r="G10" s="193"/>
      <c r="H10" s="193"/>
      <c r="L10" s="14"/>
    </row>
    <row r="11" spans="2:46" s="1" customFormat="1" ht="6.95" hidden="1" customHeight="1">
      <c r="B11" s="14"/>
      <c r="L11" s="14"/>
    </row>
    <row r="12" spans="2:46" s="1" customFormat="1" ht="12" hidden="1" customHeight="1">
      <c r="B12" s="14"/>
      <c r="C12" s="12" t="s">
        <v>8</v>
      </c>
      <c r="F12" s="11" t="e">
        <f>#REF!</f>
        <v>#REF!</v>
      </c>
      <c r="I12" s="12" t="s">
        <v>9</v>
      </c>
      <c r="J12" s="20" t="e">
        <f>IF(#REF!="","",#REF!)</f>
        <v>#REF!</v>
      </c>
      <c r="L12" s="14"/>
    </row>
    <row r="13" spans="2:46" s="1" customFormat="1" ht="6.95" hidden="1" customHeight="1">
      <c r="B13" s="14"/>
      <c r="L13" s="14"/>
    </row>
    <row r="14" spans="2:46" s="1" customFormat="1" ht="25.7" hidden="1" customHeight="1">
      <c r="B14" s="14"/>
      <c r="C14" s="12" t="s">
        <v>10</v>
      </c>
      <c r="F14" s="11" t="e">
        <f>#REF!</f>
        <v>#REF!</v>
      </c>
      <c r="I14" s="12" t="s">
        <v>12</v>
      </c>
      <c r="J14" s="13" t="e">
        <f>#REF!</f>
        <v>#REF!</v>
      </c>
      <c r="L14" s="14"/>
    </row>
    <row r="15" spans="2:46" s="1" customFormat="1" ht="25.7" hidden="1" customHeight="1">
      <c r="B15" s="14"/>
      <c r="C15" s="12" t="s">
        <v>11</v>
      </c>
      <c r="F15" s="11" t="e">
        <f>IF(#REF!="","",#REF!)</f>
        <v>#REF!</v>
      </c>
      <c r="I15" s="12" t="s">
        <v>13</v>
      </c>
      <c r="J15" s="13" t="e">
        <f>#REF!</f>
        <v>#REF!</v>
      </c>
      <c r="L15" s="14"/>
    </row>
    <row r="16" spans="2:46" s="1" customFormat="1" ht="10.35" hidden="1" customHeight="1">
      <c r="B16" s="14"/>
      <c r="L16" s="14"/>
    </row>
    <row r="17" spans="2:47" s="1" customFormat="1" ht="29.25" hidden="1" customHeight="1">
      <c r="B17" s="14"/>
      <c r="C17" s="46" t="s">
        <v>68</v>
      </c>
      <c r="D17" s="45"/>
      <c r="E17" s="45"/>
      <c r="F17" s="45"/>
      <c r="G17" s="45"/>
      <c r="H17" s="45"/>
      <c r="I17" s="45"/>
      <c r="J17" s="47" t="s">
        <v>69</v>
      </c>
      <c r="K17" s="45"/>
      <c r="L17" s="14"/>
    </row>
    <row r="18" spans="2:47" s="1" customFormat="1" ht="10.35" hidden="1" customHeight="1">
      <c r="B18" s="14"/>
      <c r="L18" s="14"/>
    </row>
    <row r="19" spans="2:47" s="1" customFormat="1" ht="22.9" hidden="1" customHeight="1">
      <c r="B19" s="14"/>
      <c r="C19" s="48" t="s">
        <v>70</v>
      </c>
      <c r="J19" s="30">
        <f>J40</f>
        <v>0</v>
      </c>
      <c r="L19" s="14"/>
      <c r="AU19" s="9" t="s">
        <v>71</v>
      </c>
    </row>
    <row r="20" spans="2:47" s="4" customFormat="1" ht="24.95" hidden="1" customHeight="1">
      <c r="B20" s="49"/>
      <c r="D20" s="50" t="s">
        <v>72</v>
      </c>
      <c r="E20" s="51"/>
      <c r="F20" s="51"/>
      <c r="G20" s="51"/>
      <c r="H20" s="51"/>
      <c r="I20" s="51"/>
      <c r="J20" s="52">
        <f>J41</f>
        <v>0</v>
      </c>
      <c r="L20" s="49"/>
    </row>
    <row r="21" spans="2:47" s="5" customFormat="1" ht="19.899999999999999" hidden="1" customHeight="1">
      <c r="B21" s="53"/>
      <c r="D21" s="54" t="s">
        <v>73</v>
      </c>
      <c r="E21" s="55"/>
      <c r="F21" s="55"/>
      <c r="G21" s="55"/>
      <c r="H21" s="55"/>
      <c r="I21" s="55"/>
      <c r="J21" s="56">
        <f>J42</f>
        <v>0</v>
      </c>
      <c r="L21" s="53"/>
    </row>
    <row r="22" spans="2:47" s="5" customFormat="1" ht="19.899999999999999" hidden="1" customHeight="1">
      <c r="B22" s="53"/>
      <c r="D22" s="54" t="s">
        <v>74</v>
      </c>
      <c r="E22" s="55"/>
      <c r="F22" s="55"/>
      <c r="G22" s="55"/>
      <c r="H22" s="55"/>
      <c r="I22" s="55"/>
      <c r="J22" s="56">
        <f>J50</f>
        <v>0</v>
      </c>
      <c r="L22" s="53"/>
    </row>
    <row r="23" spans="2:47" s="5" customFormat="1" ht="19.899999999999999" hidden="1" customHeight="1">
      <c r="B23" s="53"/>
      <c r="D23" s="54" t="s">
        <v>75</v>
      </c>
      <c r="E23" s="55"/>
      <c r="F23" s="55"/>
      <c r="G23" s="55"/>
      <c r="H23" s="55"/>
      <c r="I23" s="55"/>
      <c r="J23" s="56">
        <f>J55</f>
        <v>0</v>
      </c>
      <c r="L23" s="53"/>
    </row>
    <row r="24" spans="2:47" s="5" customFormat="1" ht="19.899999999999999" hidden="1" customHeight="1">
      <c r="B24" s="53"/>
      <c r="D24" s="54" t="s">
        <v>76</v>
      </c>
      <c r="E24" s="55"/>
      <c r="F24" s="55"/>
      <c r="G24" s="55"/>
      <c r="H24" s="55"/>
      <c r="I24" s="55"/>
      <c r="J24" s="56">
        <f>J60</f>
        <v>0</v>
      </c>
      <c r="L24" s="53"/>
    </row>
    <row r="25" spans="2:47" s="5" customFormat="1" ht="19.899999999999999" hidden="1" customHeight="1">
      <c r="B25" s="53"/>
      <c r="D25" s="54" t="s">
        <v>77</v>
      </c>
      <c r="E25" s="55"/>
      <c r="F25" s="55"/>
      <c r="G25" s="55"/>
      <c r="H25" s="55"/>
      <c r="I25" s="55"/>
      <c r="J25" s="56">
        <f>J70</f>
        <v>0</v>
      </c>
      <c r="L25" s="53"/>
    </row>
    <row r="26" spans="2:47" s="4" customFormat="1" ht="24.95" hidden="1" customHeight="1">
      <c r="B26" s="49"/>
      <c r="D26" s="50" t="s">
        <v>78</v>
      </c>
      <c r="E26" s="51"/>
      <c r="F26" s="51"/>
      <c r="G26" s="51"/>
      <c r="H26" s="51"/>
      <c r="I26" s="51"/>
      <c r="J26" s="52">
        <f>J72</f>
        <v>0</v>
      </c>
      <c r="L26" s="49"/>
    </row>
    <row r="27" spans="2:47" s="5" customFormat="1" ht="19.899999999999999" hidden="1" customHeight="1">
      <c r="B27" s="53"/>
      <c r="D27" s="54" t="s">
        <v>79</v>
      </c>
      <c r="E27" s="55"/>
      <c r="F27" s="55"/>
      <c r="G27" s="55"/>
      <c r="H27" s="55"/>
      <c r="I27" s="55"/>
      <c r="J27" s="56">
        <f>J73</f>
        <v>0</v>
      </c>
      <c r="L27" s="53"/>
    </row>
    <row r="28" spans="2:47" s="4" customFormat="1" ht="21.75" hidden="1" customHeight="1">
      <c r="B28" s="49"/>
      <c r="D28" s="57" t="s">
        <v>80</v>
      </c>
      <c r="J28" s="58" t="e">
        <f>#REF!</f>
        <v>#REF!</v>
      </c>
      <c r="L28" s="49"/>
    </row>
    <row r="29" spans="2:47" s="1" customFormat="1" ht="21.75" hidden="1" customHeight="1">
      <c r="B29" s="14"/>
      <c r="L29" s="14"/>
    </row>
    <row r="30" spans="2:47" s="1" customFormat="1" ht="6.95" hidden="1" customHeight="1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4"/>
    </row>
    <row r="31" spans="2:47" hidden="1"/>
    <row r="32" spans="2:47" hidden="1"/>
    <row r="33" spans="2:65" hidden="1"/>
    <row r="34" spans="2:65" s="1" customFormat="1" ht="6.95" customHeight="1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4"/>
    </row>
    <row r="35" spans="2:65" s="1" customFormat="1" ht="24.95" customHeight="1">
      <c r="B35" s="14"/>
      <c r="C35" s="197" t="s">
        <v>951</v>
      </c>
      <c r="D35" s="198"/>
      <c r="E35" s="198"/>
      <c r="F35" s="198"/>
      <c r="G35" s="198"/>
      <c r="H35" s="198"/>
      <c r="I35" s="198"/>
      <c r="J35" s="198"/>
      <c r="L35" s="14"/>
    </row>
    <row r="36" spans="2:65" s="1" customFormat="1" ht="6.95" customHeight="1">
      <c r="B36" s="14"/>
      <c r="L36" s="14"/>
    </row>
    <row r="37" spans="2:65" s="1" customFormat="1" ht="12" customHeight="1">
      <c r="B37" s="14"/>
      <c r="C37" s="191" t="s">
        <v>7</v>
      </c>
      <c r="D37" s="192"/>
      <c r="E37" s="192"/>
      <c r="F37" s="105" t="s">
        <v>935</v>
      </c>
      <c r="L37" s="14"/>
    </row>
    <row r="38" spans="2:65" s="1" customFormat="1" ht="10.35" customHeight="1">
      <c r="B38" s="14"/>
      <c r="L38" s="14"/>
    </row>
    <row r="39" spans="2:65" s="6" customFormat="1" ht="29.25" customHeight="1">
      <c r="B39" s="59"/>
      <c r="C39" s="60" t="s">
        <v>81</v>
      </c>
      <c r="D39" s="61" t="s">
        <v>20</v>
      </c>
      <c r="E39" s="61" t="s">
        <v>16</v>
      </c>
      <c r="F39" s="61" t="s">
        <v>17</v>
      </c>
      <c r="G39" s="61" t="s">
        <v>82</v>
      </c>
      <c r="H39" s="61" t="s">
        <v>83</v>
      </c>
      <c r="I39" s="61" t="s">
        <v>84</v>
      </c>
      <c r="J39" s="62" t="s">
        <v>69</v>
      </c>
      <c r="K39" s="63" t="s">
        <v>85</v>
      </c>
      <c r="L39" s="59"/>
      <c r="M39" s="26" t="s">
        <v>1</v>
      </c>
      <c r="N39" s="27" t="s">
        <v>14</v>
      </c>
      <c r="O39" s="27" t="s">
        <v>86</v>
      </c>
      <c r="P39" s="27" t="s">
        <v>87</v>
      </c>
      <c r="Q39" s="27" t="s">
        <v>88</v>
      </c>
      <c r="R39" s="27" t="s">
        <v>89</v>
      </c>
      <c r="S39" s="27" t="s">
        <v>90</v>
      </c>
      <c r="T39" s="28" t="s">
        <v>91</v>
      </c>
    </row>
    <row r="40" spans="2:65" s="1" customFormat="1" ht="22.9" customHeight="1">
      <c r="B40" s="14"/>
      <c r="C40" s="189" t="s">
        <v>950</v>
      </c>
      <c r="D40" s="190"/>
      <c r="E40" s="190"/>
      <c r="F40" s="190"/>
      <c r="G40" s="190"/>
      <c r="H40" s="190"/>
      <c r="I40" s="190"/>
      <c r="J40" s="64">
        <f>J41+J72</f>
        <v>0</v>
      </c>
      <c r="L40" s="14"/>
      <c r="M40" s="29"/>
      <c r="N40" s="21"/>
      <c r="O40" s="21"/>
      <c r="P40" s="65" t="e">
        <f>P41+P72+#REF!</f>
        <v>#REF!</v>
      </c>
      <c r="Q40" s="21"/>
      <c r="R40" s="65" t="e">
        <f>R41+R72+#REF!</f>
        <v>#REF!</v>
      </c>
      <c r="S40" s="21"/>
      <c r="T40" s="66" t="e">
        <f>T41+T72+#REF!</f>
        <v>#REF!</v>
      </c>
      <c r="AT40" s="9" t="s">
        <v>33</v>
      </c>
      <c r="AU40" s="9" t="s">
        <v>71</v>
      </c>
      <c r="BK40" s="67" t="e">
        <f>BK41+BK72+#REF!</f>
        <v>#REF!</v>
      </c>
    </row>
    <row r="41" spans="2:65" s="7" customFormat="1" ht="25.9" customHeight="1">
      <c r="B41" s="68"/>
      <c r="D41" s="69" t="s">
        <v>33</v>
      </c>
      <c r="E41" s="70" t="s">
        <v>92</v>
      </c>
      <c r="F41" s="70" t="s">
        <v>93</v>
      </c>
      <c r="I41" s="71"/>
      <c r="J41" s="58">
        <f>BK41</f>
        <v>0</v>
      </c>
      <c r="L41" s="68"/>
      <c r="M41" s="72"/>
      <c r="P41" s="73">
        <f>P42+P50+P55+P60+P70</f>
        <v>0</v>
      </c>
      <c r="R41" s="73">
        <f>R42+R50+R55+R60+R70</f>
        <v>89.132210749999999</v>
      </c>
      <c r="T41" s="74">
        <f>T42+T50+T55+T60+T70</f>
        <v>0</v>
      </c>
      <c r="AR41" s="69" t="s">
        <v>40</v>
      </c>
      <c r="AT41" s="75" t="s">
        <v>33</v>
      </c>
      <c r="AU41" s="75" t="s">
        <v>34</v>
      </c>
      <c r="AY41" s="69" t="s">
        <v>94</v>
      </c>
      <c r="BK41" s="76">
        <f>BK42+BK50+BK55+BK60+BK70</f>
        <v>0</v>
      </c>
    </row>
    <row r="42" spans="2:65" s="7" customFormat="1" ht="22.9" customHeight="1">
      <c r="B42" s="68"/>
      <c r="D42" s="69" t="s">
        <v>33</v>
      </c>
      <c r="E42" s="77" t="s">
        <v>40</v>
      </c>
      <c r="F42" s="77" t="s">
        <v>95</v>
      </c>
      <c r="I42" s="71"/>
      <c r="J42" s="78">
        <f>BK42</f>
        <v>0</v>
      </c>
      <c r="L42" s="68"/>
      <c r="M42" s="72"/>
      <c r="P42" s="73">
        <f>SUM(P43:P49)</f>
        <v>0</v>
      </c>
      <c r="R42" s="73">
        <f>SUM(R43:R49)</f>
        <v>0</v>
      </c>
      <c r="T42" s="74">
        <f>SUM(T43:T49)</f>
        <v>0</v>
      </c>
      <c r="AR42" s="69" t="s">
        <v>40</v>
      </c>
      <c r="AT42" s="75" t="s">
        <v>33</v>
      </c>
      <c r="AU42" s="75" t="s">
        <v>40</v>
      </c>
      <c r="AY42" s="69" t="s">
        <v>94</v>
      </c>
      <c r="BK42" s="76">
        <f>SUM(BK43:BK49)</f>
        <v>0</v>
      </c>
    </row>
    <row r="43" spans="2:65" s="1" customFormat="1" ht="21.75" customHeight="1">
      <c r="B43" s="79"/>
      <c r="C43" s="80" t="s">
        <v>96</v>
      </c>
      <c r="D43" s="80" t="s">
        <v>97</v>
      </c>
      <c r="E43" s="81" t="s">
        <v>98</v>
      </c>
      <c r="F43" s="82" t="s">
        <v>99</v>
      </c>
      <c r="G43" s="83" t="s">
        <v>100</v>
      </c>
      <c r="H43" s="84">
        <v>33.045000000000002</v>
      </c>
      <c r="I43" s="85"/>
      <c r="J43" s="86">
        <f t="shared" ref="J43:J49" si="0">ROUND(I43*H43,2)</f>
        <v>0</v>
      </c>
      <c r="K43" s="87"/>
      <c r="L43" s="14"/>
      <c r="M43" s="88" t="s">
        <v>1</v>
      </c>
      <c r="N43" s="89" t="s">
        <v>15</v>
      </c>
      <c r="P43" s="90">
        <f t="shared" ref="P43:P49" si="1">O43*H43</f>
        <v>0</v>
      </c>
      <c r="Q43" s="90">
        <v>0</v>
      </c>
      <c r="R43" s="90">
        <f t="shared" ref="R43:R49" si="2">Q43*H43</f>
        <v>0</v>
      </c>
      <c r="S43" s="90">
        <v>0</v>
      </c>
      <c r="T43" s="91">
        <f t="shared" ref="T43:T49" si="3">S43*H43</f>
        <v>0</v>
      </c>
      <c r="AR43" s="92" t="s">
        <v>101</v>
      </c>
      <c r="AT43" s="92" t="s">
        <v>97</v>
      </c>
      <c r="AU43" s="92" t="s">
        <v>102</v>
      </c>
      <c r="AY43" s="9" t="s">
        <v>94</v>
      </c>
      <c r="BE43" s="93">
        <f t="shared" ref="BE43:BE49" si="4">IF(N43="základná",J43,0)</f>
        <v>0</v>
      </c>
      <c r="BF43" s="93">
        <f t="shared" ref="BF43:BF49" si="5">IF(N43="znížená",J43,0)</f>
        <v>0</v>
      </c>
      <c r="BG43" s="93">
        <f t="shared" ref="BG43:BG49" si="6">IF(N43="zákl. prenesená",J43,0)</f>
        <v>0</v>
      </c>
      <c r="BH43" s="93">
        <f t="shared" ref="BH43:BH49" si="7">IF(N43="zníž. prenesená",J43,0)</f>
        <v>0</v>
      </c>
      <c r="BI43" s="93">
        <f t="shared" ref="BI43:BI49" si="8">IF(N43="nulová",J43,0)</f>
        <v>0</v>
      </c>
      <c r="BJ43" s="9" t="s">
        <v>102</v>
      </c>
      <c r="BK43" s="93">
        <f t="shared" ref="BK43:BK49" si="9">ROUND(I43*H43,2)</f>
        <v>0</v>
      </c>
      <c r="BL43" s="9" t="s">
        <v>101</v>
      </c>
      <c r="BM43" s="92" t="s">
        <v>103</v>
      </c>
    </row>
    <row r="44" spans="2:65" s="1" customFormat="1" ht="24.2" customHeight="1">
      <c r="B44" s="79"/>
      <c r="C44" s="80" t="s">
        <v>104</v>
      </c>
      <c r="D44" s="80" t="s">
        <v>97</v>
      </c>
      <c r="E44" s="81" t="s">
        <v>105</v>
      </c>
      <c r="F44" s="82" t="s">
        <v>106</v>
      </c>
      <c r="G44" s="83" t="s">
        <v>100</v>
      </c>
      <c r="H44" s="84">
        <v>33.045000000000002</v>
      </c>
      <c r="I44" s="85"/>
      <c r="J44" s="86">
        <f t="shared" si="0"/>
        <v>0</v>
      </c>
      <c r="K44" s="87"/>
      <c r="L44" s="14"/>
      <c r="M44" s="88" t="s">
        <v>1</v>
      </c>
      <c r="N44" s="89" t="s">
        <v>15</v>
      </c>
      <c r="P44" s="90">
        <f t="shared" si="1"/>
        <v>0</v>
      </c>
      <c r="Q44" s="90">
        <v>0</v>
      </c>
      <c r="R44" s="90">
        <f t="shared" si="2"/>
        <v>0</v>
      </c>
      <c r="S44" s="90">
        <v>0</v>
      </c>
      <c r="T44" s="91">
        <f t="shared" si="3"/>
        <v>0</v>
      </c>
      <c r="AR44" s="92" t="s">
        <v>101</v>
      </c>
      <c r="AT44" s="92" t="s">
        <v>97</v>
      </c>
      <c r="AU44" s="92" t="s">
        <v>102</v>
      </c>
      <c r="AY44" s="9" t="s">
        <v>94</v>
      </c>
      <c r="BE44" s="93">
        <f t="shared" si="4"/>
        <v>0</v>
      </c>
      <c r="BF44" s="93">
        <f t="shared" si="5"/>
        <v>0</v>
      </c>
      <c r="BG44" s="93">
        <f t="shared" si="6"/>
        <v>0</v>
      </c>
      <c r="BH44" s="93">
        <f t="shared" si="7"/>
        <v>0</v>
      </c>
      <c r="BI44" s="93">
        <f t="shared" si="8"/>
        <v>0</v>
      </c>
      <c r="BJ44" s="9" t="s">
        <v>102</v>
      </c>
      <c r="BK44" s="93">
        <f t="shared" si="9"/>
        <v>0</v>
      </c>
      <c r="BL44" s="9" t="s">
        <v>101</v>
      </c>
      <c r="BM44" s="92" t="s">
        <v>107</v>
      </c>
    </row>
    <row r="45" spans="2:65" s="1" customFormat="1" ht="24.2" customHeight="1">
      <c r="B45" s="79"/>
      <c r="C45" s="80" t="s">
        <v>108</v>
      </c>
      <c r="D45" s="80" t="s">
        <v>97</v>
      </c>
      <c r="E45" s="81" t="s">
        <v>109</v>
      </c>
      <c r="F45" s="82" t="s">
        <v>110</v>
      </c>
      <c r="G45" s="83" t="s">
        <v>100</v>
      </c>
      <c r="H45" s="84">
        <v>33.045000000000002</v>
      </c>
      <c r="I45" s="85"/>
      <c r="J45" s="86">
        <f t="shared" si="0"/>
        <v>0</v>
      </c>
      <c r="K45" s="87"/>
      <c r="L45" s="14"/>
      <c r="M45" s="88" t="s">
        <v>1</v>
      </c>
      <c r="N45" s="89" t="s">
        <v>15</v>
      </c>
      <c r="P45" s="90">
        <f t="shared" si="1"/>
        <v>0</v>
      </c>
      <c r="Q45" s="90">
        <v>0</v>
      </c>
      <c r="R45" s="90">
        <f t="shared" si="2"/>
        <v>0</v>
      </c>
      <c r="S45" s="90">
        <v>0</v>
      </c>
      <c r="T45" s="91">
        <f t="shared" si="3"/>
        <v>0</v>
      </c>
      <c r="AR45" s="92" t="s">
        <v>101</v>
      </c>
      <c r="AT45" s="92" t="s">
        <v>97</v>
      </c>
      <c r="AU45" s="92" t="s">
        <v>102</v>
      </c>
      <c r="AY45" s="9" t="s">
        <v>94</v>
      </c>
      <c r="BE45" s="93">
        <f t="shared" si="4"/>
        <v>0</v>
      </c>
      <c r="BF45" s="93">
        <f t="shared" si="5"/>
        <v>0</v>
      </c>
      <c r="BG45" s="93">
        <f t="shared" si="6"/>
        <v>0</v>
      </c>
      <c r="BH45" s="93">
        <f t="shared" si="7"/>
        <v>0</v>
      </c>
      <c r="BI45" s="93">
        <f t="shared" si="8"/>
        <v>0</v>
      </c>
      <c r="BJ45" s="9" t="s">
        <v>102</v>
      </c>
      <c r="BK45" s="93">
        <f t="shared" si="9"/>
        <v>0</v>
      </c>
      <c r="BL45" s="9" t="s">
        <v>101</v>
      </c>
      <c r="BM45" s="92" t="s">
        <v>111</v>
      </c>
    </row>
    <row r="46" spans="2:65" s="1" customFormat="1" ht="37.9" customHeight="1">
      <c r="B46" s="79"/>
      <c r="C46" s="80" t="s">
        <v>112</v>
      </c>
      <c r="D46" s="80" t="s">
        <v>97</v>
      </c>
      <c r="E46" s="81" t="s">
        <v>113</v>
      </c>
      <c r="F46" s="82" t="s">
        <v>114</v>
      </c>
      <c r="G46" s="83" t="s">
        <v>100</v>
      </c>
      <c r="H46" s="84">
        <v>33.045000000000002</v>
      </c>
      <c r="I46" s="85"/>
      <c r="J46" s="86">
        <f t="shared" si="0"/>
        <v>0</v>
      </c>
      <c r="K46" s="87"/>
      <c r="L46" s="14"/>
      <c r="M46" s="88" t="s">
        <v>1</v>
      </c>
      <c r="N46" s="89" t="s">
        <v>15</v>
      </c>
      <c r="P46" s="90">
        <f t="shared" si="1"/>
        <v>0</v>
      </c>
      <c r="Q46" s="90">
        <v>0</v>
      </c>
      <c r="R46" s="90">
        <f t="shared" si="2"/>
        <v>0</v>
      </c>
      <c r="S46" s="90">
        <v>0</v>
      </c>
      <c r="T46" s="91">
        <f t="shared" si="3"/>
        <v>0</v>
      </c>
      <c r="AR46" s="92" t="s">
        <v>101</v>
      </c>
      <c r="AT46" s="92" t="s">
        <v>97</v>
      </c>
      <c r="AU46" s="92" t="s">
        <v>102</v>
      </c>
      <c r="AY46" s="9" t="s">
        <v>94</v>
      </c>
      <c r="BE46" s="93">
        <f t="shared" si="4"/>
        <v>0</v>
      </c>
      <c r="BF46" s="93">
        <f t="shared" si="5"/>
        <v>0</v>
      </c>
      <c r="BG46" s="93">
        <f t="shared" si="6"/>
        <v>0</v>
      </c>
      <c r="BH46" s="93">
        <f t="shared" si="7"/>
        <v>0</v>
      </c>
      <c r="BI46" s="93">
        <f t="shared" si="8"/>
        <v>0</v>
      </c>
      <c r="BJ46" s="9" t="s">
        <v>102</v>
      </c>
      <c r="BK46" s="93">
        <f t="shared" si="9"/>
        <v>0</v>
      </c>
      <c r="BL46" s="9" t="s">
        <v>101</v>
      </c>
      <c r="BM46" s="92" t="s">
        <v>115</v>
      </c>
    </row>
    <row r="47" spans="2:65" s="1" customFormat="1" ht="44.25" customHeight="1">
      <c r="B47" s="79"/>
      <c r="C47" s="80" t="s">
        <v>116</v>
      </c>
      <c r="D47" s="80" t="s">
        <v>97</v>
      </c>
      <c r="E47" s="81" t="s">
        <v>117</v>
      </c>
      <c r="F47" s="82" t="s">
        <v>118</v>
      </c>
      <c r="G47" s="83" t="s">
        <v>100</v>
      </c>
      <c r="H47" s="84">
        <v>330.45</v>
      </c>
      <c r="I47" s="85"/>
      <c r="J47" s="86">
        <f t="shared" si="0"/>
        <v>0</v>
      </c>
      <c r="K47" s="87"/>
      <c r="L47" s="14"/>
      <c r="M47" s="88" t="s">
        <v>1</v>
      </c>
      <c r="N47" s="89" t="s">
        <v>15</v>
      </c>
      <c r="P47" s="90">
        <f t="shared" si="1"/>
        <v>0</v>
      </c>
      <c r="Q47" s="90">
        <v>0</v>
      </c>
      <c r="R47" s="90">
        <f t="shared" si="2"/>
        <v>0</v>
      </c>
      <c r="S47" s="90">
        <v>0</v>
      </c>
      <c r="T47" s="91">
        <f t="shared" si="3"/>
        <v>0</v>
      </c>
      <c r="AR47" s="92" t="s">
        <v>101</v>
      </c>
      <c r="AT47" s="92" t="s">
        <v>97</v>
      </c>
      <c r="AU47" s="92" t="s">
        <v>102</v>
      </c>
      <c r="AY47" s="9" t="s">
        <v>94</v>
      </c>
      <c r="BE47" s="93">
        <f t="shared" si="4"/>
        <v>0</v>
      </c>
      <c r="BF47" s="93">
        <f t="shared" si="5"/>
        <v>0</v>
      </c>
      <c r="BG47" s="93">
        <f t="shared" si="6"/>
        <v>0</v>
      </c>
      <c r="BH47" s="93">
        <f t="shared" si="7"/>
        <v>0</v>
      </c>
      <c r="BI47" s="93">
        <f t="shared" si="8"/>
        <v>0</v>
      </c>
      <c r="BJ47" s="9" t="s">
        <v>102</v>
      </c>
      <c r="BK47" s="93">
        <f t="shared" si="9"/>
        <v>0</v>
      </c>
      <c r="BL47" s="9" t="s">
        <v>101</v>
      </c>
      <c r="BM47" s="92" t="s">
        <v>119</v>
      </c>
    </row>
    <row r="48" spans="2:65" s="1" customFormat="1" ht="21.75" customHeight="1">
      <c r="B48" s="79"/>
      <c r="C48" s="80" t="s">
        <v>120</v>
      </c>
      <c r="D48" s="80" t="s">
        <v>97</v>
      </c>
      <c r="E48" s="81" t="s">
        <v>121</v>
      </c>
      <c r="F48" s="82" t="s">
        <v>122</v>
      </c>
      <c r="G48" s="83" t="s">
        <v>100</v>
      </c>
      <c r="H48" s="84">
        <v>33.045000000000002</v>
      </c>
      <c r="I48" s="85"/>
      <c r="J48" s="86">
        <f t="shared" si="0"/>
        <v>0</v>
      </c>
      <c r="K48" s="87"/>
      <c r="L48" s="14"/>
      <c r="M48" s="88" t="s">
        <v>1</v>
      </c>
      <c r="N48" s="89" t="s">
        <v>15</v>
      </c>
      <c r="P48" s="90">
        <f t="shared" si="1"/>
        <v>0</v>
      </c>
      <c r="Q48" s="90">
        <v>0</v>
      </c>
      <c r="R48" s="90">
        <f t="shared" si="2"/>
        <v>0</v>
      </c>
      <c r="S48" s="90">
        <v>0</v>
      </c>
      <c r="T48" s="91">
        <f t="shared" si="3"/>
        <v>0</v>
      </c>
      <c r="AR48" s="92" t="s">
        <v>101</v>
      </c>
      <c r="AT48" s="92" t="s">
        <v>97</v>
      </c>
      <c r="AU48" s="92" t="s">
        <v>102</v>
      </c>
      <c r="AY48" s="9" t="s">
        <v>94</v>
      </c>
      <c r="BE48" s="93">
        <f t="shared" si="4"/>
        <v>0</v>
      </c>
      <c r="BF48" s="93">
        <f t="shared" si="5"/>
        <v>0</v>
      </c>
      <c r="BG48" s="93">
        <f t="shared" si="6"/>
        <v>0</v>
      </c>
      <c r="BH48" s="93">
        <f t="shared" si="7"/>
        <v>0</v>
      </c>
      <c r="BI48" s="93">
        <f t="shared" si="8"/>
        <v>0</v>
      </c>
      <c r="BJ48" s="9" t="s">
        <v>102</v>
      </c>
      <c r="BK48" s="93">
        <f t="shared" si="9"/>
        <v>0</v>
      </c>
      <c r="BL48" s="9" t="s">
        <v>101</v>
      </c>
      <c r="BM48" s="92" t="s">
        <v>123</v>
      </c>
    </row>
    <row r="49" spans="2:65" s="1" customFormat="1" ht="24.2" customHeight="1">
      <c r="B49" s="79"/>
      <c r="C49" s="80" t="s">
        <v>124</v>
      </c>
      <c r="D49" s="80" t="s">
        <v>97</v>
      </c>
      <c r="E49" s="81" t="s">
        <v>125</v>
      </c>
      <c r="F49" s="82" t="s">
        <v>126</v>
      </c>
      <c r="G49" s="83" t="s">
        <v>127</v>
      </c>
      <c r="H49" s="84">
        <v>52.872</v>
      </c>
      <c r="I49" s="85"/>
      <c r="J49" s="86">
        <f t="shared" si="0"/>
        <v>0</v>
      </c>
      <c r="K49" s="87"/>
      <c r="L49" s="14"/>
      <c r="M49" s="88" t="s">
        <v>1</v>
      </c>
      <c r="N49" s="89" t="s">
        <v>15</v>
      </c>
      <c r="P49" s="90">
        <f t="shared" si="1"/>
        <v>0</v>
      </c>
      <c r="Q49" s="90">
        <v>0</v>
      </c>
      <c r="R49" s="90">
        <f t="shared" si="2"/>
        <v>0</v>
      </c>
      <c r="S49" s="90">
        <v>0</v>
      </c>
      <c r="T49" s="91">
        <f t="shared" si="3"/>
        <v>0</v>
      </c>
      <c r="AR49" s="92" t="s">
        <v>101</v>
      </c>
      <c r="AT49" s="92" t="s">
        <v>97</v>
      </c>
      <c r="AU49" s="92" t="s">
        <v>102</v>
      </c>
      <c r="AY49" s="9" t="s">
        <v>94</v>
      </c>
      <c r="BE49" s="93">
        <f t="shared" si="4"/>
        <v>0</v>
      </c>
      <c r="BF49" s="93">
        <f t="shared" si="5"/>
        <v>0</v>
      </c>
      <c r="BG49" s="93">
        <f t="shared" si="6"/>
        <v>0</v>
      </c>
      <c r="BH49" s="93">
        <f t="shared" si="7"/>
        <v>0</v>
      </c>
      <c r="BI49" s="93">
        <f t="shared" si="8"/>
        <v>0</v>
      </c>
      <c r="BJ49" s="9" t="s">
        <v>102</v>
      </c>
      <c r="BK49" s="93">
        <f t="shared" si="9"/>
        <v>0</v>
      </c>
      <c r="BL49" s="9" t="s">
        <v>101</v>
      </c>
      <c r="BM49" s="92" t="s">
        <v>128</v>
      </c>
    </row>
    <row r="50" spans="2:65" s="7" customFormat="1" ht="22.9" customHeight="1">
      <c r="B50" s="68"/>
      <c r="D50" s="69" t="s">
        <v>33</v>
      </c>
      <c r="E50" s="77" t="s">
        <v>102</v>
      </c>
      <c r="F50" s="77" t="s">
        <v>129</v>
      </c>
      <c r="I50" s="71"/>
      <c r="J50" s="78">
        <f>BK50</f>
        <v>0</v>
      </c>
      <c r="L50" s="68"/>
      <c r="M50" s="72"/>
      <c r="P50" s="73">
        <f>SUM(P51:P54)</f>
        <v>0</v>
      </c>
      <c r="R50" s="73">
        <f>SUM(R51:R54)</f>
        <v>74.625620749999996</v>
      </c>
      <c r="T50" s="74">
        <f>SUM(T51:T54)</f>
        <v>0</v>
      </c>
      <c r="AR50" s="69" t="s">
        <v>40</v>
      </c>
      <c r="AT50" s="75" t="s">
        <v>33</v>
      </c>
      <c r="AU50" s="75" t="s">
        <v>40</v>
      </c>
      <c r="AY50" s="69" t="s">
        <v>94</v>
      </c>
      <c r="BK50" s="76">
        <f>SUM(BK51:BK54)</f>
        <v>0</v>
      </c>
    </row>
    <row r="51" spans="2:65" s="1" customFormat="1" ht="24.2" customHeight="1">
      <c r="B51" s="79"/>
      <c r="C51" s="80" t="s">
        <v>130</v>
      </c>
      <c r="D51" s="80" t="s">
        <v>97</v>
      </c>
      <c r="E51" s="81" t="s">
        <v>131</v>
      </c>
      <c r="F51" s="82" t="s">
        <v>132</v>
      </c>
      <c r="G51" s="83" t="s">
        <v>133</v>
      </c>
      <c r="H51" s="84">
        <v>14</v>
      </c>
      <c r="I51" s="85"/>
      <c r="J51" s="86">
        <f>ROUND(I51*H51,2)</f>
        <v>0</v>
      </c>
      <c r="K51" s="87"/>
      <c r="L51" s="14"/>
      <c r="M51" s="88" t="s">
        <v>1</v>
      </c>
      <c r="N51" s="89" t="s">
        <v>15</v>
      </c>
      <c r="P51" s="90">
        <f>O51*H51</f>
        <v>0</v>
      </c>
      <c r="Q51" s="90">
        <v>0</v>
      </c>
      <c r="R51" s="90">
        <f>Q51*H51</f>
        <v>0</v>
      </c>
      <c r="S51" s="90">
        <v>0</v>
      </c>
      <c r="T51" s="91">
        <f>S51*H51</f>
        <v>0</v>
      </c>
      <c r="AR51" s="92" t="s">
        <v>101</v>
      </c>
      <c r="AT51" s="92" t="s">
        <v>97</v>
      </c>
      <c r="AU51" s="92" t="s">
        <v>102</v>
      </c>
      <c r="AY51" s="9" t="s">
        <v>94</v>
      </c>
      <c r="BE51" s="93">
        <f>IF(N51="základná",J51,0)</f>
        <v>0</v>
      </c>
      <c r="BF51" s="93">
        <f>IF(N51="znížená",J51,0)</f>
        <v>0</v>
      </c>
      <c r="BG51" s="93">
        <f>IF(N51="zákl. prenesená",J51,0)</f>
        <v>0</v>
      </c>
      <c r="BH51" s="93">
        <f>IF(N51="zníž. prenesená",J51,0)</f>
        <v>0</v>
      </c>
      <c r="BI51" s="93">
        <f>IF(N51="nulová",J51,0)</f>
        <v>0</v>
      </c>
      <c r="BJ51" s="9" t="s">
        <v>102</v>
      </c>
      <c r="BK51" s="93">
        <f>ROUND(I51*H51,2)</f>
        <v>0</v>
      </c>
      <c r="BL51" s="9" t="s">
        <v>101</v>
      </c>
      <c r="BM51" s="92" t="s">
        <v>134</v>
      </c>
    </row>
    <row r="52" spans="2:65" s="1" customFormat="1" ht="37.9" customHeight="1">
      <c r="B52" s="79"/>
      <c r="C52" s="94" t="s">
        <v>135</v>
      </c>
      <c r="D52" s="94" t="s">
        <v>136</v>
      </c>
      <c r="E52" s="95" t="s">
        <v>137</v>
      </c>
      <c r="F52" s="96" t="s">
        <v>138</v>
      </c>
      <c r="G52" s="97" t="s">
        <v>133</v>
      </c>
      <c r="H52" s="98">
        <v>14</v>
      </c>
      <c r="I52" s="99"/>
      <c r="J52" s="100">
        <f>ROUND(I52*H52,2)</f>
        <v>0</v>
      </c>
      <c r="K52" s="101"/>
      <c r="L52" s="102"/>
      <c r="M52" s="103" t="s">
        <v>1</v>
      </c>
      <c r="N52" s="104" t="s">
        <v>15</v>
      </c>
      <c r="P52" s="90">
        <f>O52*H52</f>
        <v>0</v>
      </c>
      <c r="Q52" s="90">
        <v>6.0999999999999999E-2</v>
      </c>
      <c r="R52" s="90">
        <f>Q52*H52</f>
        <v>0.85399999999999998</v>
      </c>
      <c r="S52" s="90">
        <v>0</v>
      </c>
      <c r="T52" s="91">
        <f>S52*H52</f>
        <v>0</v>
      </c>
      <c r="AR52" s="92" t="s">
        <v>139</v>
      </c>
      <c r="AT52" s="92" t="s">
        <v>136</v>
      </c>
      <c r="AU52" s="92" t="s">
        <v>102</v>
      </c>
      <c r="AY52" s="9" t="s">
        <v>94</v>
      </c>
      <c r="BE52" s="93">
        <f>IF(N52="základná",J52,0)</f>
        <v>0</v>
      </c>
      <c r="BF52" s="93">
        <f>IF(N52="znížená",J52,0)</f>
        <v>0</v>
      </c>
      <c r="BG52" s="93">
        <f>IF(N52="zákl. prenesená",J52,0)</f>
        <v>0</v>
      </c>
      <c r="BH52" s="93">
        <f>IF(N52="zníž. prenesená",J52,0)</f>
        <v>0</v>
      </c>
      <c r="BI52" s="93">
        <f>IF(N52="nulová",J52,0)</f>
        <v>0</v>
      </c>
      <c r="BJ52" s="9" t="s">
        <v>102</v>
      </c>
      <c r="BK52" s="93">
        <f>ROUND(I52*H52,2)</f>
        <v>0</v>
      </c>
      <c r="BL52" s="9" t="s">
        <v>101</v>
      </c>
      <c r="BM52" s="92" t="s">
        <v>140</v>
      </c>
    </row>
    <row r="53" spans="2:65" s="1" customFormat="1" ht="24.2" customHeight="1">
      <c r="B53" s="79"/>
      <c r="C53" s="80" t="s">
        <v>141</v>
      </c>
      <c r="D53" s="80" t="s">
        <v>97</v>
      </c>
      <c r="E53" s="81" t="s">
        <v>142</v>
      </c>
      <c r="F53" s="82" t="s">
        <v>143</v>
      </c>
      <c r="G53" s="83" t="s">
        <v>100</v>
      </c>
      <c r="H53" s="84">
        <v>33.045000000000002</v>
      </c>
      <c r="I53" s="85"/>
      <c r="J53" s="86">
        <f>ROUND(I53*H53,2)</f>
        <v>0</v>
      </c>
      <c r="K53" s="87"/>
      <c r="L53" s="14"/>
      <c r="M53" s="88" t="s">
        <v>1</v>
      </c>
      <c r="N53" s="89" t="s">
        <v>15</v>
      </c>
      <c r="P53" s="90">
        <f>O53*H53</f>
        <v>0</v>
      </c>
      <c r="Q53" s="90">
        <v>2.2151299999999998</v>
      </c>
      <c r="R53" s="90">
        <f>Q53*H53</f>
        <v>73.198970849999995</v>
      </c>
      <c r="S53" s="90">
        <v>0</v>
      </c>
      <c r="T53" s="91">
        <f>S53*H53</f>
        <v>0</v>
      </c>
      <c r="AR53" s="92" t="s">
        <v>101</v>
      </c>
      <c r="AT53" s="92" t="s">
        <v>97</v>
      </c>
      <c r="AU53" s="92" t="s">
        <v>102</v>
      </c>
      <c r="AY53" s="9" t="s">
        <v>94</v>
      </c>
      <c r="BE53" s="93">
        <f>IF(N53="základná",J53,0)</f>
        <v>0</v>
      </c>
      <c r="BF53" s="93">
        <f>IF(N53="znížená",J53,0)</f>
        <v>0</v>
      </c>
      <c r="BG53" s="93">
        <f>IF(N53="zákl. prenesená",J53,0)</f>
        <v>0</v>
      </c>
      <c r="BH53" s="93">
        <f>IF(N53="zníž. prenesená",J53,0)</f>
        <v>0</v>
      </c>
      <c r="BI53" s="93">
        <f>IF(N53="nulová",J53,0)</f>
        <v>0</v>
      </c>
      <c r="BJ53" s="9" t="s">
        <v>102</v>
      </c>
      <c r="BK53" s="93">
        <f>ROUND(I53*H53,2)</f>
        <v>0</v>
      </c>
      <c r="BL53" s="9" t="s">
        <v>101</v>
      </c>
      <c r="BM53" s="92" t="s">
        <v>144</v>
      </c>
    </row>
    <row r="54" spans="2:65" s="1" customFormat="1" ht="16.5" customHeight="1">
      <c r="B54" s="79"/>
      <c r="C54" s="80" t="s">
        <v>145</v>
      </c>
      <c r="D54" s="80" t="s">
        <v>97</v>
      </c>
      <c r="E54" s="81" t="s">
        <v>146</v>
      </c>
      <c r="F54" s="82" t="s">
        <v>147</v>
      </c>
      <c r="G54" s="83" t="s">
        <v>127</v>
      </c>
      <c r="H54" s="84">
        <v>0.56200000000000006</v>
      </c>
      <c r="I54" s="85"/>
      <c r="J54" s="86">
        <f>ROUND(I54*H54,2)</f>
        <v>0</v>
      </c>
      <c r="K54" s="87"/>
      <c r="L54" s="14"/>
      <c r="M54" s="88" t="s">
        <v>1</v>
      </c>
      <c r="N54" s="89" t="s">
        <v>15</v>
      </c>
      <c r="P54" s="90">
        <f>O54*H54</f>
        <v>0</v>
      </c>
      <c r="Q54" s="90">
        <v>1.01895</v>
      </c>
      <c r="R54" s="90">
        <f>Q54*H54</f>
        <v>0.57264990000000004</v>
      </c>
      <c r="S54" s="90">
        <v>0</v>
      </c>
      <c r="T54" s="91">
        <f>S54*H54</f>
        <v>0</v>
      </c>
      <c r="AR54" s="92" t="s">
        <v>101</v>
      </c>
      <c r="AT54" s="92" t="s">
        <v>97</v>
      </c>
      <c r="AU54" s="92" t="s">
        <v>102</v>
      </c>
      <c r="AY54" s="9" t="s">
        <v>94</v>
      </c>
      <c r="BE54" s="93">
        <f>IF(N54="základná",J54,0)</f>
        <v>0</v>
      </c>
      <c r="BF54" s="93">
        <f>IF(N54="znížená",J54,0)</f>
        <v>0</v>
      </c>
      <c r="BG54" s="93">
        <f>IF(N54="zákl. prenesená",J54,0)</f>
        <v>0</v>
      </c>
      <c r="BH54" s="93">
        <f>IF(N54="zníž. prenesená",J54,0)</f>
        <v>0</v>
      </c>
      <c r="BI54" s="93">
        <f>IF(N54="nulová",J54,0)</f>
        <v>0</v>
      </c>
      <c r="BJ54" s="9" t="s">
        <v>102</v>
      </c>
      <c r="BK54" s="93">
        <f>ROUND(I54*H54,2)</f>
        <v>0</v>
      </c>
      <c r="BL54" s="9" t="s">
        <v>101</v>
      </c>
      <c r="BM54" s="92" t="s">
        <v>148</v>
      </c>
    </row>
    <row r="55" spans="2:65" s="7" customFormat="1" ht="22.9" customHeight="1">
      <c r="B55" s="68"/>
      <c r="D55" s="69" t="s">
        <v>33</v>
      </c>
      <c r="E55" s="77" t="s">
        <v>149</v>
      </c>
      <c r="F55" s="77" t="s">
        <v>150</v>
      </c>
      <c r="I55" s="71"/>
      <c r="J55" s="78">
        <f>BK55</f>
        <v>0</v>
      </c>
      <c r="L55" s="68"/>
      <c r="M55" s="72"/>
      <c r="P55" s="73">
        <f>SUM(P56:P59)</f>
        <v>0</v>
      </c>
      <c r="R55" s="73">
        <f>SUM(R56:R59)</f>
        <v>13.610269999999998</v>
      </c>
      <c r="T55" s="74">
        <f>SUM(T56:T59)</f>
        <v>0</v>
      </c>
      <c r="AR55" s="69" t="s">
        <v>40</v>
      </c>
      <c r="AT55" s="75" t="s">
        <v>33</v>
      </c>
      <c r="AU55" s="75" t="s">
        <v>40</v>
      </c>
      <c r="AY55" s="69" t="s">
        <v>94</v>
      </c>
      <c r="BK55" s="76">
        <f>SUM(BK56:BK59)</f>
        <v>0</v>
      </c>
    </row>
    <row r="56" spans="2:65" s="1" customFormat="1" ht="66.75" customHeight="1">
      <c r="B56" s="79"/>
      <c r="C56" s="80" t="s">
        <v>151</v>
      </c>
      <c r="D56" s="80" t="s">
        <v>97</v>
      </c>
      <c r="E56" s="81" t="s">
        <v>152</v>
      </c>
      <c r="F56" s="82" t="s">
        <v>153</v>
      </c>
      <c r="G56" s="83" t="s">
        <v>133</v>
      </c>
      <c r="H56" s="84">
        <v>1</v>
      </c>
      <c r="I56" s="85"/>
      <c r="J56" s="86">
        <f>ROUND(I56*H56,2)</f>
        <v>0</v>
      </c>
      <c r="K56" s="87"/>
      <c r="L56" s="14"/>
      <c r="M56" s="88" t="s">
        <v>1</v>
      </c>
      <c r="N56" s="89" t="s">
        <v>15</v>
      </c>
      <c r="P56" s="90">
        <f>O56*H56</f>
        <v>0</v>
      </c>
      <c r="Q56" s="90">
        <v>0.71633000000000002</v>
      </c>
      <c r="R56" s="90">
        <f>Q56*H56</f>
        <v>0.71633000000000002</v>
      </c>
      <c r="S56" s="90">
        <v>0</v>
      </c>
      <c r="T56" s="91">
        <f>S56*H56</f>
        <v>0</v>
      </c>
      <c r="AR56" s="92" t="s">
        <v>101</v>
      </c>
      <c r="AT56" s="92" t="s">
        <v>97</v>
      </c>
      <c r="AU56" s="92" t="s">
        <v>102</v>
      </c>
      <c r="AY56" s="9" t="s">
        <v>94</v>
      </c>
      <c r="BE56" s="93">
        <f>IF(N56="základná",J56,0)</f>
        <v>0</v>
      </c>
      <c r="BF56" s="93">
        <f>IF(N56="znížená",J56,0)</f>
        <v>0</v>
      </c>
      <c r="BG56" s="93">
        <f>IF(N56="zákl. prenesená",J56,0)</f>
        <v>0</v>
      </c>
      <c r="BH56" s="93">
        <f>IF(N56="zníž. prenesená",J56,0)</f>
        <v>0</v>
      </c>
      <c r="BI56" s="93">
        <f>IF(N56="nulová",J56,0)</f>
        <v>0</v>
      </c>
      <c r="BJ56" s="9" t="s">
        <v>102</v>
      </c>
      <c r="BK56" s="93">
        <f>ROUND(I56*H56,2)</f>
        <v>0</v>
      </c>
      <c r="BL56" s="9" t="s">
        <v>101</v>
      </c>
      <c r="BM56" s="92" t="s">
        <v>154</v>
      </c>
    </row>
    <row r="57" spans="2:65" s="1" customFormat="1" ht="66.75" customHeight="1">
      <c r="B57" s="79"/>
      <c r="C57" s="80" t="s">
        <v>155</v>
      </c>
      <c r="D57" s="80" t="s">
        <v>97</v>
      </c>
      <c r="E57" s="81" t="s">
        <v>156</v>
      </c>
      <c r="F57" s="82" t="s">
        <v>157</v>
      </c>
      <c r="G57" s="83" t="s">
        <v>133</v>
      </c>
      <c r="H57" s="84">
        <v>16</v>
      </c>
      <c r="I57" s="85"/>
      <c r="J57" s="86">
        <f>ROUND(I57*H57,2)</f>
        <v>0</v>
      </c>
      <c r="K57" s="87"/>
      <c r="L57" s="14"/>
      <c r="M57" s="88" t="s">
        <v>1</v>
      </c>
      <c r="N57" s="89" t="s">
        <v>15</v>
      </c>
      <c r="P57" s="90">
        <f>O57*H57</f>
        <v>0</v>
      </c>
      <c r="Q57" s="90">
        <v>0.71633000000000002</v>
      </c>
      <c r="R57" s="90">
        <f>Q57*H57</f>
        <v>11.46128</v>
      </c>
      <c r="S57" s="90">
        <v>0</v>
      </c>
      <c r="T57" s="91">
        <f>S57*H57</f>
        <v>0</v>
      </c>
      <c r="AR57" s="92" t="s">
        <v>101</v>
      </c>
      <c r="AT57" s="92" t="s">
        <v>97</v>
      </c>
      <c r="AU57" s="92" t="s">
        <v>102</v>
      </c>
      <c r="AY57" s="9" t="s">
        <v>94</v>
      </c>
      <c r="BE57" s="93">
        <f>IF(N57="základná",J57,0)</f>
        <v>0</v>
      </c>
      <c r="BF57" s="93">
        <f>IF(N57="znížená",J57,0)</f>
        <v>0</v>
      </c>
      <c r="BG57" s="93">
        <f>IF(N57="zákl. prenesená",J57,0)</f>
        <v>0</v>
      </c>
      <c r="BH57" s="93">
        <f>IF(N57="zníž. prenesená",J57,0)</f>
        <v>0</v>
      </c>
      <c r="BI57" s="93">
        <f>IF(N57="nulová",J57,0)</f>
        <v>0</v>
      </c>
      <c r="BJ57" s="9" t="s">
        <v>102</v>
      </c>
      <c r="BK57" s="93">
        <f>ROUND(I57*H57,2)</f>
        <v>0</v>
      </c>
      <c r="BL57" s="9" t="s">
        <v>101</v>
      </c>
      <c r="BM57" s="92" t="s">
        <v>158</v>
      </c>
    </row>
    <row r="58" spans="2:65" s="1" customFormat="1" ht="66.75" customHeight="1">
      <c r="B58" s="79"/>
      <c r="C58" s="80" t="s">
        <v>159</v>
      </c>
      <c r="D58" s="80" t="s">
        <v>97</v>
      </c>
      <c r="E58" s="81" t="s">
        <v>160</v>
      </c>
      <c r="F58" s="82" t="s">
        <v>161</v>
      </c>
      <c r="G58" s="83" t="s">
        <v>133</v>
      </c>
      <c r="H58" s="84">
        <v>1</v>
      </c>
      <c r="I58" s="85"/>
      <c r="J58" s="86">
        <f>ROUND(I58*H58,2)</f>
        <v>0</v>
      </c>
      <c r="K58" s="87"/>
      <c r="L58" s="14"/>
      <c r="M58" s="88" t="s">
        <v>1</v>
      </c>
      <c r="N58" s="89" t="s">
        <v>15</v>
      </c>
      <c r="P58" s="90">
        <f>O58*H58</f>
        <v>0</v>
      </c>
      <c r="Q58" s="90">
        <v>0.71633000000000002</v>
      </c>
      <c r="R58" s="90">
        <f>Q58*H58</f>
        <v>0.71633000000000002</v>
      </c>
      <c r="S58" s="90">
        <v>0</v>
      </c>
      <c r="T58" s="91">
        <f>S58*H58</f>
        <v>0</v>
      </c>
      <c r="AR58" s="92" t="s">
        <v>101</v>
      </c>
      <c r="AT58" s="92" t="s">
        <v>97</v>
      </c>
      <c r="AU58" s="92" t="s">
        <v>102</v>
      </c>
      <c r="AY58" s="9" t="s">
        <v>94</v>
      </c>
      <c r="BE58" s="93">
        <f>IF(N58="základná",J58,0)</f>
        <v>0</v>
      </c>
      <c r="BF58" s="93">
        <f>IF(N58="znížená",J58,0)</f>
        <v>0</v>
      </c>
      <c r="BG58" s="93">
        <f>IF(N58="zákl. prenesená",J58,0)</f>
        <v>0</v>
      </c>
      <c r="BH58" s="93">
        <f>IF(N58="zníž. prenesená",J58,0)</f>
        <v>0</v>
      </c>
      <c r="BI58" s="93">
        <f>IF(N58="nulová",J58,0)</f>
        <v>0</v>
      </c>
      <c r="BJ58" s="9" t="s">
        <v>102</v>
      </c>
      <c r="BK58" s="93">
        <f>ROUND(I58*H58,2)</f>
        <v>0</v>
      </c>
      <c r="BL58" s="9" t="s">
        <v>101</v>
      </c>
      <c r="BM58" s="92" t="s">
        <v>162</v>
      </c>
    </row>
    <row r="59" spans="2:65" s="1" customFormat="1" ht="33" customHeight="1">
      <c r="B59" s="79"/>
      <c r="C59" s="80" t="s">
        <v>163</v>
      </c>
      <c r="D59" s="80" t="s">
        <v>97</v>
      </c>
      <c r="E59" s="81" t="s">
        <v>164</v>
      </c>
      <c r="F59" s="82" t="s">
        <v>165</v>
      </c>
      <c r="G59" s="83" t="s">
        <v>133</v>
      </c>
      <c r="H59" s="84">
        <v>1</v>
      </c>
      <c r="I59" s="85"/>
      <c r="J59" s="86">
        <f>ROUND(I59*H59,2)</f>
        <v>0</v>
      </c>
      <c r="K59" s="87"/>
      <c r="L59" s="14"/>
      <c r="M59" s="88" t="s">
        <v>1</v>
      </c>
      <c r="N59" s="89" t="s">
        <v>15</v>
      </c>
      <c r="P59" s="90">
        <f>O59*H59</f>
        <v>0</v>
      </c>
      <c r="Q59" s="90">
        <v>0.71633000000000002</v>
      </c>
      <c r="R59" s="90">
        <f>Q59*H59</f>
        <v>0.71633000000000002</v>
      </c>
      <c r="S59" s="90">
        <v>0</v>
      </c>
      <c r="T59" s="91">
        <f>S59*H59</f>
        <v>0</v>
      </c>
      <c r="AR59" s="92" t="s">
        <v>101</v>
      </c>
      <c r="AT59" s="92" t="s">
        <v>97</v>
      </c>
      <c r="AU59" s="92" t="s">
        <v>102</v>
      </c>
      <c r="AY59" s="9" t="s">
        <v>94</v>
      </c>
      <c r="BE59" s="93">
        <f>IF(N59="základná",J59,0)</f>
        <v>0</v>
      </c>
      <c r="BF59" s="93">
        <f>IF(N59="znížená",J59,0)</f>
        <v>0</v>
      </c>
      <c r="BG59" s="93">
        <f>IF(N59="zákl. prenesená",J59,0)</f>
        <v>0</v>
      </c>
      <c r="BH59" s="93">
        <f>IF(N59="zníž. prenesená",J59,0)</f>
        <v>0</v>
      </c>
      <c r="BI59" s="93">
        <f>IF(N59="nulová",J59,0)</f>
        <v>0</v>
      </c>
      <c r="BJ59" s="9" t="s">
        <v>102</v>
      </c>
      <c r="BK59" s="93">
        <f>ROUND(I59*H59,2)</f>
        <v>0</v>
      </c>
      <c r="BL59" s="9" t="s">
        <v>101</v>
      </c>
      <c r="BM59" s="92" t="s">
        <v>166</v>
      </c>
    </row>
    <row r="60" spans="2:65" s="7" customFormat="1" ht="22.9" customHeight="1">
      <c r="B60" s="68"/>
      <c r="D60" s="69" t="s">
        <v>33</v>
      </c>
      <c r="E60" s="77" t="s">
        <v>167</v>
      </c>
      <c r="F60" s="77" t="s">
        <v>168</v>
      </c>
      <c r="I60" s="71"/>
      <c r="J60" s="78">
        <f>BK60</f>
        <v>0</v>
      </c>
      <c r="L60" s="68"/>
      <c r="M60" s="72"/>
      <c r="P60" s="73">
        <f>SUM(P61:P69)</f>
        <v>0</v>
      </c>
      <c r="R60" s="73">
        <f>SUM(R61:R69)</f>
        <v>0.89632000000000001</v>
      </c>
      <c r="T60" s="74">
        <f>SUM(T61:T69)</f>
        <v>0</v>
      </c>
      <c r="AR60" s="69" t="s">
        <v>40</v>
      </c>
      <c r="AT60" s="75" t="s">
        <v>33</v>
      </c>
      <c r="AU60" s="75" t="s">
        <v>40</v>
      </c>
      <c r="AY60" s="69" t="s">
        <v>94</v>
      </c>
      <c r="BK60" s="76">
        <f>SUM(BK61:BK69)</f>
        <v>0</v>
      </c>
    </row>
    <row r="61" spans="2:65" s="1" customFormat="1" ht="24.2" customHeight="1">
      <c r="B61" s="79"/>
      <c r="C61" s="80" t="s">
        <v>40</v>
      </c>
      <c r="D61" s="80" t="s">
        <v>97</v>
      </c>
      <c r="E61" s="81" t="s">
        <v>169</v>
      </c>
      <c r="F61" s="82" t="s">
        <v>170</v>
      </c>
      <c r="G61" s="83" t="s">
        <v>133</v>
      </c>
      <c r="H61" s="84">
        <v>12</v>
      </c>
      <c r="I61" s="85"/>
      <c r="J61" s="86">
        <f t="shared" ref="J61:J69" si="10">ROUND(I61*H61,2)</f>
        <v>0</v>
      </c>
      <c r="K61" s="87"/>
      <c r="L61" s="14"/>
      <c r="M61" s="88" t="s">
        <v>1</v>
      </c>
      <c r="N61" s="89" t="s">
        <v>15</v>
      </c>
      <c r="P61" s="90">
        <f t="shared" ref="P61:P69" si="11">O61*H61</f>
        <v>0</v>
      </c>
      <c r="Q61" s="90">
        <v>5.1000000000000004E-4</v>
      </c>
      <c r="R61" s="90">
        <f t="shared" ref="R61:R69" si="12">Q61*H61</f>
        <v>6.1200000000000004E-3</v>
      </c>
      <c r="S61" s="90">
        <v>0</v>
      </c>
      <c r="T61" s="91">
        <f t="shared" ref="T61:T69" si="13">S61*H61</f>
        <v>0</v>
      </c>
      <c r="AR61" s="92" t="s">
        <v>101</v>
      </c>
      <c r="AT61" s="92" t="s">
        <v>97</v>
      </c>
      <c r="AU61" s="92" t="s">
        <v>102</v>
      </c>
      <c r="AY61" s="9" t="s">
        <v>94</v>
      </c>
      <c r="BE61" s="93">
        <f t="shared" ref="BE61:BE69" si="14">IF(N61="základná",J61,0)</f>
        <v>0</v>
      </c>
      <c r="BF61" s="93">
        <f t="shared" ref="BF61:BF69" si="15">IF(N61="znížená",J61,0)</f>
        <v>0</v>
      </c>
      <c r="BG61" s="93">
        <f t="shared" ref="BG61:BG69" si="16">IF(N61="zákl. prenesená",J61,0)</f>
        <v>0</v>
      </c>
      <c r="BH61" s="93">
        <f t="shared" ref="BH61:BH69" si="17">IF(N61="zníž. prenesená",J61,0)</f>
        <v>0</v>
      </c>
      <c r="BI61" s="93">
        <f t="shared" ref="BI61:BI69" si="18">IF(N61="nulová",J61,0)</f>
        <v>0</v>
      </c>
      <c r="BJ61" s="9" t="s">
        <v>102</v>
      </c>
      <c r="BK61" s="93">
        <f t="shared" ref="BK61:BK69" si="19">ROUND(I61*H61,2)</f>
        <v>0</v>
      </c>
      <c r="BL61" s="9" t="s">
        <v>101</v>
      </c>
      <c r="BM61" s="92" t="s">
        <v>171</v>
      </c>
    </row>
    <row r="62" spans="2:65" s="1" customFormat="1" ht="49.15" customHeight="1">
      <c r="B62" s="79"/>
      <c r="C62" s="94" t="s">
        <v>102</v>
      </c>
      <c r="D62" s="94" t="s">
        <v>136</v>
      </c>
      <c r="E62" s="95" t="s">
        <v>172</v>
      </c>
      <c r="F62" s="96" t="s">
        <v>173</v>
      </c>
      <c r="G62" s="97" t="s">
        <v>133</v>
      </c>
      <c r="H62" s="98">
        <v>4</v>
      </c>
      <c r="I62" s="99"/>
      <c r="J62" s="100">
        <f t="shared" si="10"/>
        <v>0</v>
      </c>
      <c r="K62" s="101"/>
      <c r="L62" s="102"/>
      <c r="M62" s="103" t="s">
        <v>1</v>
      </c>
      <c r="N62" s="104" t="s">
        <v>15</v>
      </c>
      <c r="P62" s="90">
        <f t="shared" si="11"/>
        <v>0</v>
      </c>
      <c r="Q62" s="90">
        <v>2.7E-2</v>
      </c>
      <c r="R62" s="90">
        <f t="shared" si="12"/>
        <v>0.108</v>
      </c>
      <c r="S62" s="90">
        <v>0</v>
      </c>
      <c r="T62" s="91">
        <f t="shared" si="13"/>
        <v>0</v>
      </c>
      <c r="AR62" s="92" t="s">
        <v>139</v>
      </c>
      <c r="AT62" s="92" t="s">
        <v>136</v>
      </c>
      <c r="AU62" s="92" t="s">
        <v>102</v>
      </c>
      <c r="AY62" s="9" t="s">
        <v>94</v>
      </c>
      <c r="BE62" s="93">
        <f t="shared" si="14"/>
        <v>0</v>
      </c>
      <c r="BF62" s="93">
        <f t="shared" si="15"/>
        <v>0</v>
      </c>
      <c r="BG62" s="93">
        <f t="shared" si="16"/>
        <v>0</v>
      </c>
      <c r="BH62" s="93">
        <f t="shared" si="17"/>
        <v>0</v>
      </c>
      <c r="BI62" s="93">
        <f t="shared" si="18"/>
        <v>0</v>
      </c>
      <c r="BJ62" s="9" t="s">
        <v>102</v>
      </c>
      <c r="BK62" s="93">
        <f t="shared" si="19"/>
        <v>0</v>
      </c>
      <c r="BL62" s="9" t="s">
        <v>101</v>
      </c>
      <c r="BM62" s="92" t="s">
        <v>174</v>
      </c>
    </row>
    <row r="63" spans="2:65" s="1" customFormat="1" ht="44.25" customHeight="1">
      <c r="B63" s="79"/>
      <c r="C63" s="94" t="s">
        <v>149</v>
      </c>
      <c r="D63" s="94" t="s">
        <v>136</v>
      </c>
      <c r="E63" s="95" t="s">
        <v>175</v>
      </c>
      <c r="F63" s="96" t="s">
        <v>176</v>
      </c>
      <c r="G63" s="97" t="s">
        <v>133</v>
      </c>
      <c r="H63" s="98">
        <v>4</v>
      </c>
      <c r="I63" s="99"/>
      <c r="J63" s="100">
        <f t="shared" si="10"/>
        <v>0</v>
      </c>
      <c r="K63" s="101"/>
      <c r="L63" s="102"/>
      <c r="M63" s="103" t="s">
        <v>1</v>
      </c>
      <c r="N63" s="104" t="s">
        <v>15</v>
      </c>
      <c r="P63" s="90">
        <f t="shared" si="11"/>
        <v>0</v>
      </c>
      <c r="Q63" s="90">
        <v>2.7E-2</v>
      </c>
      <c r="R63" s="90">
        <f t="shared" si="12"/>
        <v>0.108</v>
      </c>
      <c r="S63" s="90">
        <v>0</v>
      </c>
      <c r="T63" s="91">
        <f t="shared" si="13"/>
        <v>0</v>
      </c>
      <c r="AR63" s="92" t="s">
        <v>139</v>
      </c>
      <c r="AT63" s="92" t="s">
        <v>136</v>
      </c>
      <c r="AU63" s="92" t="s">
        <v>102</v>
      </c>
      <c r="AY63" s="9" t="s">
        <v>94</v>
      </c>
      <c r="BE63" s="93">
        <f t="shared" si="14"/>
        <v>0</v>
      </c>
      <c r="BF63" s="93">
        <f t="shared" si="15"/>
        <v>0</v>
      </c>
      <c r="BG63" s="93">
        <f t="shared" si="16"/>
        <v>0</v>
      </c>
      <c r="BH63" s="93">
        <f t="shared" si="17"/>
        <v>0</v>
      </c>
      <c r="BI63" s="93">
        <f t="shared" si="18"/>
        <v>0</v>
      </c>
      <c r="BJ63" s="9" t="s">
        <v>102</v>
      </c>
      <c r="BK63" s="93">
        <f t="shared" si="19"/>
        <v>0</v>
      </c>
      <c r="BL63" s="9" t="s">
        <v>101</v>
      </c>
      <c r="BM63" s="92" t="s">
        <v>177</v>
      </c>
    </row>
    <row r="64" spans="2:65" s="1" customFormat="1" ht="44.25" customHeight="1">
      <c r="B64" s="79"/>
      <c r="C64" s="94" t="s">
        <v>101</v>
      </c>
      <c r="D64" s="94" t="s">
        <v>136</v>
      </c>
      <c r="E64" s="95" t="s">
        <v>178</v>
      </c>
      <c r="F64" s="96" t="s">
        <v>179</v>
      </c>
      <c r="G64" s="97" t="s">
        <v>133</v>
      </c>
      <c r="H64" s="98">
        <v>4</v>
      </c>
      <c r="I64" s="99"/>
      <c r="J64" s="100">
        <f t="shared" si="10"/>
        <v>0</v>
      </c>
      <c r="K64" s="101"/>
      <c r="L64" s="102"/>
      <c r="M64" s="103" t="s">
        <v>1</v>
      </c>
      <c r="N64" s="104" t="s">
        <v>15</v>
      </c>
      <c r="P64" s="90">
        <f t="shared" si="11"/>
        <v>0</v>
      </c>
      <c r="Q64" s="90">
        <v>2.7E-2</v>
      </c>
      <c r="R64" s="90">
        <f t="shared" si="12"/>
        <v>0.108</v>
      </c>
      <c r="S64" s="90">
        <v>0</v>
      </c>
      <c r="T64" s="91">
        <f t="shared" si="13"/>
        <v>0</v>
      </c>
      <c r="AR64" s="92" t="s">
        <v>139</v>
      </c>
      <c r="AT64" s="92" t="s">
        <v>136</v>
      </c>
      <c r="AU64" s="92" t="s">
        <v>102</v>
      </c>
      <c r="AY64" s="9" t="s">
        <v>94</v>
      </c>
      <c r="BE64" s="93">
        <f t="shared" si="14"/>
        <v>0</v>
      </c>
      <c r="BF64" s="93">
        <f t="shared" si="15"/>
        <v>0</v>
      </c>
      <c r="BG64" s="93">
        <f t="shared" si="16"/>
        <v>0</v>
      </c>
      <c r="BH64" s="93">
        <f t="shared" si="17"/>
        <v>0</v>
      </c>
      <c r="BI64" s="93">
        <f t="shared" si="18"/>
        <v>0</v>
      </c>
      <c r="BJ64" s="9" t="s">
        <v>102</v>
      </c>
      <c r="BK64" s="93">
        <f t="shared" si="19"/>
        <v>0</v>
      </c>
      <c r="BL64" s="9" t="s">
        <v>101</v>
      </c>
      <c r="BM64" s="92" t="s">
        <v>180</v>
      </c>
    </row>
    <row r="65" spans="2:65" s="1" customFormat="1" ht="24.2" customHeight="1">
      <c r="B65" s="79"/>
      <c r="C65" s="80" t="s">
        <v>181</v>
      </c>
      <c r="D65" s="80" t="s">
        <v>97</v>
      </c>
      <c r="E65" s="81" t="s">
        <v>182</v>
      </c>
      <c r="F65" s="82" t="s">
        <v>183</v>
      </c>
      <c r="G65" s="83" t="s">
        <v>133</v>
      </c>
      <c r="H65" s="84">
        <v>4</v>
      </c>
      <c r="I65" s="85"/>
      <c r="J65" s="86">
        <f t="shared" si="10"/>
        <v>0</v>
      </c>
      <c r="K65" s="87"/>
      <c r="L65" s="14"/>
      <c r="M65" s="88" t="s">
        <v>1</v>
      </c>
      <c r="N65" s="89" t="s">
        <v>15</v>
      </c>
      <c r="P65" s="90">
        <f t="shared" si="11"/>
        <v>0</v>
      </c>
      <c r="Q65" s="90">
        <v>5.1000000000000004E-4</v>
      </c>
      <c r="R65" s="90">
        <f t="shared" si="12"/>
        <v>2.0400000000000001E-3</v>
      </c>
      <c r="S65" s="90">
        <v>0</v>
      </c>
      <c r="T65" s="91">
        <f t="shared" si="13"/>
        <v>0</v>
      </c>
      <c r="AR65" s="92" t="s">
        <v>101</v>
      </c>
      <c r="AT65" s="92" t="s">
        <v>97</v>
      </c>
      <c r="AU65" s="92" t="s">
        <v>102</v>
      </c>
      <c r="AY65" s="9" t="s">
        <v>94</v>
      </c>
      <c r="BE65" s="93">
        <f t="shared" si="14"/>
        <v>0</v>
      </c>
      <c r="BF65" s="93">
        <f t="shared" si="15"/>
        <v>0</v>
      </c>
      <c r="BG65" s="93">
        <f t="shared" si="16"/>
        <v>0</v>
      </c>
      <c r="BH65" s="93">
        <f t="shared" si="17"/>
        <v>0</v>
      </c>
      <c r="BI65" s="93">
        <f t="shared" si="18"/>
        <v>0</v>
      </c>
      <c r="BJ65" s="9" t="s">
        <v>102</v>
      </c>
      <c r="BK65" s="93">
        <f t="shared" si="19"/>
        <v>0</v>
      </c>
      <c r="BL65" s="9" t="s">
        <v>101</v>
      </c>
      <c r="BM65" s="92" t="s">
        <v>184</v>
      </c>
    </row>
    <row r="66" spans="2:65" s="1" customFormat="1" ht="33" customHeight="1">
      <c r="B66" s="79"/>
      <c r="C66" s="94" t="s">
        <v>185</v>
      </c>
      <c r="D66" s="94" t="s">
        <v>136</v>
      </c>
      <c r="E66" s="95" t="s">
        <v>186</v>
      </c>
      <c r="F66" s="96" t="s">
        <v>187</v>
      </c>
      <c r="G66" s="97" t="s">
        <v>133</v>
      </c>
      <c r="H66" s="98">
        <v>4</v>
      </c>
      <c r="I66" s="99"/>
      <c r="J66" s="100">
        <f t="shared" si="10"/>
        <v>0</v>
      </c>
      <c r="K66" s="101"/>
      <c r="L66" s="102"/>
      <c r="M66" s="103" t="s">
        <v>1</v>
      </c>
      <c r="N66" s="104" t="s">
        <v>15</v>
      </c>
      <c r="P66" s="90">
        <f t="shared" si="11"/>
        <v>0</v>
      </c>
      <c r="Q66" s="90">
        <v>2.9000000000000001E-2</v>
      </c>
      <c r="R66" s="90">
        <f t="shared" si="12"/>
        <v>0.11600000000000001</v>
      </c>
      <c r="S66" s="90">
        <v>0</v>
      </c>
      <c r="T66" s="91">
        <f t="shared" si="13"/>
        <v>0</v>
      </c>
      <c r="AR66" s="92" t="s">
        <v>139</v>
      </c>
      <c r="AT66" s="92" t="s">
        <v>136</v>
      </c>
      <c r="AU66" s="92" t="s">
        <v>102</v>
      </c>
      <c r="AY66" s="9" t="s">
        <v>94</v>
      </c>
      <c r="BE66" s="93">
        <f t="shared" si="14"/>
        <v>0</v>
      </c>
      <c r="BF66" s="93">
        <f t="shared" si="15"/>
        <v>0</v>
      </c>
      <c r="BG66" s="93">
        <f t="shared" si="16"/>
        <v>0</v>
      </c>
      <c r="BH66" s="93">
        <f t="shared" si="17"/>
        <v>0</v>
      </c>
      <c r="BI66" s="93">
        <f t="shared" si="18"/>
        <v>0</v>
      </c>
      <c r="BJ66" s="9" t="s">
        <v>102</v>
      </c>
      <c r="BK66" s="93">
        <f t="shared" si="19"/>
        <v>0</v>
      </c>
      <c r="BL66" s="9" t="s">
        <v>101</v>
      </c>
      <c r="BM66" s="92" t="s">
        <v>188</v>
      </c>
    </row>
    <row r="67" spans="2:65" s="1" customFormat="1" ht="33" customHeight="1">
      <c r="B67" s="79"/>
      <c r="C67" s="80" t="s">
        <v>189</v>
      </c>
      <c r="D67" s="80" t="s">
        <v>97</v>
      </c>
      <c r="E67" s="81" t="s">
        <v>190</v>
      </c>
      <c r="F67" s="82" t="s">
        <v>191</v>
      </c>
      <c r="G67" s="83" t="s">
        <v>133</v>
      </c>
      <c r="H67" s="84">
        <v>2</v>
      </c>
      <c r="I67" s="85"/>
      <c r="J67" s="86">
        <f t="shared" si="10"/>
        <v>0</v>
      </c>
      <c r="K67" s="87"/>
      <c r="L67" s="14"/>
      <c r="M67" s="88" t="s">
        <v>1</v>
      </c>
      <c r="N67" s="89" t="s">
        <v>15</v>
      </c>
      <c r="P67" s="90">
        <f t="shared" si="11"/>
        <v>0</v>
      </c>
      <c r="Q67" s="90">
        <v>1.72E-3</v>
      </c>
      <c r="R67" s="90">
        <f t="shared" si="12"/>
        <v>3.4399999999999999E-3</v>
      </c>
      <c r="S67" s="90">
        <v>0</v>
      </c>
      <c r="T67" s="91">
        <f t="shared" si="13"/>
        <v>0</v>
      </c>
      <c r="AR67" s="92" t="s">
        <v>101</v>
      </c>
      <c r="AT67" s="92" t="s">
        <v>97</v>
      </c>
      <c r="AU67" s="92" t="s">
        <v>102</v>
      </c>
      <c r="AY67" s="9" t="s">
        <v>94</v>
      </c>
      <c r="BE67" s="93">
        <f t="shared" si="14"/>
        <v>0</v>
      </c>
      <c r="BF67" s="93">
        <f t="shared" si="15"/>
        <v>0</v>
      </c>
      <c r="BG67" s="93">
        <f t="shared" si="16"/>
        <v>0</v>
      </c>
      <c r="BH67" s="93">
        <f t="shared" si="17"/>
        <v>0</v>
      </c>
      <c r="BI67" s="93">
        <f t="shared" si="18"/>
        <v>0</v>
      </c>
      <c r="BJ67" s="9" t="s">
        <v>102</v>
      </c>
      <c r="BK67" s="93">
        <f t="shared" si="19"/>
        <v>0</v>
      </c>
      <c r="BL67" s="9" t="s">
        <v>101</v>
      </c>
      <c r="BM67" s="92" t="s">
        <v>192</v>
      </c>
    </row>
    <row r="68" spans="2:65" s="1" customFormat="1" ht="24.2" customHeight="1">
      <c r="B68" s="79"/>
      <c r="C68" s="94" t="s">
        <v>193</v>
      </c>
      <c r="D68" s="94" t="s">
        <v>136</v>
      </c>
      <c r="E68" s="95" t="s">
        <v>194</v>
      </c>
      <c r="F68" s="96" t="s">
        <v>195</v>
      </c>
      <c r="G68" s="97" t="s">
        <v>133</v>
      </c>
      <c r="H68" s="98">
        <v>2</v>
      </c>
      <c r="I68" s="99"/>
      <c r="J68" s="100">
        <f t="shared" si="10"/>
        <v>0</v>
      </c>
      <c r="K68" s="101"/>
      <c r="L68" s="102"/>
      <c r="M68" s="103" t="s">
        <v>1</v>
      </c>
      <c r="N68" s="104" t="s">
        <v>15</v>
      </c>
      <c r="P68" s="90">
        <f t="shared" si="11"/>
        <v>0</v>
      </c>
      <c r="Q68" s="90">
        <v>4.2999999999999997E-2</v>
      </c>
      <c r="R68" s="90">
        <f t="shared" si="12"/>
        <v>8.5999999999999993E-2</v>
      </c>
      <c r="S68" s="90">
        <v>0</v>
      </c>
      <c r="T68" s="91">
        <f t="shared" si="13"/>
        <v>0</v>
      </c>
      <c r="AR68" s="92" t="s">
        <v>139</v>
      </c>
      <c r="AT68" s="92" t="s">
        <v>136</v>
      </c>
      <c r="AU68" s="92" t="s">
        <v>102</v>
      </c>
      <c r="AY68" s="9" t="s">
        <v>94</v>
      </c>
      <c r="BE68" s="93">
        <f t="shared" si="14"/>
        <v>0</v>
      </c>
      <c r="BF68" s="93">
        <f t="shared" si="15"/>
        <v>0</v>
      </c>
      <c r="BG68" s="93">
        <f t="shared" si="16"/>
        <v>0</v>
      </c>
      <c r="BH68" s="93">
        <f t="shared" si="17"/>
        <v>0</v>
      </c>
      <c r="BI68" s="93">
        <f t="shared" si="18"/>
        <v>0</v>
      </c>
      <c r="BJ68" s="9" t="s">
        <v>102</v>
      </c>
      <c r="BK68" s="93">
        <f t="shared" si="19"/>
        <v>0</v>
      </c>
      <c r="BL68" s="9" t="s">
        <v>101</v>
      </c>
      <c r="BM68" s="92" t="s">
        <v>196</v>
      </c>
    </row>
    <row r="69" spans="2:65" s="1" customFormat="1" ht="49.15" customHeight="1">
      <c r="B69" s="79"/>
      <c r="C69" s="80" t="s">
        <v>197</v>
      </c>
      <c r="D69" s="80" t="s">
        <v>97</v>
      </c>
      <c r="E69" s="81" t="s">
        <v>198</v>
      </c>
      <c r="F69" s="82" t="s">
        <v>199</v>
      </c>
      <c r="G69" s="83" t="s">
        <v>200</v>
      </c>
      <c r="H69" s="84">
        <v>1</v>
      </c>
      <c r="I69" s="85"/>
      <c r="J69" s="86">
        <f t="shared" si="10"/>
        <v>0</v>
      </c>
      <c r="K69" s="87"/>
      <c r="L69" s="14"/>
      <c r="M69" s="88" t="s">
        <v>1</v>
      </c>
      <c r="N69" s="89" t="s">
        <v>15</v>
      </c>
      <c r="P69" s="90">
        <f t="shared" si="11"/>
        <v>0</v>
      </c>
      <c r="Q69" s="90">
        <v>0.35871999999999998</v>
      </c>
      <c r="R69" s="90">
        <f t="shared" si="12"/>
        <v>0.35871999999999998</v>
      </c>
      <c r="S69" s="90">
        <v>0</v>
      </c>
      <c r="T69" s="91">
        <f t="shared" si="13"/>
        <v>0</v>
      </c>
      <c r="AR69" s="92" t="s">
        <v>101</v>
      </c>
      <c r="AT69" s="92" t="s">
        <v>97</v>
      </c>
      <c r="AU69" s="92" t="s">
        <v>102</v>
      </c>
      <c r="AY69" s="9" t="s">
        <v>94</v>
      </c>
      <c r="BE69" s="93">
        <f t="shared" si="14"/>
        <v>0</v>
      </c>
      <c r="BF69" s="93">
        <f t="shared" si="15"/>
        <v>0</v>
      </c>
      <c r="BG69" s="93">
        <f t="shared" si="16"/>
        <v>0</v>
      </c>
      <c r="BH69" s="93">
        <f t="shared" si="17"/>
        <v>0</v>
      </c>
      <c r="BI69" s="93">
        <f t="shared" si="18"/>
        <v>0</v>
      </c>
      <c r="BJ69" s="9" t="s">
        <v>102</v>
      </c>
      <c r="BK69" s="93">
        <f t="shared" si="19"/>
        <v>0</v>
      </c>
      <c r="BL69" s="9" t="s">
        <v>101</v>
      </c>
      <c r="BM69" s="92" t="s">
        <v>201</v>
      </c>
    </row>
    <row r="70" spans="2:65" s="7" customFormat="1" ht="22.9" customHeight="1">
      <c r="B70" s="68"/>
      <c r="D70" s="69" t="s">
        <v>33</v>
      </c>
      <c r="E70" s="77" t="s">
        <v>202</v>
      </c>
      <c r="F70" s="77" t="s">
        <v>203</v>
      </c>
      <c r="I70" s="71"/>
      <c r="J70" s="78">
        <f>BK70</f>
        <v>0</v>
      </c>
      <c r="L70" s="68"/>
      <c r="M70" s="72"/>
      <c r="P70" s="73">
        <f>P71</f>
        <v>0</v>
      </c>
      <c r="R70" s="73">
        <f>R71</f>
        <v>0</v>
      </c>
      <c r="T70" s="74">
        <f>T71</f>
        <v>0</v>
      </c>
      <c r="AR70" s="69" t="s">
        <v>40</v>
      </c>
      <c r="AT70" s="75" t="s">
        <v>33</v>
      </c>
      <c r="AU70" s="75" t="s">
        <v>40</v>
      </c>
      <c r="AY70" s="69" t="s">
        <v>94</v>
      </c>
      <c r="BK70" s="76">
        <f>BK71</f>
        <v>0</v>
      </c>
    </row>
    <row r="71" spans="2:65" s="1" customFormat="1" ht="33" customHeight="1">
      <c r="B71" s="79"/>
      <c r="C71" s="80" t="s">
        <v>204</v>
      </c>
      <c r="D71" s="80" t="s">
        <v>97</v>
      </c>
      <c r="E71" s="81" t="s">
        <v>205</v>
      </c>
      <c r="F71" s="82" t="s">
        <v>206</v>
      </c>
      <c r="G71" s="83" t="s">
        <v>127</v>
      </c>
      <c r="H71" s="84">
        <v>89.132000000000005</v>
      </c>
      <c r="I71" s="85"/>
      <c r="J71" s="86">
        <f>ROUND(I71*H71,2)</f>
        <v>0</v>
      </c>
      <c r="K71" s="87"/>
      <c r="L71" s="14"/>
      <c r="M71" s="88" t="s">
        <v>1</v>
      </c>
      <c r="N71" s="89" t="s">
        <v>15</v>
      </c>
      <c r="P71" s="90">
        <f>O71*H71</f>
        <v>0</v>
      </c>
      <c r="Q71" s="90">
        <v>0</v>
      </c>
      <c r="R71" s="90">
        <f>Q71*H71</f>
        <v>0</v>
      </c>
      <c r="S71" s="90">
        <v>0</v>
      </c>
      <c r="T71" s="91">
        <f>S71*H71</f>
        <v>0</v>
      </c>
      <c r="AR71" s="92" t="s">
        <v>101</v>
      </c>
      <c r="AT71" s="92" t="s">
        <v>97</v>
      </c>
      <c r="AU71" s="92" t="s">
        <v>102</v>
      </c>
      <c r="AY71" s="9" t="s">
        <v>94</v>
      </c>
      <c r="BE71" s="93">
        <f>IF(N71="základná",J71,0)</f>
        <v>0</v>
      </c>
      <c r="BF71" s="93">
        <f>IF(N71="znížená",J71,0)</f>
        <v>0</v>
      </c>
      <c r="BG71" s="93">
        <f>IF(N71="zákl. prenesená",J71,0)</f>
        <v>0</v>
      </c>
      <c r="BH71" s="93">
        <f>IF(N71="zníž. prenesená",J71,0)</f>
        <v>0</v>
      </c>
      <c r="BI71" s="93">
        <f>IF(N71="nulová",J71,0)</f>
        <v>0</v>
      </c>
      <c r="BJ71" s="9" t="s">
        <v>102</v>
      </c>
      <c r="BK71" s="93">
        <f>ROUND(I71*H71,2)</f>
        <v>0</v>
      </c>
      <c r="BL71" s="9" t="s">
        <v>101</v>
      </c>
      <c r="BM71" s="92" t="s">
        <v>207</v>
      </c>
    </row>
    <row r="72" spans="2:65" s="7" customFormat="1" ht="25.9" customHeight="1">
      <c r="B72" s="68"/>
      <c r="D72" s="69" t="s">
        <v>33</v>
      </c>
      <c r="E72" s="70" t="s">
        <v>208</v>
      </c>
      <c r="F72" s="70" t="s">
        <v>209</v>
      </c>
      <c r="I72" s="71"/>
      <c r="J72" s="58">
        <f>BK72</f>
        <v>0</v>
      </c>
      <c r="L72" s="68"/>
      <c r="M72" s="72"/>
      <c r="P72" s="73">
        <f>P73</f>
        <v>0</v>
      </c>
      <c r="R72" s="73">
        <f>R73</f>
        <v>5.7508500000000007</v>
      </c>
      <c r="T72" s="74">
        <f>T73</f>
        <v>0</v>
      </c>
      <c r="AR72" s="69" t="s">
        <v>102</v>
      </c>
      <c r="AT72" s="75" t="s">
        <v>33</v>
      </c>
      <c r="AU72" s="75" t="s">
        <v>34</v>
      </c>
      <c r="AY72" s="69" t="s">
        <v>94</v>
      </c>
      <c r="BK72" s="76">
        <f>BK73</f>
        <v>0</v>
      </c>
    </row>
    <row r="73" spans="2:65" s="7" customFormat="1" ht="22.9" customHeight="1">
      <c r="B73" s="68"/>
      <c r="D73" s="69" t="s">
        <v>33</v>
      </c>
      <c r="E73" s="77" t="s">
        <v>210</v>
      </c>
      <c r="F73" s="77" t="s">
        <v>211</v>
      </c>
      <c r="I73" s="71"/>
      <c r="J73" s="78">
        <f>BK73</f>
        <v>0</v>
      </c>
      <c r="L73" s="68"/>
      <c r="M73" s="72"/>
      <c r="P73" s="73">
        <f>SUM(P74:P88)</f>
        <v>0</v>
      </c>
      <c r="R73" s="73">
        <f>SUM(R74:R88)</f>
        <v>5.7508500000000007</v>
      </c>
      <c r="T73" s="74">
        <f>SUM(T74:T88)</f>
        <v>0</v>
      </c>
      <c r="AR73" s="69" t="s">
        <v>102</v>
      </c>
      <c r="AT73" s="75" t="s">
        <v>33</v>
      </c>
      <c r="AU73" s="75" t="s">
        <v>40</v>
      </c>
      <c r="AY73" s="69" t="s">
        <v>94</v>
      </c>
      <c r="BK73" s="76">
        <f>SUM(BK74:BK88)</f>
        <v>0</v>
      </c>
    </row>
    <row r="74" spans="2:65" s="1" customFormat="1" ht="24.2" customHeight="1">
      <c r="B74" s="79"/>
      <c r="C74" s="80" t="s">
        <v>212</v>
      </c>
      <c r="D74" s="80" t="s">
        <v>97</v>
      </c>
      <c r="E74" s="81" t="s">
        <v>213</v>
      </c>
      <c r="F74" s="82" t="s">
        <v>214</v>
      </c>
      <c r="G74" s="83" t="s">
        <v>133</v>
      </c>
      <c r="H74" s="84">
        <v>6</v>
      </c>
      <c r="I74" s="85"/>
      <c r="J74" s="86">
        <f t="shared" ref="J74:J88" si="20">ROUND(I74*H74,2)</f>
        <v>0</v>
      </c>
      <c r="K74" s="87"/>
      <c r="L74" s="14"/>
      <c r="M74" s="88" t="s">
        <v>1</v>
      </c>
      <c r="N74" s="89" t="s">
        <v>15</v>
      </c>
      <c r="P74" s="90">
        <f t="shared" ref="P74:P88" si="21">O74*H74</f>
        <v>0</v>
      </c>
      <c r="Q74" s="90">
        <v>5.0000000000000002E-5</v>
      </c>
      <c r="R74" s="90">
        <f t="shared" ref="R74:R88" si="22">Q74*H74</f>
        <v>3.0000000000000003E-4</v>
      </c>
      <c r="S74" s="90">
        <v>0</v>
      </c>
      <c r="T74" s="91">
        <f t="shared" ref="T74:T88" si="23">S74*H74</f>
        <v>0</v>
      </c>
      <c r="AR74" s="92" t="s">
        <v>212</v>
      </c>
      <c r="AT74" s="92" t="s">
        <v>97</v>
      </c>
      <c r="AU74" s="92" t="s">
        <v>102</v>
      </c>
      <c r="AY74" s="9" t="s">
        <v>94</v>
      </c>
      <c r="BE74" s="93">
        <f t="shared" ref="BE74:BE88" si="24">IF(N74="základná",J74,0)</f>
        <v>0</v>
      </c>
      <c r="BF74" s="93">
        <f t="shared" ref="BF74:BF88" si="25">IF(N74="znížená",J74,0)</f>
        <v>0</v>
      </c>
      <c r="BG74" s="93">
        <f t="shared" ref="BG74:BG88" si="26">IF(N74="zákl. prenesená",J74,0)</f>
        <v>0</v>
      </c>
      <c r="BH74" s="93">
        <f t="shared" ref="BH74:BH88" si="27">IF(N74="zníž. prenesená",J74,0)</f>
        <v>0</v>
      </c>
      <c r="BI74" s="93">
        <f t="shared" ref="BI74:BI88" si="28">IF(N74="nulová",J74,0)</f>
        <v>0</v>
      </c>
      <c r="BJ74" s="9" t="s">
        <v>102</v>
      </c>
      <c r="BK74" s="93">
        <f t="shared" ref="BK74:BK88" si="29">ROUND(I74*H74,2)</f>
        <v>0</v>
      </c>
      <c r="BL74" s="9" t="s">
        <v>212</v>
      </c>
      <c r="BM74" s="92" t="s">
        <v>215</v>
      </c>
    </row>
    <row r="75" spans="2:65" s="1" customFormat="1" ht="24.2" customHeight="1">
      <c r="B75" s="79"/>
      <c r="C75" s="94" t="s">
        <v>216</v>
      </c>
      <c r="D75" s="94" t="s">
        <v>136</v>
      </c>
      <c r="E75" s="95" t="s">
        <v>217</v>
      </c>
      <c r="F75" s="96" t="s">
        <v>218</v>
      </c>
      <c r="G75" s="97" t="s">
        <v>133</v>
      </c>
      <c r="H75" s="98">
        <v>6</v>
      </c>
      <c r="I75" s="99"/>
      <c r="J75" s="100">
        <f t="shared" si="20"/>
        <v>0</v>
      </c>
      <c r="K75" s="101"/>
      <c r="L75" s="102"/>
      <c r="M75" s="103" t="s">
        <v>1</v>
      </c>
      <c r="N75" s="104" t="s">
        <v>15</v>
      </c>
      <c r="P75" s="90">
        <f t="shared" si="21"/>
        <v>0</v>
      </c>
      <c r="Q75" s="90">
        <v>1E-3</v>
      </c>
      <c r="R75" s="90">
        <f t="shared" si="22"/>
        <v>6.0000000000000001E-3</v>
      </c>
      <c r="S75" s="90">
        <v>0</v>
      </c>
      <c r="T75" s="91">
        <f t="shared" si="23"/>
        <v>0</v>
      </c>
      <c r="AR75" s="92" t="s">
        <v>204</v>
      </c>
      <c r="AT75" s="92" t="s">
        <v>136</v>
      </c>
      <c r="AU75" s="92" t="s">
        <v>102</v>
      </c>
      <c r="AY75" s="9" t="s">
        <v>94</v>
      </c>
      <c r="BE75" s="93">
        <f t="shared" si="24"/>
        <v>0</v>
      </c>
      <c r="BF75" s="93">
        <f t="shared" si="25"/>
        <v>0</v>
      </c>
      <c r="BG75" s="93">
        <f t="shared" si="26"/>
        <v>0</v>
      </c>
      <c r="BH75" s="93">
        <f t="shared" si="27"/>
        <v>0</v>
      </c>
      <c r="BI75" s="93">
        <f t="shared" si="28"/>
        <v>0</v>
      </c>
      <c r="BJ75" s="9" t="s">
        <v>102</v>
      </c>
      <c r="BK75" s="93">
        <f t="shared" si="29"/>
        <v>0</v>
      </c>
      <c r="BL75" s="9" t="s">
        <v>212</v>
      </c>
      <c r="BM75" s="92" t="s">
        <v>219</v>
      </c>
    </row>
    <row r="76" spans="2:65" s="1" customFormat="1" ht="24.2" customHeight="1">
      <c r="B76" s="79"/>
      <c r="C76" s="80" t="s">
        <v>220</v>
      </c>
      <c r="D76" s="80" t="s">
        <v>97</v>
      </c>
      <c r="E76" s="81" t="s">
        <v>221</v>
      </c>
      <c r="F76" s="82" t="s">
        <v>222</v>
      </c>
      <c r="G76" s="83" t="s">
        <v>133</v>
      </c>
      <c r="H76" s="84">
        <v>1</v>
      </c>
      <c r="I76" s="85"/>
      <c r="J76" s="86">
        <f t="shared" si="20"/>
        <v>0</v>
      </c>
      <c r="K76" s="87"/>
      <c r="L76" s="14"/>
      <c r="M76" s="88" t="s">
        <v>1</v>
      </c>
      <c r="N76" s="89" t="s">
        <v>15</v>
      </c>
      <c r="P76" s="90">
        <f t="shared" si="21"/>
        <v>0</v>
      </c>
      <c r="Q76" s="90">
        <v>5.0000000000000002E-5</v>
      </c>
      <c r="R76" s="90">
        <f t="shared" si="22"/>
        <v>5.0000000000000002E-5</v>
      </c>
      <c r="S76" s="90">
        <v>0</v>
      </c>
      <c r="T76" s="91">
        <f t="shared" si="23"/>
        <v>0</v>
      </c>
      <c r="AR76" s="92" t="s">
        <v>212</v>
      </c>
      <c r="AT76" s="92" t="s">
        <v>97</v>
      </c>
      <c r="AU76" s="92" t="s">
        <v>102</v>
      </c>
      <c r="AY76" s="9" t="s">
        <v>94</v>
      </c>
      <c r="BE76" s="93">
        <f t="shared" si="24"/>
        <v>0</v>
      </c>
      <c r="BF76" s="93">
        <f t="shared" si="25"/>
        <v>0</v>
      </c>
      <c r="BG76" s="93">
        <f t="shared" si="26"/>
        <v>0</v>
      </c>
      <c r="BH76" s="93">
        <f t="shared" si="27"/>
        <v>0</v>
      </c>
      <c r="BI76" s="93">
        <f t="shared" si="28"/>
        <v>0</v>
      </c>
      <c r="BJ76" s="9" t="s">
        <v>102</v>
      </c>
      <c r="BK76" s="93">
        <f t="shared" si="29"/>
        <v>0</v>
      </c>
      <c r="BL76" s="9" t="s">
        <v>212</v>
      </c>
      <c r="BM76" s="92" t="s">
        <v>223</v>
      </c>
    </row>
    <row r="77" spans="2:65" s="1" customFormat="1" ht="33" customHeight="1">
      <c r="B77" s="79"/>
      <c r="C77" s="94" t="s">
        <v>224</v>
      </c>
      <c r="D77" s="94" t="s">
        <v>136</v>
      </c>
      <c r="E77" s="95" t="s">
        <v>225</v>
      </c>
      <c r="F77" s="96" t="s">
        <v>226</v>
      </c>
      <c r="G77" s="97" t="s">
        <v>133</v>
      </c>
      <c r="H77" s="98">
        <v>1</v>
      </c>
      <c r="I77" s="99"/>
      <c r="J77" s="100">
        <f t="shared" si="20"/>
        <v>0</v>
      </c>
      <c r="K77" s="101"/>
      <c r="L77" s="102"/>
      <c r="M77" s="103" t="s">
        <v>1</v>
      </c>
      <c r="N77" s="104" t="s">
        <v>15</v>
      </c>
      <c r="P77" s="90">
        <f t="shared" si="21"/>
        <v>0</v>
      </c>
      <c r="Q77" s="90">
        <v>1E-3</v>
      </c>
      <c r="R77" s="90">
        <f t="shared" si="22"/>
        <v>1E-3</v>
      </c>
      <c r="S77" s="90">
        <v>0</v>
      </c>
      <c r="T77" s="91">
        <f t="shared" si="23"/>
        <v>0</v>
      </c>
      <c r="AR77" s="92" t="s">
        <v>204</v>
      </c>
      <c r="AT77" s="92" t="s">
        <v>136</v>
      </c>
      <c r="AU77" s="92" t="s">
        <v>102</v>
      </c>
      <c r="AY77" s="9" t="s">
        <v>94</v>
      </c>
      <c r="BE77" s="93">
        <f t="shared" si="24"/>
        <v>0</v>
      </c>
      <c r="BF77" s="93">
        <f t="shared" si="25"/>
        <v>0</v>
      </c>
      <c r="BG77" s="93">
        <f t="shared" si="26"/>
        <v>0</v>
      </c>
      <c r="BH77" s="93">
        <f t="shared" si="27"/>
        <v>0</v>
      </c>
      <c r="BI77" s="93">
        <f t="shared" si="28"/>
        <v>0</v>
      </c>
      <c r="BJ77" s="9" t="s">
        <v>102</v>
      </c>
      <c r="BK77" s="93">
        <f t="shared" si="29"/>
        <v>0</v>
      </c>
      <c r="BL77" s="9" t="s">
        <v>212</v>
      </c>
      <c r="BM77" s="92" t="s">
        <v>227</v>
      </c>
    </row>
    <row r="78" spans="2:65" s="1" customFormat="1" ht="24.2" customHeight="1">
      <c r="B78" s="79"/>
      <c r="C78" s="80" t="s">
        <v>6</v>
      </c>
      <c r="D78" s="80" t="s">
        <v>97</v>
      </c>
      <c r="E78" s="81" t="s">
        <v>228</v>
      </c>
      <c r="F78" s="82" t="s">
        <v>229</v>
      </c>
      <c r="G78" s="83" t="s">
        <v>133</v>
      </c>
      <c r="H78" s="84">
        <v>13</v>
      </c>
      <c r="I78" s="85"/>
      <c r="J78" s="86">
        <f t="shared" si="20"/>
        <v>0</v>
      </c>
      <c r="K78" s="87"/>
      <c r="L78" s="14"/>
      <c r="M78" s="88" t="s">
        <v>1</v>
      </c>
      <c r="N78" s="89" t="s">
        <v>15</v>
      </c>
      <c r="P78" s="90">
        <f t="shared" si="21"/>
        <v>0</v>
      </c>
      <c r="Q78" s="90">
        <v>5.0000000000000002E-5</v>
      </c>
      <c r="R78" s="90">
        <f t="shared" si="22"/>
        <v>6.5000000000000008E-4</v>
      </c>
      <c r="S78" s="90">
        <v>0</v>
      </c>
      <c r="T78" s="91">
        <f t="shared" si="23"/>
        <v>0</v>
      </c>
      <c r="AR78" s="92" t="s">
        <v>212</v>
      </c>
      <c r="AT78" s="92" t="s">
        <v>97</v>
      </c>
      <c r="AU78" s="92" t="s">
        <v>102</v>
      </c>
      <c r="AY78" s="9" t="s">
        <v>94</v>
      </c>
      <c r="BE78" s="93">
        <f t="shared" si="24"/>
        <v>0</v>
      </c>
      <c r="BF78" s="93">
        <f t="shared" si="25"/>
        <v>0</v>
      </c>
      <c r="BG78" s="93">
        <f t="shared" si="26"/>
        <v>0</v>
      </c>
      <c r="BH78" s="93">
        <f t="shared" si="27"/>
        <v>0</v>
      </c>
      <c r="BI78" s="93">
        <f t="shared" si="28"/>
        <v>0</v>
      </c>
      <c r="BJ78" s="9" t="s">
        <v>102</v>
      </c>
      <c r="BK78" s="93">
        <f t="shared" si="29"/>
        <v>0</v>
      </c>
      <c r="BL78" s="9" t="s">
        <v>212</v>
      </c>
      <c r="BM78" s="92" t="s">
        <v>230</v>
      </c>
    </row>
    <row r="79" spans="2:65" s="1" customFormat="1" ht="24.2" customHeight="1">
      <c r="B79" s="79"/>
      <c r="C79" s="94" t="s">
        <v>231</v>
      </c>
      <c r="D79" s="94" t="s">
        <v>136</v>
      </c>
      <c r="E79" s="95" t="s">
        <v>232</v>
      </c>
      <c r="F79" s="96" t="s">
        <v>233</v>
      </c>
      <c r="G79" s="97" t="s">
        <v>133</v>
      </c>
      <c r="H79" s="98">
        <v>13</v>
      </c>
      <c r="I79" s="99"/>
      <c r="J79" s="100">
        <f t="shared" si="20"/>
        <v>0</v>
      </c>
      <c r="K79" s="101"/>
      <c r="L79" s="102"/>
      <c r="M79" s="103" t="s">
        <v>1</v>
      </c>
      <c r="N79" s="104" t="s">
        <v>15</v>
      </c>
      <c r="P79" s="90">
        <f t="shared" si="21"/>
        <v>0</v>
      </c>
      <c r="Q79" s="90">
        <v>0.2</v>
      </c>
      <c r="R79" s="90">
        <f t="shared" si="22"/>
        <v>2.6</v>
      </c>
      <c r="S79" s="90">
        <v>0</v>
      </c>
      <c r="T79" s="91">
        <f t="shared" si="23"/>
        <v>0</v>
      </c>
      <c r="AR79" s="92" t="s">
        <v>204</v>
      </c>
      <c r="AT79" s="92" t="s">
        <v>136</v>
      </c>
      <c r="AU79" s="92" t="s">
        <v>102</v>
      </c>
      <c r="AY79" s="9" t="s">
        <v>94</v>
      </c>
      <c r="BE79" s="93">
        <f t="shared" si="24"/>
        <v>0</v>
      </c>
      <c r="BF79" s="93">
        <f t="shared" si="25"/>
        <v>0</v>
      </c>
      <c r="BG79" s="93">
        <f t="shared" si="26"/>
        <v>0</v>
      </c>
      <c r="BH79" s="93">
        <f t="shared" si="27"/>
        <v>0</v>
      </c>
      <c r="BI79" s="93">
        <f t="shared" si="28"/>
        <v>0</v>
      </c>
      <c r="BJ79" s="9" t="s">
        <v>102</v>
      </c>
      <c r="BK79" s="93">
        <f t="shared" si="29"/>
        <v>0</v>
      </c>
      <c r="BL79" s="9" t="s">
        <v>212</v>
      </c>
      <c r="BM79" s="92" t="s">
        <v>234</v>
      </c>
    </row>
    <row r="80" spans="2:65" s="1" customFormat="1" ht="24.2" customHeight="1">
      <c r="B80" s="79"/>
      <c r="C80" s="80" t="s">
        <v>235</v>
      </c>
      <c r="D80" s="80" t="s">
        <v>97</v>
      </c>
      <c r="E80" s="81" t="s">
        <v>236</v>
      </c>
      <c r="F80" s="82" t="s">
        <v>237</v>
      </c>
      <c r="G80" s="83" t="s">
        <v>133</v>
      </c>
      <c r="H80" s="84">
        <v>14</v>
      </c>
      <c r="I80" s="85"/>
      <c r="J80" s="86">
        <f t="shared" si="20"/>
        <v>0</v>
      </c>
      <c r="K80" s="87"/>
      <c r="L80" s="14"/>
      <c r="M80" s="88" t="s">
        <v>1</v>
      </c>
      <c r="N80" s="89" t="s">
        <v>15</v>
      </c>
      <c r="P80" s="90">
        <f t="shared" si="21"/>
        <v>0</v>
      </c>
      <c r="Q80" s="90">
        <v>5.0000000000000002E-5</v>
      </c>
      <c r="R80" s="90">
        <f t="shared" si="22"/>
        <v>6.9999999999999999E-4</v>
      </c>
      <c r="S80" s="90">
        <v>0</v>
      </c>
      <c r="T80" s="91">
        <f t="shared" si="23"/>
        <v>0</v>
      </c>
      <c r="AR80" s="92" t="s">
        <v>212</v>
      </c>
      <c r="AT80" s="92" t="s">
        <v>97</v>
      </c>
      <c r="AU80" s="92" t="s">
        <v>102</v>
      </c>
      <c r="AY80" s="9" t="s">
        <v>94</v>
      </c>
      <c r="BE80" s="93">
        <f t="shared" si="24"/>
        <v>0</v>
      </c>
      <c r="BF80" s="93">
        <f t="shared" si="25"/>
        <v>0</v>
      </c>
      <c r="BG80" s="93">
        <f t="shared" si="26"/>
        <v>0</v>
      </c>
      <c r="BH80" s="93">
        <f t="shared" si="27"/>
        <v>0</v>
      </c>
      <c r="BI80" s="93">
        <f t="shared" si="28"/>
        <v>0</v>
      </c>
      <c r="BJ80" s="9" t="s">
        <v>102</v>
      </c>
      <c r="BK80" s="93">
        <f t="shared" si="29"/>
        <v>0</v>
      </c>
      <c r="BL80" s="9" t="s">
        <v>212</v>
      </c>
      <c r="BM80" s="92" t="s">
        <v>238</v>
      </c>
    </row>
    <row r="81" spans="2:65" s="1" customFormat="1" ht="24.2" customHeight="1">
      <c r="B81" s="79"/>
      <c r="C81" s="94" t="s">
        <v>239</v>
      </c>
      <c r="D81" s="94" t="s">
        <v>136</v>
      </c>
      <c r="E81" s="95" t="s">
        <v>240</v>
      </c>
      <c r="F81" s="96" t="s">
        <v>241</v>
      </c>
      <c r="G81" s="97" t="s">
        <v>133</v>
      </c>
      <c r="H81" s="98">
        <v>14</v>
      </c>
      <c r="I81" s="99"/>
      <c r="J81" s="100">
        <f t="shared" si="20"/>
        <v>0</v>
      </c>
      <c r="K81" s="101"/>
      <c r="L81" s="102"/>
      <c r="M81" s="103" t="s">
        <v>1</v>
      </c>
      <c r="N81" s="104" t="s">
        <v>15</v>
      </c>
      <c r="P81" s="90">
        <f t="shared" si="21"/>
        <v>0</v>
      </c>
      <c r="Q81" s="90">
        <v>0.21</v>
      </c>
      <c r="R81" s="90">
        <f t="shared" si="22"/>
        <v>2.94</v>
      </c>
      <c r="S81" s="90">
        <v>0</v>
      </c>
      <c r="T81" s="91">
        <f t="shared" si="23"/>
        <v>0</v>
      </c>
      <c r="AR81" s="92" t="s">
        <v>204</v>
      </c>
      <c r="AT81" s="92" t="s">
        <v>136</v>
      </c>
      <c r="AU81" s="92" t="s">
        <v>102</v>
      </c>
      <c r="AY81" s="9" t="s">
        <v>94</v>
      </c>
      <c r="BE81" s="93">
        <f t="shared" si="24"/>
        <v>0</v>
      </c>
      <c r="BF81" s="93">
        <f t="shared" si="25"/>
        <v>0</v>
      </c>
      <c r="BG81" s="93">
        <f t="shared" si="26"/>
        <v>0</v>
      </c>
      <c r="BH81" s="93">
        <f t="shared" si="27"/>
        <v>0</v>
      </c>
      <c r="BI81" s="93">
        <f t="shared" si="28"/>
        <v>0</v>
      </c>
      <c r="BJ81" s="9" t="s">
        <v>102</v>
      </c>
      <c r="BK81" s="93">
        <f t="shared" si="29"/>
        <v>0</v>
      </c>
      <c r="BL81" s="9" t="s">
        <v>212</v>
      </c>
      <c r="BM81" s="92" t="s">
        <v>242</v>
      </c>
    </row>
    <row r="82" spans="2:65" s="1" customFormat="1" ht="37.9" customHeight="1">
      <c r="B82" s="79"/>
      <c r="C82" s="80" t="s">
        <v>243</v>
      </c>
      <c r="D82" s="80" t="s">
        <v>97</v>
      </c>
      <c r="E82" s="81" t="s">
        <v>244</v>
      </c>
      <c r="F82" s="82" t="s">
        <v>245</v>
      </c>
      <c r="G82" s="83" t="s">
        <v>133</v>
      </c>
      <c r="H82" s="84">
        <v>1</v>
      </c>
      <c r="I82" s="85"/>
      <c r="J82" s="86">
        <f t="shared" si="20"/>
        <v>0</v>
      </c>
      <c r="K82" s="87"/>
      <c r="L82" s="14"/>
      <c r="M82" s="88" t="s">
        <v>1</v>
      </c>
      <c r="N82" s="89" t="s">
        <v>15</v>
      </c>
      <c r="P82" s="90">
        <f t="shared" si="21"/>
        <v>0</v>
      </c>
      <c r="Q82" s="90">
        <v>5.0000000000000002E-5</v>
      </c>
      <c r="R82" s="90">
        <f t="shared" si="22"/>
        <v>5.0000000000000002E-5</v>
      </c>
      <c r="S82" s="90">
        <v>0</v>
      </c>
      <c r="T82" s="91">
        <f t="shared" si="23"/>
        <v>0</v>
      </c>
      <c r="AR82" s="92" t="s">
        <v>212</v>
      </c>
      <c r="AT82" s="92" t="s">
        <v>97</v>
      </c>
      <c r="AU82" s="92" t="s">
        <v>102</v>
      </c>
      <c r="AY82" s="9" t="s">
        <v>94</v>
      </c>
      <c r="BE82" s="93">
        <f t="shared" si="24"/>
        <v>0</v>
      </c>
      <c r="BF82" s="93">
        <f t="shared" si="25"/>
        <v>0</v>
      </c>
      <c r="BG82" s="93">
        <f t="shared" si="26"/>
        <v>0</v>
      </c>
      <c r="BH82" s="93">
        <f t="shared" si="27"/>
        <v>0</v>
      </c>
      <c r="BI82" s="93">
        <f t="shared" si="28"/>
        <v>0</v>
      </c>
      <c r="BJ82" s="9" t="s">
        <v>102</v>
      </c>
      <c r="BK82" s="93">
        <f t="shared" si="29"/>
        <v>0</v>
      </c>
      <c r="BL82" s="9" t="s">
        <v>212</v>
      </c>
      <c r="BM82" s="92" t="s">
        <v>246</v>
      </c>
    </row>
    <row r="83" spans="2:65" s="1" customFormat="1" ht="24.2" customHeight="1">
      <c r="B83" s="79"/>
      <c r="C83" s="94" t="s">
        <v>247</v>
      </c>
      <c r="D83" s="94" t="s">
        <v>136</v>
      </c>
      <c r="E83" s="95" t="s">
        <v>248</v>
      </c>
      <c r="F83" s="96" t="s">
        <v>249</v>
      </c>
      <c r="G83" s="97" t="s">
        <v>133</v>
      </c>
      <c r="H83" s="98">
        <v>1</v>
      </c>
      <c r="I83" s="99"/>
      <c r="J83" s="100">
        <f t="shared" si="20"/>
        <v>0</v>
      </c>
      <c r="K83" s="101"/>
      <c r="L83" s="102"/>
      <c r="M83" s="103" t="s">
        <v>1</v>
      </c>
      <c r="N83" s="104" t="s">
        <v>15</v>
      </c>
      <c r="P83" s="90">
        <f t="shared" si="21"/>
        <v>0</v>
      </c>
      <c r="Q83" s="90">
        <v>0.2</v>
      </c>
      <c r="R83" s="90">
        <f t="shared" si="22"/>
        <v>0.2</v>
      </c>
      <c r="S83" s="90">
        <v>0</v>
      </c>
      <c r="T83" s="91">
        <f t="shared" si="23"/>
        <v>0</v>
      </c>
      <c r="AR83" s="92" t="s">
        <v>204</v>
      </c>
      <c r="AT83" s="92" t="s">
        <v>136</v>
      </c>
      <c r="AU83" s="92" t="s">
        <v>102</v>
      </c>
      <c r="AY83" s="9" t="s">
        <v>94</v>
      </c>
      <c r="BE83" s="93">
        <f t="shared" si="24"/>
        <v>0</v>
      </c>
      <c r="BF83" s="93">
        <f t="shared" si="25"/>
        <v>0</v>
      </c>
      <c r="BG83" s="93">
        <f t="shared" si="26"/>
        <v>0</v>
      </c>
      <c r="BH83" s="93">
        <f t="shared" si="27"/>
        <v>0</v>
      </c>
      <c r="BI83" s="93">
        <f t="shared" si="28"/>
        <v>0</v>
      </c>
      <c r="BJ83" s="9" t="s">
        <v>102</v>
      </c>
      <c r="BK83" s="93">
        <f t="shared" si="29"/>
        <v>0</v>
      </c>
      <c r="BL83" s="9" t="s">
        <v>212</v>
      </c>
      <c r="BM83" s="92" t="s">
        <v>250</v>
      </c>
    </row>
    <row r="84" spans="2:65" s="1" customFormat="1" ht="37.9" customHeight="1">
      <c r="B84" s="79"/>
      <c r="C84" s="80" t="s">
        <v>251</v>
      </c>
      <c r="D84" s="80" t="s">
        <v>97</v>
      </c>
      <c r="E84" s="81" t="s">
        <v>252</v>
      </c>
      <c r="F84" s="82" t="s">
        <v>245</v>
      </c>
      <c r="G84" s="83" t="s">
        <v>133</v>
      </c>
      <c r="H84" s="84">
        <v>1</v>
      </c>
      <c r="I84" s="85"/>
      <c r="J84" s="86">
        <f t="shared" si="20"/>
        <v>0</v>
      </c>
      <c r="K84" s="87"/>
      <c r="L84" s="14"/>
      <c r="M84" s="88" t="s">
        <v>1</v>
      </c>
      <c r="N84" s="89" t="s">
        <v>15</v>
      </c>
      <c r="P84" s="90">
        <f t="shared" si="21"/>
        <v>0</v>
      </c>
      <c r="Q84" s="90">
        <v>5.0000000000000002E-5</v>
      </c>
      <c r="R84" s="90">
        <f t="shared" si="22"/>
        <v>5.0000000000000002E-5</v>
      </c>
      <c r="S84" s="90">
        <v>0</v>
      </c>
      <c r="T84" s="91">
        <f t="shared" si="23"/>
        <v>0</v>
      </c>
      <c r="AR84" s="92" t="s">
        <v>212</v>
      </c>
      <c r="AT84" s="92" t="s">
        <v>97</v>
      </c>
      <c r="AU84" s="92" t="s">
        <v>102</v>
      </c>
      <c r="AY84" s="9" t="s">
        <v>94</v>
      </c>
      <c r="BE84" s="93">
        <f t="shared" si="24"/>
        <v>0</v>
      </c>
      <c r="BF84" s="93">
        <f t="shared" si="25"/>
        <v>0</v>
      </c>
      <c r="BG84" s="93">
        <f t="shared" si="26"/>
        <v>0</v>
      </c>
      <c r="BH84" s="93">
        <f t="shared" si="27"/>
        <v>0</v>
      </c>
      <c r="BI84" s="93">
        <f t="shared" si="28"/>
        <v>0</v>
      </c>
      <c r="BJ84" s="9" t="s">
        <v>102</v>
      </c>
      <c r="BK84" s="93">
        <f t="shared" si="29"/>
        <v>0</v>
      </c>
      <c r="BL84" s="9" t="s">
        <v>212</v>
      </c>
      <c r="BM84" s="92" t="s">
        <v>253</v>
      </c>
    </row>
    <row r="85" spans="2:65" s="1" customFormat="1" ht="24.2" customHeight="1">
      <c r="B85" s="79"/>
      <c r="C85" s="94" t="s">
        <v>254</v>
      </c>
      <c r="D85" s="94" t="s">
        <v>136</v>
      </c>
      <c r="E85" s="95" t="s">
        <v>255</v>
      </c>
      <c r="F85" s="96" t="s">
        <v>249</v>
      </c>
      <c r="G85" s="97" t="s">
        <v>133</v>
      </c>
      <c r="H85" s="98">
        <v>1</v>
      </c>
      <c r="I85" s="99"/>
      <c r="J85" s="100">
        <f t="shared" si="20"/>
        <v>0</v>
      </c>
      <c r="K85" s="101"/>
      <c r="L85" s="102"/>
      <c r="M85" s="103" t="s">
        <v>1</v>
      </c>
      <c r="N85" s="104" t="s">
        <v>15</v>
      </c>
      <c r="P85" s="90">
        <f t="shared" si="21"/>
        <v>0</v>
      </c>
      <c r="Q85" s="90">
        <v>1E-3</v>
      </c>
      <c r="R85" s="90">
        <f t="shared" si="22"/>
        <v>1E-3</v>
      </c>
      <c r="S85" s="90">
        <v>0</v>
      </c>
      <c r="T85" s="91">
        <f t="shared" si="23"/>
        <v>0</v>
      </c>
      <c r="AR85" s="92" t="s">
        <v>204</v>
      </c>
      <c r="AT85" s="92" t="s">
        <v>136</v>
      </c>
      <c r="AU85" s="92" t="s">
        <v>102</v>
      </c>
      <c r="AY85" s="9" t="s">
        <v>94</v>
      </c>
      <c r="BE85" s="93">
        <f t="shared" si="24"/>
        <v>0</v>
      </c>
      <c r="BF85" s="93">
        <f t="shared" si="25"/>
        <v>0</v>
      </c>
      <c r="BG85" s="93">
        <f t="shared" si="26"/>
        <v>0</v>
      </c>
      <c r="BH85" s="93">
        <f t="shared" si="27"/>
        <v>0</v>
      </c>
      <c r="BI85" s="93">
        <f t="shared" si="28"/>
        <v>0</v>
      </c>
      <c r="BJ85" s="9" t="s">
        <v>102</v>
      </c>
      <c r="BK85" s="93">
        <f t="shared" si="29"/>
        <v>0</v>
      </c>
      <c r="BL85" s="9" t="s">
        <v>212</v>
      </c>
      <c r="BM85" s="92" t="s">
        <v>256</v>
      </c>
    </row>
    <row r="86" spans="2:65" s="1" customFormat="1" ht="24.2" customHeight="1">
      <c r="B86" s="79"/>
      <c r="C86" s="80" t="s">
        <v>257</v>
      </c>
      <c r="D86" s="80" t="s">
        <v>97</v>
      </c>
      <c r="E86" s="81" t="s">
        <v>258</v>
      </c>
      <c r="F86" s="82" t="s">
        <v>259</v>
      </c>
      <c r="G86" s="83" t="s">
        <v>133</v>
      </c>
      <c r="H86" s="84">
        <v>1</v>
      </c>
      <c r="I86" s="85"/>
      <c r="J86" s="86">
        <f t="shared" si="20"/>
        <v>0</v>
      </c>
      <c r="K86" s="87"/>
      <c r="L86" s="14"/>
      <c r="M86" s="88" t="s">
        <v>1</v>
      </c>
      <c r="N86" s="89" t="s">
        <v>15</v>
      </c>
      <c r="P86" s="90">
        <f t="shared" si="21"/>
        <v>0</v>
      </c>
      <c r="Q86" s="90">
        <v>5.0000000000000002E-5</v>
      </c>
      <c r="R86" s="90">
        <f t="shared" si="22"/>
        <v>5.0000000000000002E-5</v>
      </c>
      <c r="S86" s="90">
        <v>0</v>
      </c>
      <c r="T86" s="91">
        <f t="shared" si="23"/>
        <v>0</v>
      </c>
      <c r="AR86" s="92" t="s">
        <v>212</v>
      </c>
      <c r="AT86" s="92" t="s">
        <v>97</v>
      </c>
      <c r="AU86" s="92" t="s">
        <v>102</v>
      </c>
      <c r="AY86" s="9" t="s">
        <v>94</v>
      </c>
      <c r="BE86" s="93">
        <f t="shared" si="24"/>
        <v>0</v>
      </c>
      <c r="BF86" s="93">
        <f t="shared" si="25"/>
        <v>0</v>
      </c>
      <c r="BG86" s="93">
        <f t="shared" si="26"/>
        <v>0</v>
      </c>
      <c r="BH86" s="93">
        <f t="shared" si="27"/>
        <v>0</v>
      </c>
      <c r="BI86" s="93">
        <f t="shared" si="28"/>
        <v>0</v>
      </c>
      <c r="BJ86" s="9" t="s">
        <v>102</v>
      </c>
      <c r="BK86" s="93">
        <f t="shared" si="29"/>
        <v>0</v>
      </c>
      <c r="BL86" s="9" t="s">
        <v>212</v>
      </c>
      <c r="BM86" s="92" t="s">
        <v>260</v>
      </c>
    </row>
    <row r="87" spans="2:65" s="1" customFormat="1" ht="24.2" customHeight="1">
      <c r="B87" s="79"/>
      <c r="C87" s="94" t="s">
        <v>261</v>
      </c>
      <c r="D87" s="94" t="s">
        <v>136</v>
      </c>
      <c r="E87" s="95" t="s">
        <v>262</v>
      </c>
      <c r="F87" s="96" t="s">
        <v>263</v>
      </c>
      <c r="G87" s="97" t="s">
        <v>133</v>
      </c>
      <c r="H87" s="98">
        <v>1</v>
      </c>
      <c r="I87" s="99"/>
      <c r="J87" s="100">
        <f t="shared" si="20"/>
        <v>0</v>
      </c>
      <c r="K87" s="101"/>
      <c r="L87" s="102"/>
      <c r="M87" s="103" t="s">
        <v>1</v>
      </c>
      <c r="N87" s="104" t="s">
        <v>15</v>
      </c>
      <c r="P87" s="90">
        <f t="shared" si="21"/>
        <v>0</v>
      </c>
      <c r="Q87" s="90">
        <v>1E-3</v>
      </c>
      <c r="R87" s="90">
        <f t="shared" si="22"/>
        <v>1E-3</v>
      </c>
      <c r="S87" s="90">
        <v>0</v>
      </c>
      <c r="T87" s="91">
        <f t="shared" si="23"/>
        <v>0</v>
      </c>
      <c r="AR87" s="92" t="s">
        <v>204</v>
      </c>
      <c r="AT87" s="92" t="s">
        <v>136</v>
      </c>
      <c r="AU87" s="92" t="s">
        <v>102</v>
      </c>
      <c r="AY87" s="9" t="s">
        <v>94</v>
      </c>
      <c r="BE87" s="93">
        <f t="shared" si="24"/>
        <v>0</v>
      </c>
      <c r="BF87" s="93">
        <f t="shared" si="25"/>
        <v>0</v>
      </c>
      <c r="BG87" s="93">
        <f t="shared" si="26"/>
        <v>0</v>
      </c>
      <c r="BH87" s="93">
        <f t="shared" si="27"/>
        <v>0</v>
      </c>
      <c r="BI87" s="93">
        <f t="shared" si="28"/>
        <v>0</v>
      </c>
      <c r="BJ87" s="9" t="s">
        <v>102</v>
      </c>
      <c r="BK87" s="93">
        <f t="shared" si="29"/>
        <v>0</v>
      </c>
      <c r="BL87" s="9" t="s">
        <v>212</v>
      </c>
      <c r="BM87" s="92" t="s">
        <v>264</v>
      </c>
    </row>
    <row r="88" spans="2:65" s="1" customFormat="1" ht="24.2" customHeight="1">
      <c r="B88" s="79"/>
      <c r="C88" s="80" t="s">
        <v>265</v>
      </c>
      <c r="D88" s="80" t="s">
        <v>97</v>
      </c>
      <c r="E88" s="81" t="s">
        <v>266</v>
      </c>
      <c r="F88" s="82" t="s">
        <v>267</v>
      </c>
      <c r="G88" s="83" t="s">
        <v>127</v>
      </c>
      <c r="H88" s="84">
        <v>5.7510000000000003</v>
      </c>
      <c r="I88" s="85"/>
      <c r="J88" s="86">
        <f t="shared" si="20"/>
        <v>0</v>
      </c>
      <c r="K88" s="87"/>
      <c r="L88" s="14"/>
      <c r="M88" s="88" t="s">
        <v>1</v>
      </c>
      <c r="N88" s="89" t="s">
        <v>15</v>
      </c>
      <c r="P88" s="90">
        <f t="shared" si="21"/>
        <v>0</v>
      </c>
      <c r="Q88" s="90">
        <v>0</v>
      </c>
      <c r="R88" s="90">
        <f t="shared" si="22"/>
        <v>0</v>
      </c>
      <c r="S88" s="90">
        <v>0</v>
      </c>
      <c r="T88" s="91">
        <f t="shared" si="23"/>
        <v>0</v>
      </c>
      <c r="AR88" s="92" t="s">
        <v>212</v>
      </c>
      <c r="AT88" s="92" t="s">
        <v>97</v>
      </c>
      <c r="AU88" s="92" t="s">
        <v>102</v>
      </c>
      <c r="AY88" s="9" t="s">
        <v>94</v>
      </c>
      <c r="BE88" s="93">
        <f t="shared" si="24"/>
        <v>0</v>
      </c>
      <c r="BF88" s="93">
        <f t="shared" si="25"/>
        <v>0</v>
      </c>
      <c r="BG88" s="93">
        <f t="shared" si="26"/>
        <v>0</v>
      </c>
      <c r="BH88" s="93">
        <f t="shared" si="27"/>
        <v>0</v>
      </c>
      <c r="BI88" s="93">
        <f t="shared" si="28"/>
        <v>0</v>
      </c>
      <c r="BJ88" s="9" t="s">
        <v>102</v>
      </c>
      <c r="BK88" s="93">
        <f t="shared" si="29"/>
        <v>0</v>
      </c>
      <c r="BL88" s="9" t="s">
        <v>212</v>
      </c>
      <c r="BM88" s="92" t="s">
        <v>268</v>
      </c>
    </row>
    <row r="89" spans="2:65" s="1" customFormat="1" ht="6.95" customHeight="1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4"/>
    </row>
  </sheetData>
  <autoFilter ref="C39:K88" xr:uid="{00000000-0009-0000-0000-000001000000}"/>
  <mergeCells count="6">
    <mergeCell ref="C40:I40"/>
    <mergeCell ref="C37:E37"/>
    <mergeCell ref="E10:H10"/>
    <mergeCell ref="L2:V2"/>
    <mergeCell ref="E8:H8"/>
    <mergeCell ref="C35:J35"/>
  </mergeCells>
  <dataValidations count="2">
    <dataValidation type="list" allowBlank="1" showInputMessage="1" showErrorMessage="1" error="Povolené sú hodnoty K, M." sqref="D89" xr:uid="{00000000-0002-0000-0100-000000000000}">
      <formula1>"K, M"</formula1>
    </dataValidation>
    <dataValidation type="list" allowBlank="1" showInputMessage="1" showErrorMessage="1" error="Povolené sú hodnoty základná, znížená, nulová." sqref="N89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58"/>
  <sheetViews>
    <sheetView showGridLines="0" topLeftCell="A47" workbookViewId="0">
      <selection activeCell="I46" sqref="I4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AT2" s="9" t="s">
        <v>44</v>
      </c>
    </row>
    <row r="4" spans="2:46" s="1" customFormat="1" ht="6.95" hidden="1" customHeight="1">
      <c r="B4" s="17"/>
      <c r="C4" s="18"/>
      <c r="D4" s="18"/>
      <c r="E4" s="18"/>
      <c r="F4" s="18"/>
      <c r="G4" s="18"/>
      <c r="H4" s="18"/>
      <c r="I4" s="18"/>
      <c r="J4" s="18"/>
      <c r="K4" s="18"/>
      <c r="L4" s="14"/>
    </row>
    <row r="5" spans="2:46" s="1" customFormat="1" ht="24.95" hidden="1" customHeight="1">
      <c r="B5" s="14"/>
      <c r="C5" s="10" t="s">
        <v>67</v>
      </c>
      <c r="L5" s="14"/>
    </row>
    <row r="6" spans="2:46" s="1" customFormat="1" ht="6.95" hidden="1" customHeight="1">
      <c r="B6" s="14"/>
      <c r="L6" s="14"/>
    </row>
    <row r="7" spans="2:46" s="1" customFormat="1" ht="12" hidden="1" customHeight="1">
      <c r="B7" s="14"/>
      <c r="C7" s="12" t="s">
        <v>7</v>
      </c>
      <c r="L7" s="14"/>
    </row>
    <row r="8" spans="2:46" s="1" customFormat="1" ht="16.5" hidden="1" customHeight="1">
      <c r="B8" s="14"/>
      <c r="E8" s="195" t="e">
        <f>#REF!</f>
        <v>#REF!</v>
      </c>
      <c r="F8" s="196"/>
      <c r="G8" s="196"/>
      <c r="H8" s="196"/>
      <c r="L8" s="14"/>
    </row>
    <row r="9" spans="2:46" s="1" customFormat="1" ht="12" hidden="1" customHeight="1">
      <c r="B9" s="14"/>
      <c r="C9" s="12" t="s">
        <v>66</v>
      </c>
      <c r="L9" s="14"/>
    </row>
    <row r="10" spans="2:46" s="1" customFormat="1" ht="16.5" hidden="1" customHeight="1">
      <c r="B10" s="14"/>
      <c r="E10" s="186" t="e">
        <f>#REF!</f>
        <v>#REF!</v>
      </c>
      <c r="F10" s="193"/>
      <c r="G10" s="193"/>
      <c r="H10" s="193"/>
      <c r="L10" s="14"/>
    </row>
    <row r="11" spans="2:46" s="1" customFormat="1" ht="6.95" hidden="1" customHeight="1">
      <c r="B11" s="14"/>
      <c r="L11" s="14"/>
    </row>
    <row r="12" spans="2:46" s="1" customFormat="1" ht="12" hidden="1" customHeight="1">
      <c r="B12" s="14"/>
      <c r="C12" s="12" t="s">
        <v>8</v>
      </c>
      <c r="F12" s="11" t="e">
        <f>#REF!</f>
        <v>#REF!</v>
      </c>
      <c r="I12" s="12" t="s">
        <v>9</v>
      </c>
      <c r="J12" s="20" t="e">
        <f>IF(#REF!="","",#REF!)</f>
        <v>#REF!</v>
      </c>
      <c r="L12" s="14"/>
    </row>
    <row r="13" spans="2:46" s="1" customFormat="1" ht="6.95" hidden="1" customHeight="1">
      <c r="B13" s="14"/>
      <c r="L13" s="14"/>
    </row>
    <row r="14" spans="2:46" s="1" customFormat="1" ht="25.7" hidden="1" customHeight="1">
      <c r="B14" s="14"/>
      <c r="C14" s="12" t="s">
        <v>10</v>
      </c>
      <c r="F14" s="11" t="e">
        <f>#REF!</f>
        <v>#REF!</v>
      </c>
      <c r="I14" s="12" t="s">
        <v>12</v>
      </c>
      <c r="J14" s="13" t="e">
        <f>#REF!</f>
        <v>#REF!</v>
      </c>
      <c r="L14" s="14"/>
    </row>
    <row r="15" spans="2:46" s="1" customFormat="1" ht="25.7" hidden="1" customHeight="1">
      <c r="B15" s="14"/>
      <c r="C15" s="12" t="s">
        <v>11</v>
      </c>
      <c r="F15" s="11" t="e">
        <f>IF(#REF!="","",#REF!)</f>
        <v>#REF!</v>
      </c>
      <c r="I15" s="12" t="s">
        <v>13</v>
      </c>
      <c r="J15" s="13" t="e">
        <f>#REF!</f>
        <v>#REF!</v>
      </c>
      <c r="L15" s="14"/>
    </row>
    <row r="16" spans="2:46" s="1" customFormat="1" ht="10.35" hidden="1" customHeight="1">
      <c r="B16" s="14"/>
      <c r="L16" s="14"/>
    </row>
    <row r="17" spans="2:47" s="1" customFormat="1" ht="29.25" hidden="1" customHeight="1">
      <c r="B17" s="14"/>
      <c r="C17" s="46" t="s">
        <v>68</v>
      </c>
      <c r="D17" s="45"/>
      <c r="E17" s="45"/>
      <c r="F17" s="45"/>
      <c r="G17" s="45"/>
      <c r="H17" s="45"/>
      <c r="I17" s="45"/>
      <c r="J17" s="47" t="s">
        <v>69</v>
      </c>
      <c r="K17" s="45"/>
      <c r="L17" s="14"/>
    </row>
    <row r="18" spans="2:47" s="1" customFormat="1" ht="10.35" hidden="1" customHeight="1">
      <c r="B18" s="14"/>
      <c r="L18" s="14"/>
    </row>
    <row r="19" spans="2:47" s="1" customFormat="1" ht="22.9" hidden="1" customHeight="1">
      <c r="B19" s="14"/>
      <c r="C19" s="48" t="s">
        <v>70</v>
      </c>
      <c r="J19" s="30" t="e">
        <f>#REF!</f>
        <v>#REF!</v>
      </c>
      <c r="L19" s="14"/>
      <c r="AU19" s="9" t="s">
        <v>71</v>
      </c>
    </row>
    <row r="20" spans="2:47" s="4" customFormat="1" ht="24.95" hidden="1" customHeight="1">
      <c r="B20" s="49"/>
      <c r="D20" s="50" t="s">
        <v>72</v>
      </c>
      <c r="E20" s="51"/>
      <c r="F20" s="51"/>
      <c r="G20" s="51"/>
      <c r="H20" s="51"/>
      <c r="I20" s="51"/>
      <c r="J20" s="52">
        <f>J36</f>
        <v>0</v>
      </c>
      <c r="L20" s="49"/>
    </row>
    <row r="21" spans="2:47" s="5" customFormat="1" ht="19.899999999999999" hidden="1" customHeight="1">
      <c r="B21" s="53"/>
      <c r="D21" s="54" t="s">
        <v>73</v>
      </c>
      <c r="E21" s="55"/>
      <c r="F21" s="55"/>
      <c r="G21" s="55"/>
      <c r="H21" s="55"/>
      <c r="I21" s="55"/>
      <c r="J21" s="56">
        <f>J37</f>
        <v>0</v>
      </c>
      <c r="L21" s="53"/>
    </row>
    <row r="22" spans="2:47" s="5" customFormat="1" ht="19.899999999999999" hidden="1" customHeight="1">
      <c r="B22" s="53"/>
      <c r="D22" s="54" t="s">
        <v>76</v>
      </c>
      <c r="E22" s="55"/>
      <c r="F22" s="55"/>
      <c r="G22" s="55"/>
      <c r="H22" s="55"/>
      <c r="I22" s="55"/>
      <c r="J22" s="56">
        <f>J44</f>
        <v>0</v>
      </c>
      <c r="L22" s="53"/>
    </row>
    <row r="23" spans="2:47" s="4" customFormat="1" ht="21.75" hidden="1" customHeight="1">
      <c r="B23" s="49"/>
      <c r="D23" s="57" t="s">
        <v>80</v>
      </c>
      <c r="J23" s="58" t="e">
        <f>#REF!</f>
        <v>#REF!</v>
      </c>
      <c r="L23" s="49"/>
    </row>
    <row r="24" spans="2:47" s="1" customFormat="1" ht="21.75" hidden="1" customHeight="1">
      <c r="B24" s="14"/>
      <c r="L24" s="14"/>
    </row>
    <row r="25" spans="2:47" s="1" customFormat="1" ht="6.95" hidden="1" customHeight="1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4"/>
    </row>
    <row r="26" spans="2:47" hidden="1"/>
    <row r="27" spans="2:47" hidden="1"/>
    <row r="28" spans="2:47" hidden="1"/>
    <row r="29" spans="2:47" s="1" customFormat="1" ht="6.95" customHeight="1"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4"/>
    </row>
    <row r="30" spans="2:47" s="1" customFormat="1" ht="24.95" customHeight="1">
      <c r="B30" s="14"/>
      <c r="C30" s="197" t="s">
        <v>938</v>
      </c>
      <c r="D30" s="198"/>
      <c r="E30" s="198"/>
      <c r="F30" s="198"/>
      <c r="G30" s="198"/>
      <c r="H30" s="198"/>
      <c r="I30" s="198"/>
      <c r="J30" s="198"/>
      <c r="L30" s="14"/>
    </row>
    <row r="31" spans="2:47" s="1" customFormat="1" ht="6.95" customHeight="1">
      <c r="B31" s="14"/>
      <c r="L31" s="14"/>
    </row>
    <row r="32" spans="2:47" s="1" customFormat="1" ht="12" customHeight="1">
      <c r="B32" s="14"/>
      <c r="C32" s="191" t="s">
        <v>7</v>
      </c>
      <c r="D32" s="193"/>
      <c r="E32" s="193"/>
      <c r="F32" s="105" t="s">
        <v>935</v>
      </c>
      <c r="L32" s="14"/>
    </row>
    <row r="33" spans="2:65" s="1" customFormat="1" ht="10.35" customHeight="1">
      <c r="B33" s="14"/>
      <c r="L33" s="14"/>
    </row>
    <row r="34" spans="2:65" s="6" customFormat="1" ht="29.25" customHeight="1">
      <c r="B34" s="59"/>
      <c r="C34" s="60" t="s">
        <v>81</v>
      </c>
      <c r="D34" s="61" t="s">
        <v>20</v>
      </c>
      <c r="E34" s="61" t="s">
        <v>16</v>
      </c>
      <c r="F34" s="61" t="s">
        <v>17</v>
      </c>
      <c r="G34" s="61" t="s">
        <v>82</v>
      </c>
      <c r="H34" s="61" t="s">
        <v>83</v>
      </c>
      <c r="I34" s="61" t="s">
        <v>84</v>
      </c>
      <c r="J34" s="62" t="s">
        <v>69</v>
      </c>
      <c r="K34" s="63" t="s">
        <v>85</v>
      </c>
      <c r="L34" s="59"/>
      <c r="M34" s="26" t="s">
        <v>1</v>
      </c>
      <c r="N34" s="27" t="s">
        <v>14</v>
      </c>
      <c r="O34" s="27" t="s">
        <v>86</v>
      </c>
      <c r="P34" s="27" t="s">
        <v>87</v>
      </c>
      <c r="Q34" s="27" t="s">
        <v>88</v>
      </c>
      <c r="R34" s="27" t="s">
        <v>89</v>
      </c>
      <c r="S34" s="27" t="s">
        <v>90</v>
      </c>
      <c r="T34" s="28" t="s">
        <v>91</v>
      </c>
    </row>
    <row r="35" spans="2:65" s="6" customFormat="1" ht="29.25" customHeight="1">
      <c r="B35" s="59"/>
      <c r="C35" s="189" t="s">
        <v>949</v>
      </c>
      <c r="D35" s="189"/>
      <c r="E35" s="189"/>
      <c r="F35" s="189"/>
      <c r="G35" s="189"/>
      <c r="H35" s="189"/>
      <c r="I35" s="189"/>
      <c r="J35" s="121">
        <f>BK36</f>
        <v>0</v>
      </c>
      <c r="K35" s="63"/>
      <c r="L35" s="59"/>
      <c r="M35" s="118"/>
      <c r="N35" s="119"/>
      <c r="O35" s="119"/>
      <c r="P35" s="119"/>
      <c r="Q35" s="119"/>
      <c r="R35" s="119"/>
      <c r="S35" s="119"/>
      <c r="T35" s="120"/>
    </row>
    <row r="36" spans="2:65" s="7" customFormat="1" ht="25.9" customHeight="1">
      <c r="B36" s="68"/>
      <c r="D36" s="69" t="s">
        <v>33</v>
      </c>
      <c r="E36" s="107" t="s">
        <v>92</v>
      </c>
      <c r="F36" s="107" t="s">
        <v>93</v>
      </c>
      <c r="G36" s="108"/>
      <c r="H36" s="108"/>
      <c r="I36" s="109"/>
      <c r="J36" s="110">
        <f>BK36</f>
        <v>0</v>
      </c>
      <c r="L36" s="68"/>
      <c r="M36" s="72"/>
      <c r="P36" s="73">
        <f>P37+P44</f>
        <v>0</v>
      </c>
      <c r="R36" s="73">
        <f>R37+R44</f>
        <v>0</v>
      </c>
      <c r="T36" s="74">
        <f>T37+T44</f>
        <v>1179.3436999999999</v>
      </c>
      <c r="AR36" s="69" t="s">
        <v>40</v>
      </c>
      <c r="AT36" s="75" t="s">
        <v>33</v>
      </c>
      <c r="AU36" s="75" t="s">
        <v>34</v>
      </c>
      <c r="AY36" s="69" t="s">
        <v>94</v>
      </c>
      <c r="BK36" s="76">
        <f>BK37+BK44</f>
        <v>0</v>
      </c>
    </row>
    <row r="37" spans="2:65" s="7" customFormat="1" ht="22.9" customHeight="1">
      <c r="B37" s="68"/>
      <c r="D37" s="69" t="s">
        <v>33</v>
      </c>
      <c r="E37" s="77" t="s">
        <v>40</v>
      </c>
      <c r="F37" s="77" t="s">
        <v>95</v>
      </c>
      <c r="I37" s="71"/>
      <c r="J37" s="78">
        <f>BK37</f>
        <v>0</v>
      </c>
      <c r="L37" s="68"/>
      <c r="M37" s="72"/>
      <c r="P37" s="73">
        <f>SUM(P38:P43)</f>
        <v>0</v>
      </c>
      <c r="R37" s="73">
        <f>SUM(R38:R43)</f>
        <v>0</v>
      </c>
      <c r="T37" s="74">
        <f>SUM(T38:T43)</f>
        <v>1157.6906999999999</v>
      </c>
      <c r="AR37" s="69" t="s">
        <v>40</v>
      </c>
      <c r="AT37" s="75" t="s">
        <v>33</v>
      </c>
      <c r="AU37" s="75" t="s">
        <v>40</v>
      </c>
      <c r="AY37" s="69" t="s">
        <v>94</v>
      </c>
      <c r="BK37" s="76">
        <f>SUM(BK38:BK43)</f>
        <v>0</v>
      </c>
    </row>
    <row r="38" spans="2:65" s="1" customFormat="1" ht="33" customHeight="1">
      <c r="B38" s="79"/>
      <c r="C38" s="80" t="s">
        <v>101</v>
      </c>
      <c r="D38" s="80" t="s">
        <v>97</v>
      </c>
      <c r="E38" s="81" t="s">
        <v>269</v>
      </c>
      <c r="F38" s="82" t="s">
        <v>270</v>
      </c>
      <c r="G38" s="83" t="s">
        <v>271</v>
      </c>
      <c r="H38" s="84">
        <v>168.9</v>
      </c>
      <c r="I38" s="85"/>
      <c r="J38" s="86">
        <f t="shared" ref="J38:J43" si="0">ROUND(I38*H38,2)</f>
        <v>0</v>
      </c>
      <c r="K38" s="87"/>
      <c r="L38" s="14"/>
      <c r="M38" s="88" t="s">
        <v>1</v>
      </c>
      <c r="N38" s="89" t="s">
        <v>15</v>
      </c>
      <c r="P38" s="90">
        <f t="shared" ref="P38:P43" si="1">O38*H38</f>
        <v>0</v>
      </c>
      <c r="Q38" s="90">
        <v>0</v>
      </c>
      <c r="R38" s="90">
        <f t="shared" ref="R38:R43" si="2">Q38*H38</f>
        <v>0</v>
      </c>
      <c r="S38" s="90">
        <v>0.13800000000000001</v>
      </c>
      <c r="T38" s="91">
        <f t="shared" ref="T38:T43" si="3">S38*H38</f>
        <v>23.308200000000003</v>
      </c>
      <c r="AR38" s="92" t="s">
        <v>101</v>
      </c>
      <c r="AT38" s="92" t="s">
        <v>97</v>
      </c>
      <c r="AU38" s="92" t="s">
        <v>102</v>
      </c>
      <c r="AY38" s="9" t="s">
        <v>94</v>
      </c>
      <c r="BE38" s="93">
        <f t="shared" ref="BE38:BE43" si="4">IF(N38="základná",J38,0)</f>
        <v>0</v>
      </c>
      <c r="BF38" s="93">
        <f t="shared" ref="BF38:BF43" si="5">IF(N38="znížená",J38,0)</f>
        <v>0</v>
      </c>
      <c r="BG38" s="93">
        <f t="shared" ref="BG38:BG43" si="6">IF(N38="zákl. prenesená",J38,0)</f>
        <v>0</v>
      </c>
      <c r="BH38" s="93">
        <f t="shared" ref="BH38:BH43" si="7">IF(N38="zníž. prenesená",J38,0)</f>
        <v>0</v>
      </c>
      <c r="BI38" s="93">
        <f t="shared" ref="BI38:BI43" si="8">IF(N38="nulová",J38,0)</f>
        <v>0</v>
      </c>
      <c r="BJ38" s="9" t="s">
        <v>102</v>
      </c>
      <c r="BK38" s="93">
        <f t="shared" ref="BK38:BK43" si="9">ROUND(I38*H38,2)</f>
        <v>0</v>
      </c>
      <c r="BL38" s="9" t="s">
        <v>101</v>
      </c>
      <c r="BM38" s="92" t="s">
        <v>272</v>
      </c>
    </row>
    <row r="39" spans="2:65" s="1" customFormat="1" ht="24.2" customHeight="1">
      <c r="B39" s="79"/>
      <c r="C39" s="80" t="s">
        <v>149</v>
      </c>
      <c r="D39" s="80" t="s">
        <v>97</v>
      </c>
      <c r="E39" s="81" t="s">
        <v>273</v>
      </c>
      <c r="F39" s="82" t="s">
        <v>274</v>
      </c>
      <c r="G39" s="83" t="s">
        <v>271</v>
      </c>
      <c r="H39" s="84">
        <v>72.099999999999994</v>
      </c>
      <c r="I39" s="85"/>
      <c r="J39" s="86">
        <f t="shared" si="0"/>
        <v>0</v>
      </c>
      <c r="K39" s="87"/>
      <c r="L39" s="14"/>
      <c r="M39" s="88" t="s">
        <v>1</v>
      </c>
      <c r="N39" s="89" t="s">
        <v>15</v>
      </c>
      <c r="P39" s="90">
        <f t="shared" si="1"/>
        <v>0</v>
      </c>
      <c r="Q39" s="90">
        <v>0</v>
      </c>
      <c r="R39" s="90">
        <f t="shared" si="2"/>
        <v>0</v>
      </c>
      <c r="S39" s="90">
        <v>0</v>
      </c>
      <c r="T39" s="91">
        <f t="shared" si="3"/>
        <v>0</v>
      </c>
      <c r="AR39" s="92" t="s">
        <v>101</v>
      </c>
      <c r="AT39" s="92" t="s">
        <v>97</v>
      </c>
      <c r="AU39" s="92" t="s">
        <v>102</v>
      </c>
      <c r="AY39" s="9" t="s">
        <v>94</v>
      </c>
      <c r="BE39" s="93">
        <f t="shared" si="4"/>
        <v>0</v>
      </c>
      <c r="BF39" s="93">
        <f t="shared" si="5"/>
        <v>0</v>
      </c>
      <c r="BG39" s="93">
        <f t="shared" si="6"/>
        <v>0</v>
      </c>
      <c r="BH39" s="93">
        <f t="shared" si="7"/>
        <v>0</v>
      </c>
      <c r="BI39" s="93">
        <f t="shared" si="8"/>
        <v>0</v>
      </c>
      <c r="BJ39" s="9" t="s">
        <v>102</v>
      </c>
      <c r="BK39" s="93">
        <f t="shared" si="9"/>
        <v>0</v>
      </c>
      <c r="BL39" s="9" t="s">
        <v>101</v>
      </c>
      <c r="BM39" s="92" t="s">
        <v>275</v>
      </c>
    </row>
    <row r="40" spans="2:65" s="1" customFormat="1" ht="33" customHeight="1">
      <c r="B40" s="79"/>
      <c r="C40" s="80" t="s">
        <v>181</v>
      </c>
      <c r="D40" s="80" t="s">
        <v>97</v>
      </c>
      <c r="E40" s="81" t="s">
        <v>276</v>
      </c>
      <c r="F40" s="82" t="s">
        <v>277</v>
      </c>
      <c r="G40" s="83" t="s">
        <v>271</v>
      </c>
      <c r="H40" s="84">
        <v>1924.8</v>
      </c>
      <c r="I40" s="85"/>
      <c r="J40" s="86">
        <f t="shared" si="0"/>
        <v>0</v>
      </c>
      <c r="K40" s="87"/>
      <c r="L40" s="14"/>
      <c r="M40" s="88" t="s">
        <v>1</v>
      </c>
      <c r="N40" s="89" t="s">
        <v>15</v>
      </c>
      <c r="P40" s="90">
        <f t="shared" si="1"/>
        <v>0</v>
      </c>
      <c r="Q40" s="90">
        <v>0</v>
      </c>
      <c r="R40" s="90">
        <f t="shared" si="2"/>
        <v>0</v>
      </c>
      <c r="S40" s="90">
        <v>0.16</v>
      </c>
      <c r="T40" s="91">
        <f t="shared" si="3"/>
        <v>307.96800000000002</v>
      </c>
      <c r="AR40" s="92" t="s">
        <v>101</v>
      </c>
      <c r="AT40" s="92" t="s">
        <v>97</v>
      </c>
      <c r="AU40" s="92" t="s">
        <v>102</v>
      </c>
      <c r="AY40" s="9" t="s">
        <v>94</v>
      </c>
      <c r="BE40" s="93">
        <f t="shared" si="4"/>
        <v>0</v>
      </c>
      <c r="BF40" s="93">
        <f t="shared" si="5"/>
        <v>0</v>
      </c>
      <c r="BG40" s="93">
        <f t="shared" si="6"/>
        <v>0</v>
      </c>
      <c r="BH40" s="93">
        <f t="shared" si="7"/>
        <v>0</v>
      </c>
      <c r="BI40" s="93">
        <f t="shared" si="8"/>
        <v>0</v>
      </c>
      <c r="BJ40" s="9" t="s">
        <v>102</v>
      </c>
      <c r="BK40" s="93">
        <f t="shared" si="9"/>
        <v>0</v>
      </c>
      <c r="BL40" s="9" t="s">
        <v>101</v>
      </c>
      <c r="BM40" s="92" t="s">
        <v>278</v>
      </c>
    </row>
    <row r="41" spans="2:65" s="1" customFormat="1" ht="37.9" customHeight="1">
      <c r="B41" s="79"/>
      <c r="C41" s="80" t="s">
        <v>185</v>
      </c>
      <c r="D41" s="80" t="s">
        <v>97</v>
      </c>
      <c r="E41" s="81" t="s">
        <v>279</v>
      </c>
      <c r="F41" s="82" t="s">
        <v>280</v>
      </c>
      <c r="G41" s="83" t="s">
        <v>271</v>
      </c>
      <c r="H41" s="84">
        <v>1924.8</v>
      </c>
      <c r="I41" s="85"/>
      <c r="J41" s="86">
        <f t="shared" si="0"/>
        <v>0</v>
      </c>
      <c r="K41" s="87"/>
      <c r="L41" s="14"/>
      <c r="M41" s="88" t="s">
        <v>1</v>
      </c>
      <c r="N41" s="89" t="s">
        <v>15</v>
      </c>
      <c r="P41" s="90">
        <f t="shared" si="1"/>
        <v>0</v>
      </c>
      <c r="Q41" s="90">
        <v>0</v>
      </c>
      <c r="R41" s="90">
        <f t="shared" si="2"/>
        <v>0</v>
      </c>
      <c r="S41" s="90">
        <v>0.23499999999999999</v>
      </c>
      <c r="T41" s="91">
        <f t="shared" si="3"/>
        <v>452.32799999999997</v>
      </c>
      <c r="AR41" s="92" t="s">
        <v>101</v>
      </c>
      <c r="AT41" s="92" t="s">
        <v>97</v>
      </c>
      <c r="AU41" s="92" t="s">
        <v>102</v>
      </c>
      <c r="AY41" s="9" t="s">
        <v>94</v>
      </c>
      <c r="BE41" s="93">
        <f t="shared" si="4"/>
        <v>0</v>
      </c>
      <c r="BF41" s="93">
        <f t="shared" si="5"/>
        <v>0</v>
      </c>
      <c r="BG41" s="93">
        <f t="shared" si="6"/>
        <v>0</v>
      </c>
      <c r="BH41" s="93">
        <f t="shared" si="7"/>
        <v>0</v>
      </c>
      <c r="BI41" s="93">
        <f t="shared" si="8"/>
        <v>0</v>
      </c>
      <c r="BJ41" s="9" t="s">
        <v>102</v>
      </c>
      <c r="BK41" s="93">
        <f t="shared" si="9"/>
        <v>0</v>
      </c>
      <c r="BL41" s="9" t="s">
        <v>101</v>
      </c>
      <c r="BM41" s="92" t="s">
        <v>281</v>
      </c>
    </row>
    <row r="42" spans="2:65" s="1" customFormat="1" ht="33" customHeight="1">
      <c r="B42" s="79"/>
      <c r="C42" s="80" t="s">
        <v>102</v>
      </c>
      <c r="D42" s="80" t="s">
        <v>97</v>
      </c>
      <c r="E42" s="81" t="s">
        <v>282</v>
      </c>
      <c r="F42" s="82" t="s">
        <v>283</v>
      </c>
      <c r="G42" s="83" t="s">
        <v>271</v>
      </c>
      <c r="H42" s="84">
        <v>217.3</v>
      </c>
      <c r="I42" s="85"/>
      <c r="J42" s="86">
        <f t="shared" si="0"/>
        <v>0</v>
      </c>
      <c r="K42" s="87"/>
      <c r="L42" s="14"/>
      <c r="M42" s="88" t="s">
        <v>1</v>
      </c>
      <c r="N42" s="89" t="s">
        <v>15</v>
      </c>
      <c r="P42" s="90">
        <f t="shared" si="1"/>
        <v>0</v>
      </c>
      <c r="Q42" s="90">
        <v>0</v>
      </c>
      <c r="R42" s="90">
        <f t="shared" si="2"/>
        <v>0</v>
      </c>
      <c r="S42" s="90">
        <v>0.5</v>
      </c>
      <c r="T42" s="91">
        <f t="shared" si="3"/>
        <v>108.65</v>
      </c>
      <c r="AR42" s="92" t="s">
        <v>101</v>
      </c>
      <c r="AT42" s="92" t="s">
        <v>97</v>
      </c>
      <c r="AU42" s="92" t="s">
        <v>102</v>
      </c>
      <c r="AY42" s="9" t="s">
        <v>94</v>
      </c>
      <c r="BE42" s="93">
        <f t="shared" si="4"/>
        <v>0</v>
      </c>
      <c r="BF42" s="93">
        <f t="shared" si="5"/>
        <v>0</v>
      </c>
      <c r="BG42" s="93">
        <f t="shared" si="6"/>
        <v>0</v>
      </c>
      <c r="BH42" s="93">
        <f t="shared" si="7"/>
        <v>0</v>
      </c>
      <c r="BI42" s="93">
        <f t="shared" si="8"/>
        <v>0</v>
      </c>
      <c r="BJ42" s="9" t="s">
        <v>102</v>
      </c>
      <c r="BK42" s="93">
        <f t="shared" si="9"/>
        <v>0</v>
      </c>
      <c r="BL42" s="9" t="s">
        <v>101</v>
      </c>
      <c r="BM42" s="92" t="s">
        <v>284</v>
      </c>
    </row>
    <row r="43" spans="2:65" s="1" customFormat="1" ht="24.2" customHeight="1">
      <c r="B43" s="79"/>
      <c r="C43" s="80" t="s">
        <v>40</v>
      </c>
      <c r="D43" s="80" t="s">
        <v>97</v>
      </c>
      <c r="E43" s="81" t="s">
        <v>285</v>
      </c>
      <c r="F43" s="82" t="s">
        <v>286</v>
      </c>
      <c r="G43" s="83" t="s">
        <v>271</v>
      </c>
      <c r="H43" s="84">
        <v>1466.5</v>
      </c>
      <c r="I43" s="85"/>
      <c r="J43" s="86">
        <f t="shared" si="0"/>
        <v>0</v>
      </c>
      <c r="K43" s="87"/>
      <c r="L43" s="14"/>
      <c r="M43" s="88" t="s">
        <v>1</v>
      </c>
      <c r="N43" s="89" t="s">
        <v>15</v>
      </c>
      <c r="P43" s="90">
        <f t="shared" si="1"/>
        <v>0</v>
      </c>
      <c r="Q43" s="90">
        <v>0</v>
      </c>
      <c r="R43" s="90">
        <f t="shared" si="2"/>
        <v>0</v>
      </c>
      <c r="S43" s="90">
        <v>0.18099999999999999</v>
      </c>
      <c r="T43" s="91">
        <f t="shared" si="3"/>
        <v>265.43649999999997</v>
      </c>
      <c r="AR43" s="92" t="s">
        <v>101</v>
      </c>
      <c r="AT43" s="92" t="s">
        <v>97</v>
      </c>
      <c r="AU43" s="92" t="s">
        <v>102</v>
      </c>
      <c r="AY43" s="9" t="s">
        <v>94</v>
      </c>
      <c r="BE43" s="93">
        <f t="shared" si="4"/>
        <v>0</v>
      </c>
      <c r="BF43" s="93">
        <f t="shared" si="5"/>
        <v>0</v>
      </c>
      <c r="BG43" s="93">
        <f t="shared" si="6"/>
        <v>0</v>
      </c>
      <c r="BH43" s="93">
        <f t="shared" si="7"/>
        <v>0</v>
      </c>
      <c r="BI43" s="93">
        <f t="shared" si="8"/>
        <v>0</v>
      </c>
      <c r="BJ43" s="9" t="s">
        <v>102</v>
      </c>
      <c r="BK43" s="93">
        <f t="shared" si="9"/>
        <v>0</v>
      </c>
      <c r="BL43" s="9" t="s">
        <v>101</v>
      </c>
      <c r="BM43" s="92" t="s">
        <v>287</v>
      </c>
    </row>
    <row r="44" spans="2:65" s="7" customFormat="1" ht="22.9" customHeight="1">
      <c r="B44" s="68"/>
      <c r="D44" s="69" t="s">
        <v>33</v>
      </c>
      <c r="E44" s="77" t="s">
        <v>167</v>
      </c>
      <c r="F44" s="77" t="s">
        <v>168</v>
      </c>
      <c r="I44" s="71"/>
      <c r="J44" s="78">
        <f>BK44</f>
        <v>0</v>
      </c>
      <c r="L44" s="68"/>
      <c r="M44" s="72"/>
      <c r="P44" s="73">
        <f>SUM(P45:P57)</f>
        <v>0</v>
      </c>
      <c r="R44" s="73">
        <f>SUM(R45:R57)</f>
        <v>0</v>
      </c>
      <c r="T44" s="74">
        <f>SUM(T45:T57)</f>
        <v>21.653000000000006</v>
      </c>
      <c r="AR44" s="69" t="s">
        <v>40</v>
      </c>
      <c r="AT44" s="75" t="s">
        <v>33</v>
      </c>
      <c r="AU44" s="75" t="s">
        <v>40</v>
      </c>
      <c r="AY44" s="69" t="s">
        <v>94</v>
      </c>
      <c r="BK44" s="76">
        <f>SUM(BK45:BK57)</f>
        <v>0</v>
      </c>
    </row>
    <row r="45" spans="2:65" s="1" customFormat="1" ht="37.9" customHeight="1">
      <c r="B45" s="79"/>
      <c r="C45" s="80" t="s">
        <v>130</v>
      </c>
      <c r="D45" s="80" t="s">
        <v>97</v>
      </c>
      <c r="E45" s="81" t="s">
        <v>288</v>
      </c>
      <c r="F45" s="82" t="s">
        <v>289</v>
      </c>
      <c r="G45" s="83" t="s">
        <v>100</v>
      </c>
      <c r="H45" s="84">
        <v>7.2</v>
      </c>
      <c r="I45" s="85"/>
      <c r="J45" s="86">
        <f t="shared" ref="J45:J57" si="10">ROUND(I45*H45,2)</f>
        <v>0</v>
      </c>
      <c r="K45" s="87"/>
      <c r="L45" s="14"/>
      <c r="M45" s="88" t="s">
        <v>1</v>
      </c>
      <c r="N45" s="89" t="s">
        <v>15</v>
      </c>
      <c r="P45" s="90">
        <f t="shared" ref="P45:P57" si="11">O45*H45</f>
        <v>0</v>
      </c>
      <c r="Q45" s="90">
        <v>0</v>
      </c>
      <c r="R45" s="90">
        <f t="shared" ref="R45:R57" si="12">Q45*H45</f>
        <v>0</v>
      </c>
      <c r="S45" s="90">
        <v>2.2000000000000002</v>
      </c>
      <c r="T45" s="91">
        <f t="shared" ref="T45:T57" si="13">S45*H45</f>
        <v>15.840000000000002</v>
      </c>
      <c r="AR45" s="92" t="s">
        <v>101</v>
      </c>
      <c r="AT45" s="92" t="s">
        <v>97</v>
      </c>
      <c r="AU45" s="92" t="s">
        <v>102</v>
      </c>
      <c r="AY45" s="9" t="s">
        <v>94</v>
      </c>
      <c r="BE45" s="93">
        <f t="shared" ref="BE45:BE57" si="14">IF(N45="základná",J45,0)</f>
        <v>0</v>
      </c>
      <c r="BF45" s="93">
        <f t="shared" ref="BF45:BF57" si="15">IF(N45="znížená",J45,0)</f>
        <v>0</v>
      </c>
      <c r="BG45" s="93">
        <f t="shared" ref="BG45:BG57" si="16">IF(N45="zákl. prenesená",J45,0)</f>
        <v>0</v>
      </c>
      <c r="BH45" s="93">
        <f t="shared" ref="BH45:BH57" si="17">IF(N45="zníž. prenesená",J45,0)</f>
        <v>0</v>
      </c>
      <c r="BI45" s="93">
        <f t="shared" ref="BI45:BI57" si="18">IF(N45="nulová",J45,0)</f>
        <v>0</v>
      </c>
      <c r="BJ45" s="9" t="s">
        <v>102</v>
      </c>
      <c r="BK45" s="93">
        <f t="shared" ref="BK45:BK57" si="19">ROUND(I45*H45,2)</f>
        <v>0</v>
      </c>
      <c r="BL45" s="9" t="s">
        <v>101</v>
      </c>
      <c r="BM45" s="92" t="s">
        <v>290</v>
      </c>
    </row>
    <row r="46" spans="2:65" s="1" customFormat="1" ht="33" customHeight="1">
      <c r="B46" s="79"/>
      <c r="C46" s="80" t="s">
        <v>135</v>
      </c>
      <c r="D46" s="80" t="s">
        <v>97</v>
      </c>
      <c r="E46" s="81" t="s">
        <v>291</v>
      </c>
      <c r="F46" s="82" t="s">
        <v>292</v>
      </c>
      <c r="G46" s="83" t="s">
        <v>100</v>
      </c>
      <c r="H46" s="84">
        <v>2.4</v>
      </c>
      <c r="I46" s="85"/>
      <c r="J46" s="86">
        <f t="shared" si="10"/>
        <v>0</v>
      </c>
      <c r="K46" s="87"/>
      <c r="L46" s="14"/>
      <c r="M46" s="88" t="s">
        <v>1</v>
      </c>
      <c r="N46" s="89" t="s">
        <v>15</v>
      </c>
      <c r="P46" s="90">
        <f t="shared" si="11"/>
        <v>0</v>
      </c>
      <c r="Q46" s="90">
        <v>0</v>
      </c>
      <c r="R46" s="90">
        <f t="shared" si="12"/>
        <v>0</v>
      </c>
      <c r="S46" s="90">
        <v>2.2000000000000002</v>
      </c>
      <c r="T46" s="91">
        <f t="shared" si="13"/>
        <v>5.28</v>
      </c>
      <c r="AR46" s="92" t="s">
        <v>101</v>
      </c>
      <c r="AT46" s="92" t="s">
        <v>97</v>
      </c>
      <c r="AU46" s="92" t="s">
        <v>102</v>
      </c>
      <c r="AY46" s="9" t="s">
        <v>94</v>
      </c>
      <c r="BE46" s="93">
        <f t="shared" si="14"/>
        <v>0</v>
      </c>
      <c r="BF46" s="93">
        <f t="shared" si="15"/>
        <v>0</v>
      </c>
      <c r="BG46" s="93">
        <f t="shared" si="16"/>
        <v>0</v>
      </c>
      <c r="BH46" s="93">
        <f t="shared" si="17"/>
        <v>0</v>
      </c>
      <c r="BI46" s="93">
        <f t="shared" si="18"/>
        <v>0</v>
      </c>
      <c r="BJ46" s="9" t="s">
        <v>102</v>
      </c>
      <c r="BK46" s="93">
        <f t="shared" si="19"/>
        <v>0</v>
      </c>
      <c r="BL46" s="9" t="s">
        <v>101</v>
      </c>
      <c r="BM46" s="92" t="s">
        <v>293</v>
      </c>
    </row>
    <row r="47" spans="2:65" s="1" customFormat="1" ht="24.2" customHeight="1">
      <c r="B47" s="79"/>
      <c r="C47" s="80" t="s">
        <v>294</v>
      </c>
      <c r="D47" s="80" t="s">
        <v>97</v>
      </c>
      <c r="E47" s="81" t="s">
        <v>295</v>
      </c>
      <c r="F47" s="82" t="s">
        <v>296</v>
      </c>
      <c r="G47" s="83" t="s">
        <v>133</v>
      </c>
      <c r="H47" s="84">
        <v>4</v>
      </c>
      <c r="I47" s="85"/>
      <c r="J47" s="86">
        <f t="shared" si="10"/>
        <v>0</v>
      </c>
      <c r="K47" s="87"/>
      <c r="L47" s="14"/>
      <c r="M47" s="88" t="s">
        <v>1</v>
      </c>
      <c r="N47" s="89" t="s">
        <v>15</v>
      </c>
      <c r="P47" s="90">
        <f t="shared" si="11"/>
        <v>0</v>
      </c>
      <c r="Q47" s="90">
        <v>0</v>
      </c>
      <c r="R47" s="90">
        <f t="shared" si="12"/>
        <v>0</v>
      </c>
      <c r="S47" s="90">
        <v>2.7E-2</v>
      </c>
      <c r="T47" s="91">
        <f t="shared" si="13"/>
        <v>0.108</v>
      </c>
      <c r="AR47" s="92" t="s">
        <v>101</v>
      </c>
      <c r="AT47" s="92" t="s">
        <v>97</v>
      </c>
      <c r="AU47" s="92" t="s">
        <v>102</v>
      </c>
      <c r="AY47" s="9" t="s">
        <v>94</v>
      </c>
      <c r="BE47" s="93">
        <f t="shared" si="14"/>
        <v>0</v>
      </c>
      <c r="BF47" s="93">
        <f t="shared" si="15"/>
        <v>0</v>
      </c>
      <c r="BG47" s="93">
        <f t="shared" si="16"/>
        <v>0</v>
      </c>
      <c r="BH47" s="93">
        <f t="shared" si="17"/>
        <v>0</v>
      </c>
      <c r="BI47" s="93">
        <f t="shared" si="18"/>
        <v>0</v>
      </c>
      <c r="BJ47" s="9" t="s">
        <v>102</v>
      </c>
      <c r="BK47" s="93">
        <f t="shared" si="19"/>
        <v>0</v>
      </c>
      <c r="BL47" s="9" t="s">
        <v>101</v>
      </c>
      <c r="BM47" s="92" t="s">
        <v>297</v>
      </c>
    </row>
    <row r="48" spans="2:65" s="1" customFormat="1" ht="24.2" customHeight="1">
      <c r="B48" s="79"/>
      <c r="C48" s="80" t="s">
        <v>151</v>
      </c>
      <c r="D48" s="80" t="s">
        <v>97</v>
      </c>
      <c r="E48" s="81" t="s">
        <v>298</v>
      </c>
      <c r="F48" s="82" t="s">
        <v>299</v>
      </c>
      <c r="G48" s="83" t="s">
        <v>133</v>
      </c>
      <c r="H48" s="84">
        <v>2</v>
      </c>
      <c r="I48" s="85"/>
      <c r="J48" s="86">
        <f t="shared" si="10"/>
        <v>0</v>
      </c>
      <c r="K48" s="87"/>
      <c r="L48" s="14"/>
      <c r="M48" s="88" t="s">
        <v>1</v>
      </c>
      <c r="N48" s="89" t="s">
        <v>15</v>
      </c>
      <c r="P48" s="90">
        <f t="shared" si="11"/>
        <v>0</v>
      </c>
      <c r="Q48" s="90">
        <v>0</v>
      </c>
      <c r="R48" s="90">
        <f t="shared" si="12"/>
        <v>0</v>
      </c>
      <c r="S48" s="90">
        <v>3.4000000000000002E-2</v>
      </c>
      <c r="T48" s="91">
        <f t="shared" si="13"/>
        <v>6.8000000000000005E-2</v>
      </c>
      <c r="AR48" s="92" t="s">
        <v>101</v>
      </c>
      <c r="AT48" s="92" t="s">
        <v>97</v>
      </c>
      <c r="AU48" s="92" t="s">
        <v>102</v>
      </c>
      <c r="AY48" s="9" t="s">
        <v>94</v>
      </c>
      <c r="BE48" s="93">
        <f t="shared" si="14"/>
        <v>0</v>
      </c>
      <c r="BF48" s="93">
        <f t="shared" si="15"/>
        <v>0</v>
      </c>
      <c r="BG48" s="93">
        <f t="shared" si="16"/>
        <v>0</v>
      </c>
      <c r="BH48" s="93">
        <f t="shared" si="17"/>
        <v>0</v>
      </c>
      <c r="BI48" s="93">
        <f t="shared" si="18"/>
        <v>0</v>
      </c>
      <c r="BJ48" s="9" t="s">
        <v>102</v>
      </c>
      <c r="BK48" s="93">
        <f t="shared" si="19"/>
        <v>0</v>
      </c>
      <c r="BL48" s="9" t="s">
        <v>101</v>
      </c>
      <c r="BM48" s="92" t="s">
        <v>300</v>
      </c>
    </row>
    <row r="49" spans="2:65" s="1" customFormat="1" ht="24.2" customHeight="1">
      <c r="B49" s="79"/>
      <c r="C49" s="80" t="s">
        <v>212</v>
      </c>
      <c r="D49" s="80" t="s">
        <v>97</v>
      </c>
      <c r="E49" s="81" t="s">
        <v>301</v>
      </c>
      <c r="F49" s="82" t="s">
        <v>302</v>
      </c>
      <c r="G49" s="83" t="s">
        <v>133</v>
      </c>
      <c r="H49" s="84">
        <v>11</v>
      </c>
      <c r="I49" s="85"/>
      <c r="J49" s="86">
        <f t="shared" si="10"/>
        <v>0</v>
      </c>
      <c r="K49" s="87"/>
      <c r="L49" s="14"/>
      <c r="M49" s="88" t="s">
        <v>1</v>
      </c>
      <c r="N49" s="89" t="s">
        <v>15</v>
      </c>
      <c r="P49" s="90">
        <f t="shared" si="11"/>
        <v>0</v>
      </c>
      <c r="Q49" s="90">
        <v>0</v>
      </c>
      <c r="R49" s="90">
        <f t="shared" si="12"/>
        <v>0</v>
      </c>
      <c r="S49" s="90">
        <v>0.01</v>
      </c>
      <c r="T49" s="91">
        <f t="shared" si="13"/>
        <v>0.11</v>
      </c>
      <c r="AR49" s="92" t="s">
        <v>101</v>
      </c>
      <c r="AT49" s="92" t="s">
        <v>97</v>
      </c>
      <c r="AU49" s="92" t="s">
        <v>102</v>
      </c>
      <c r="AY49" s="9" t="s">
        <v>94</v>
      </c>
      <c r="BE49" s="93">
        <f t="shared" si="14"/>
        <v>0</v>
      </c>
      <c r="BF49" s="93">
        <f t="shared" si="15"/>
        <v>0</v>
      </c>
      <c r="BG49" s="93">
        <f t="shared" si="16"/>
        <v>0</v>
      </c>
      <c r="BH49" s="93">
        <f t="shared" si="17"/>
        <v>0</v>
      </c>
      <c r="BI49" s="93">
        <f t="shared" si="18"/>
        <v>0</v>
      </c>
      <c r="BJ49" s="9" t="s">
        <v>102</v>
      </c>
      <c r="BK49" s="93">
        <f t="shared" si="19"/>
        <v>0</v>
      </c>
      <c r="BL49" s="9" t="s">
        <v>101</v>
      </c>
      <c r="BM49" s="92" t="s">
        <v>303</v>
      </c>
    </row>
    <row r="50" spans="2:65" s="1" customFormat="1" ht="33" customHeight="1">
      <c r="B50" s="79"/>
      <c r="C50" s="80" t="s">
        <v>163</v>
      </c>
      <c r="D50" s="80" t="s">
        <v>97</v>
      </c>
      <c r="E50" s="81" t="s">
        <v>304</v>
      </c>
      <c r="F50" s="82" t="s">
        <v>305</v>
      </c>
      <c r="G50" s="83" t="s">
        <v>133</v>
      </c>
      <c r="H50" s="84">
        <v>1</v>
      </c>
      <c r="I50" s="85"/>
      <c r="J50" s="86">
        <f t="shared" si="10"/>
        <v>0</v>
      </c>
      <c r="K50" s="87"/>
      <c r="L50" s="14"/>
      <c r="M50" s="88" t="s">
        <v>1</v>
      </c>
      <c r="N50" s="89" t="s">
        <v>15</v>
      </c>
      <c r="P50" s="90">
        <f t="shared" si="11"/>
        <v>0</v>
      </c>
      <c r="Q50" s="90">
        <v>0</v>
      </c>
      <c r="R50" s="90">
        <f t="shared" si="12"/>
        <v>0</v>
      </c>
      <c r="S50" s="90">
        <v>6.5000000000000002E-2</v>
      </c>
      <c r="T50" s="91">
        <f t="shared" si="13"/>
        <v>6.5000000000000002E-2</v>
      </c>
      <c r="AR50" s="92" t="s">
        <v>101</v>
      </c>
      <c r="AT50" s="92" t="s">
        <v>97</v>
      </c>
      <c r="AU50" s="92" t="s">
        <v>102</v>
      </c>
      <c r="AY50" s="9" t="s">
        <v>94</v>
      </c>
      <c r="BE50" s="93">
        <f t="shared" si="14"/>
        <v>0</v>
      </c>
      <c r="BF50" s="93">
        <f t="shared" si="15"/>
        <v>0</v>
      </c>
      <c r="BG50" s="93">
        <f t="shared" si="16"/>
        <v>0</v>
      </c>
      <c r="BH50" s="93">
        <f t="shared" si="17"/>
        <v>0</v>
      </c>
      <c r="BI50" s="93">
        <f t="shared" si="18"/>
        <v>0</v>
      </c>
      <c r="BJ50" s="9" t="s">
        <v>102</v>
      </c>
      <c r="BK50" s="93">
        <f t="shared" si="19"/>
        <v>0</v>
      </c>
      <c r="BL50" s="9" t="s">
        <v>101</v>
      </c>
      <c r="BM50" s="92" t="s">
        <v>306</v>
      </c>
    </row>
    <row r="51" spans="2:65" s="1" customFormat="1" ht="16.5" customHeight="1">
      <c r="B51" s="79"/>
      <c r="C51" s="80" t="s">
        <v>220</v>
      </c>
      <c r="D51" s="80" t="s">
        <v>97</v>
      </c>
      <c r="E51" s="81" t="s">
        <v>307</v>
      </c>
      <c r="F51" s="82" t="s">
        <v>308</v>
      </c>
      <c r="G51" s="83" t="s">
        <v>133</v>
      </c>
      <c r="H51" s="84">
        <v>1</v>
      </c>
      <c r="I51" s="85"/>
      <c r="J51" s="86">
        <f t="shared" si="10"/>
        <v>0</v>
      </c>
      <c r="K51" s="87"/>
      <c r="L51" s="14"/>
      <c r="M51" s="88" t="s">
        <v>1</v>
      </c>
      <c r="N51" s="89" t="s">
        <v>15</v>
      </c>
      <c r="P51" s="90">
        <f t="shared" si="11"/>
        <v>0</v>
      </c>
      <c r="Q51" s="90">
        <v>0</v>
      </c>
      <c r="R51" s="90">
        <f t="shared" si="12"/>
        <v>0</v>
      </c>
      <c r="S51" s="90">
        <v>8.4000000000000005E-2</v>
      </c>
      <c r="T51" s="91">
        <f t="shared" si="13"/>
        <v>8.4000000000000005E-2</v>
      </c>
      <c r="AR51" s="92" t="s">
        <v>101</v>
      </c>
      <c r="AT51" s="92" t="s">
        <v>97</v>
      </c>
      <c r="AU51" s="92" t="s">
        <v>102</v>
      </c>
      <c r="AY51" s="9" t="s">
        <v>94</v>
      </c>
      <c r="BE51" s="93">
        <f t="shared" si="14"/>
        <v>0</v>
      </c>
      <c r="BF51" s="93">
        <f t="shared" si="15"/>
        <v>0</v>
      </c>
      <c r="BG51" s="93">
        <f t="shared" si="16"/>
        <v>0</v>
      </c>
      <c r="BH51" s="93">
        <f t="shared" si="17"/>
        <v>0</v>
      </c>
      <c r="BI51" s="93">
        <f t="shared" si="18"/>
        <v>0</v>
      </c>
      <c r="BJ51" s="9" t="s">
        <v>102</v>
      </c>
      <c r="BK51" s="93">
        <f t="shared" si="19"/>
        <v>0</v>
      </c>
      <c r="BL51" s="9" t="s">
        <v>101</v>
      </c>
      <c r="BM51" s="92" t="s">
        <v>309</v>
      </c>
    </row>
    <row r="52" spans="2:65" s="1" customFormat="1" ht="16.5" customHeight="1">
      <c r="B52" s="79"/>
      <c r="C52" s="80" t="s">
        <v>224</v>
      </c>
      <c r="D52" s="80" t="s">
        <v>97</v>
      </c>
      <c r="E52" s="81" t="s">
        <v>310</v>
      </c>
      <c r="F52" s="82" t="s">
        <v>311</v>
      </c>
      <c r="G52" s="83" t="s">
        <v>133</v>
      </c>
      <c r="H52" s="84">
        <v>1</v>
      </c>
      <c r="I52" s="85"/>
      <c r="J52" s="86">
        <f t="shared" si="10"/>
        <v>0</v>
      </c>
      <c r="K52" s="87"/>
      <c r="L52" s="14"/>
      <c r="M52" s="88" t="s">
        <v>1</v>
      </c>
      <c r="N52" s="89" t="s">
        <v>15</v>
      </c>
      <c r="P52" s="90">
        <f t="shared" si="11"/>
        <v>0</v>
      </c>
      <c r="Q52" s="90">
        <v>0</v>
      </c>
      <c r="R52" s="90">
        <f t="shared" si="12"/>
        <v>0</v>
      </c>
      <c r="S52" s="90">
        <v>7.3999999999999996E-2</v>
      </c>
      <c r="T52" s="91">
        <f t="shared" si="13"/>
        <v>7.3999999999999996E-2</v>
      </c>
      <c r="AR52" s="92" t="s">
        <v>101</v>
      </c>
      <c r="AT52" s="92" t="s">
        <v>97</v>
      </c>
      <c r="AU52" s="92" t="s">
        <v>102</v>
      </c>
      <c r="AY52" s="9" t="s">
        <v>94</v>
      </c>
      <c r="BE52" s="93">
        <f t="shared" si="14"/>
        <v>0</v>
      </c>
      <c r="BF52" s="93">
        <f t="shared" si="15"/>
        <v>0</v>
      </c>
      <c r="BG52" s="93">
        <f t="shared" si="16"/>
        <v>0</v>
      </c>
      <c r="BH52" s="93">
        <f t="shared" si="17"/>
        <v>0</v>
      </c>
      <c r="BI52" s="93">
        <f t="shared" si="18"/>
        <v>0</v>
      </c>
      <c r="BJ52" s="9" t="s">
        <v>102</v>
      </c>
      <c r="BK52" s="93">
        <f t="shared" si="19"/>
        <v>0</v>
      </c>
      <c r="BL52" s="9" t="s">
        <v>101</v>
      </c>
      <c r="BM52" s="92" t="s">
        <v>312</v>
      </c>
    </row>
    <row r="53" spans="2:65" s="1" customFormat="1" ht="24.2" customHeight="1">
      <c r="B53" s="79"/>
      <c r="C53" s="80" t="s">
        <v>216</v>
      </c>
      <c r="D53" s="80" t="s">
        <v>97</v>
      </c>
      <c r="E53" s="81" t="s">
        <v>313</v>
      </c>
      <c r="F53" s="82" t="s">
        <v>314</v>
      </c>
      <c r="G53" s="83" t="s">
        <v>133</v>
      </c>
      <c r="H53" s="84">
        <v>1</v>
      </c>
      <c r="I53" s="85"/>
      <c r="J53" s="86">
        <f t="shared" si="10"/>
        <v>0</v>
      </c>
      <c r="K53" s="87"/>
      <c r="L53" s="14"/>
      <c r="M53" s="88" t="s">
        <v>1</v>
      </c>
      <c r="N53" s="89" t="s">
        <v>15</v>
      </c>
      <c r="P53" s="90">
        <f t="shared" si="11"/>
        <v>0</v>
      </c>
      <c r="Q53" s="90">
        <v>0</v>
      </c>
      <c r="R53" s="90">
        <f t="shared" si="12"/>
        <v>0</v>
      </c>
      <c r="S53" s="90">
        <v>2.4E-2</v>
      </c>
      <c r="T53" s="91">
        <f t="shared" si="13"/>
        <v>2.4E-2</v>
      </c>
      <c r="AR53" s="92" t="s">
        <v>101</v>
      </c>
      <c r="AT53" s="92" t="s">
        <v>97</v>
      </c>
      <c r="AU53" s="92" t="s">
        <v>102</v>
      </c>
      <c r="AY53" s="9" t="s">
        <v>94</v>
      </c>
      <c r="BE53" s="93">
        <f t="shared" si="14"/>
        <v>0</v>
      </c>
      <c r="BF53" s="93">
        <f t="shared" si="15"/>
        <v>0</v>
      </c>
      <c r="BG53" s="93">
        <f t="shared" si="16"/>
        <v>0</v>
      </c>
      <c r="BH53" s="93">
        <f t="shared" si="17"/>
        <v>0</v>
      </c>
      <c r="BI53" s="93">
        <f t="shared" si="18"/>
        <v>0</v>
      </c>
      <c r="BJ53" s="9" t="s">
        <v>102</v>
      </c>
      <c r="BK53" s="93">
        <f t="shared" si="19"/>
        <v>0</v>
      </c>
      <c r="BL53" s="9" t="s">
        <v>101</v>
      </c>
      <c r="BM53" s="92" t="s">
        <v>315</v>
      </c>
    </row>
    <row r="54" spans="2:65" s="1" customFormat="1" ht="21.75" customHeight="1">
      <c r="B54" s="79"/>
      <c r="C54" s="80" t="s">
        <v>316</v>
      </c>
      <c r="D54" s="80" t="s">
        <v>97</v>
      </c>
      <c r="E54" s="81" t="s">
        <v>317</v>
      </c>
      <c r="F54" s="82" t="s">
        <v>318</v>
      </c>
      <c r="G54" s="83" t="s">
        <v>127</v>
      </c>
      <c r="H54" s="84">
        <v>1179.3440000000001</v>
      </c>
      <c r="I54" s="85"/>
      <c r="J54" s="86">
        <f t="shared" si="10"/>
        <v>0</v>
      </c>
      <c r="K54" s="87"/>
      <c r="L54" s="14"/>
      <c r="M54" s="88" t="s">
        <v>1</v>
      </c>
      <c r="N54" s="89" t="s">
        <v>15</v>
      </c>
      <c r="P54" s="90">
        <f t="shared" si="11"/>
        <v>0</v>
      </c>
      <c r="Q54" s="90">
        <v>0</v>
      </c>
      <c r="R54" s="90">
        <f t="shared" si="12"/>
        <v>0</v>
      </c>
      <c r="S54" s="90">
        <v>0</v>
      </c>
      <c r="T54" s="91">
        <f t="shared" si="13"/>
        <v>0</v>
      </c>
      <c r="AR54" s="92" t="s">
        <v>101</v>
      </c>
      <c r="AT54" s="92" t="s">
        <v>97</v>
      </c>
      <c r="AU54" s="92" t="s">
        <v>102</v>
      </c>
      <c r="AY54" s="9" t="s">
        <v>94</v>
      </c>
      <c r="BE54" s="93">
        <f t="shared" si="14"/>
        <v>0</v>
      </c>
      <c r="BF54" s="93">
        <f t="shared" si="15"/>
        <v>0</v>
      </c>
      <c r="BG54" s="93">
        <f t="shared" si="16"/>
        <v>0</v>
      </c>
      <c r="BH54" s="93">
        <f t="shared" si="17"/>
        <v>0</v>
      </c>
      <c r="BI54" s="93">
        <f t="shared" si="18"/>
        <v>0</v>
      </c>
      <c r="BJ54" s="9" t="s">
        <v>102</v>
      </c>
      <c r="BK54" s="93">
        <f t="shared" si="19"/>
        <v>0</v>
      </c>
      <c r="BL54" s="9" t="s">
        <v>101</v>
      </c>
      <c r="BM54" s="92" t="s">
        <v>319</v>
      </c>
    </row>
    <row r="55" spans="2:65" s="1" customFormat="1" ht="24.2" customHeight="1">
      <c r="B55" s="79"/>
      <c r="C55" s="80" t="s">
        <v>139</v>
      </c>
      <c r="D55" s="80" t="s">
        <v>97</v>
      </c>
      <c r="E55" s="81" t="s">
        <v>320</v>
      </c>
      <c r="F55" s="82" t="s">
        <v>321</v>
      </c>
      <c r="G55" s="83" t="s">
        <v>127</v>
      </c>
      <c r="H55" s="84">
        <v>11793.44</v>
      </c>
      <c r="I55" s="85"/>
      <c r="J55" s="86">
        <f t="shared" si="10"/>
        <v>0</v>
      </c>
      <c r="K55" s="87"/>
      <c r="L55" s="14"/>
      <c r="M55" s="88" t="s">
        <v>1</v>
      </c>
      <c r="N55" s="89" t="s">
        <v>15</v>
      </c>
      <c r="P55" s="90">
        <f t="shared" si="11"/>
        <v>0</v>
      </c>
      <c r="Q55" s="90">
        <v>0</v>
      </c>
      <c r="R55" s="90">
        <f t="shared" si="12"/>
        <v>0</v>
      </c>
      <c r="S55" s="90">
        <v>0</v>
      </c>
      <c r="T55" s="91">
        <f t="shared" si="13"/>
        <v>0</v>
      </c>
      <c r="AR55" s="92" t="s">
        <v>101</v>
      </c>
      <c r="AT55" s="92" t="s">
        <v>97</v>
      </c>
      <c r="AU55" s="92" t="s">
        <v>102</v>
      </c>
      <c r="AY55" s="9" t="s">
        <v>94</v>
      </c>
      <c r="BE55" s="93">
        <f t="shared" si="14"/>
        <v>0</v>
      </c>
      <c r="BF55" s="93">
        <f t="shared" si="15"/>
        <v>0</v>
      </c>
      <c r="BG55" s="93">
        <f t="shared" si="16"/>
        <v>0</v>
      </c>
      <c r="BH55" s="93">
        <f t="shared" si="17"/>
        <v>0</v>
      </c>
      <c r="BI55" s="93">
        <f t="shared" si="18"/>
        <v>0</v>
      </c>
      <c r="BJ55" s="9" t="s">
        <v>102</v>
      </c>
      <c r="BK55" s="93">
        <f t="shared" si="19"/>
        <v>0</v>
      </c>
      <c r="BL55" s="9" t="s">
        <v>101</v>
      </c>
      <c r="BM55" s="92" t="s">
        <v>322</v>
      </c>
    </row>
    <row r="56" spans="2:65" s="1" customFormat="1" ht="24.2" customHeight="1">
      <c r="B56" s="79"/>
      <c r="C56" s="80" t="s">
        <v>323</v>
      </c>
      <c r="D56" s="80" t="s">
        <v>97</v>
      </c>
      <c r="E56" s="81" t="s">
        <v>324</v>
      </c>
      <c r="F56" s="82" t="s">
        <v>325</v>
      </c>
      <c r="G56" s="83" t="s">
        <v>127</v>
      </c>
      <c r="H56" s="84">
        <v>1179.3440000000001</v>
      </c>
      <c r="I56" s="85"/>
      <c r="J56" s="86">
        <f t="shared" si="10"/>
        <v>0</v>
      </c>
      <c r="K56" s="87"/>
      <c r="L56" s="14"/>
      <c r="M56" s="88" t="s">
        <v>1</v>
      </c>
      <c r="N56" s="89" t="s">
        <v>15</v>
      </c>
      <c r="P56" s="90">
        <f t="shared" si="11"/>
        <v>0</v>
      </c>
      <c r="Q56" s="90">
        <v>0</v>
      </c>
      <c r="R56" s="90">
        <f t="shared" si="12"/>
        <v>0</v>
      </c>
      <c r="S56" s="90">
        <v>0</v>
      </c>
      <c r="T56" s="91">
        <f t="shared" si="13"/>
        <v>0</v>
      </c>
      <c r="AR56" s="92" t="s">
        <v>101</v>
      </c>
      <c r="AT56" s="92" t="s">
        <v>97</v>
      </c>
      <c r="AU56" s="92" t="s">
        <v>102</v>
      </c>
      <c r="AY56" s="9" t="s">
        <v>94</v>
      </c>
      <c r="BE56" s="93">
        <f t="shared" si="14"/>
        <v>0</v>
      </c>
      <c r="BF56" s="93">
        <f t="shared" si="15"/>
        <v>0</v>
      </c>
      <c r="BG56" s="93">
        <f t="shared" si="16"/>
        <v>0</v>
      </c>
      <c r="BH56" s="93">
        <f t="shared" si="17"/>
        <v>0</v>
      </c>
      <c r="BI56" s="93">
        <f t="shared" si="18"/>
        <v>0</v>
      </c>
      <c r="BJ56" s="9" t="s">
        <v>102</v>
      </c>
      <c r="BK56" s="93">
        <f t="shared" si="19"/>
        <v>0</v>
      </c>
      <c r="BL56" s="9" t="s">
        <v>101</v>
      </c>
      <c r="BM56" s="92" t="s">
        <v>326</v>
      </c>
    </row>
    <row r="57" spans="2:65" s="1" customFormat="1" ht="24.2" customHeight="1">
      <c r="B57" s="79"/>
      <c r="C57" s="80" t="s">
        <v>167</v>
      </c>
      <c r="D57" s="80" t="s">
        <v>97</v>
      </c>
      <c r="E57" s="81" t="s">
        <v>327</v>
      </c>
      <c r="F57" s="82" t="s">
        <v>328</v>
      </c>
      <c r="G57" s="83" t="s">
        <v>127</v>
      </c>
      <c r="H57" s="84">
        <v>1179.3440000000001</v>
      </c>
      <c r="I57" s="85"/>
      <c r="J57" s="86">
        <f t="shared" si="10"/>
        <v>0</v>
      </c>
      <c r="K57" s="87"/>
      <c r="L57" s="14"/>
      <c r="M57" s="88" t="s">
        <v>1</v>
      </c>
      <c r="N57" s="89" t="s">
        <v>15</v>
      </c>
      <c r="P57" s="90">
        <f t="shared" si="11"/>
        <v>0</v>
      </c>
      <c r="Q57" s="90">
        <v>0</v>
      </c>
      <c r="R57" s="90">
        <f t="shared" si="12"/>
        <v>0</v>
      </c>
      <c r="S57" s="90">
        <v>0</v>
      </c>
      <c r="T57" s="91">
        <f t="shared" si="13"/>
        <v>0</v>
      </c>
      <c r="AR57" s="92" t="s">
        <v>101</v>
      </c>
      <c r="AT57" s="92" t="s">
        <v>97</v>
      </c>
      <c r="AU57" s="92" t="s">
        <v>102</v>
      </c>
      <c r="AY57" s="9" t="s">
        <v>94</v>
      </c>
      <c r="BE57" s="93">
        <f t="shared" si="14"/>
        <v>0</v>
      </c>
      <c r="BF57" s="93">
        <f t="shared" si="15"/>
        <v>0</v>
      </c>
      <c r="BG57" s="93">
        <f t="shared" si="16"/>
        <v>0</v>
      </c>
      <c r="BH57" s="93">
        <f t="shared" si="17"/>
        <v>0</v>
      </c>
      <c r="BI57" s="93">
        <f t="shared" si="18"/>
        <v>0</v>
      </c>
      <c r="BJ57" s="9" t="s">
        <v>102</v>
      </c>
      <c r="BK57" s="93">
        <f t="shared" si="19"/>
        <v>0</v>
      </c>
      <c r="BL57" s="9" t="s">
        <v>101</v>
      </c>
      <c r="BM57" s="92" t="s">
        <v>329</v>
      </c>
    </row>
    <row r="58" spans="2:65" s="1" customFormat="1" ht="6.95" customHeight="1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4"/>
    </row>
  </sheetData>
  <autoFilter ref="C34:K57" xr:uid="{00000000-0009-0000-0000-000002000000}"/>
  <mergeCells count="6">
    <mergeCell ref="C32:E32"/>
    <mergeCell ref="C35:I35"/>
    <mergeCell ref="E10:H10"/>
    <mergeCell ref="L2:V2"/>
    <mergeCell ref="E8:H8"/>
    <mergeCell ref="C30:J30"/>
  </mergeCells>
  <dataValidations count="2">
    <dataValidation type="list" allowBlank="1" showInputMessage="1" showErrorMessage="1" error="Povolené sú hodnoty K, M." sqref="D58" xr:uid="{00000000-0002-0000-0200-000000000000}">
      <formula1>"K, M"</formula1>
    </dataValidation>
    <dataValidation type="list" allowBlank="1" showInputMessage="1" showErrorMessage="1" error="Povolené sú hodnoty základná, znížená, nulová." sqref="N58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11"/>
  <sheetViews>
    <sheetView showGridLines="0" workbookViewId="0">
      <selection activeCell="I110" sqref="I11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AT2" s="9" t="s">
        <v>47</v>
      </c>
    </row>
    <row r="5" spans="2:46" s="1" customFormat="1" ht="6.95" hidden="1" customHeight="1">
      <c r="B5" s="17"/>
      <c r="C5" s="18"/>
      <c r="D5" s="18"/>
      <c r="E5" s="18"/>
      <c r="F5" s="18"/>
      <c r="G5" s="18"/>
      <c r="H5" s="18"/>
      <c r="I5" s="18"/>
      <c r="J5" s="18"/>
      <c r="K5" s="18"/>
      <c r="L5" s="14"/>
    </row>
    <row r="6" spans="2:46" s="1" customFormat="1" ht="24.95" hidden="1" customHeight="1">
      <c r="B6" s="14"/>
      <c r="C6" s="10" t="s">
        <v>67</v>
      </c>
      <c r="L6" s="14"/>
    </row>
    <row r="7" spans="2:46" s="1" customFormat="1" ht="6.95" hidden="1" customHeight="1">
      <c r="B7" s="14"/>
      <c r="L7" s="14"/>
    </row>
    <row r="8" spans="2:46" s="1" customFormat="1" ht="12" hidden="1" customHeight="1">
      <c r="B8" s="14"/>
      <c r="C8" s="12" t="s">
        <v>7</v>
      </c>
      <c r="L8" s="14"/>
    </row>
    <row r="9" spans="2:46" s="1" customFormat="1" ht="16.5" hidden="1" customHeight="1">
      <c r="B9" s="14"/>
      <c r="E9" s="195" t="e">
        <f>#REF!</f>
        <v>#REF!</v>
      </c>
      <c r="F9" s="196"/>
      <c r="G9" s="196"/>
      <c r="H9" s="196"/>
      <c r="L9" s="14"/>
    </row>
    <row r="10" spans="2:46" s="1" customFormat="1" ht="12" hidden="1" customHeight="1">
      <c r="B10" s="14"/>
      <c r="C10" s="12" t="s">
        <v>66</v>
      </c>
      <c r="L10" s="14"/>
    </row>
    <row r="11" spans="2:46" s="1" customFormat="1" ht="16.5" hidden="1" customHeight="1">
      <c r="B11" s="14"/>
      <c r="E11" s="186" t="e">
        <f>#REF!</f>
        <v>#REF!</v>
      </c>
      <c r="F11" s="193"/>
      <c r="G11" s="193"/>
      <c r="H11" s="193"/>
      <c r="L11" s="14"/>
    </row>
    <row r="12" spans="2:46" s="1" customFormat="1" ht="6.95" hidden="1" customHeight="1">
      <c r="B12" s="14"/>
      <c r="L12" s="14"/>
    </row>
    <row r="13" spans="2:46" s="1" customFormat="1" ht="12" hidden="1" customHeight="1">
      <c r="B13" s="14"/>
      <c r="C13" s="12" t="s">
        <v>8</v>
      </c>
      <c r="F13" s="11" t="e">
        <f>#REF!</f>
        <v>#REF!</v>
      </c>
      <c r="I13" s="12" t="s">
        <v>9</v>
      </c>
      <c r="J13" s="20" t="e">
        <f>IF(#REF!="","",#REF!)</f>
        <v>#REF!</v>
      </c>
      <c r="L13" s="14"/>
    </row>
    <row r="14" spans="2:46" s="1" customFormat="1" ht="6.95" hidden="1" customHeight="1">
      <c r="B14" s="14"/>
      <c r="L14" s="14"/>
    </row>
    <row r="15" spans="2:46" s="1" customFormat="1" ht="25.7" hidden="1" customHeight="1">
      <c r="B15" s="14"/>
      <c r="C15" s="12" t="s">
        <v>10</v>
      </c>
      <c r="F15" s="11" t="e">
        <f>#REF!</f>
        <v>#REF!</v>
      </c>
      <c r="I15" s="12" t="s">
        <v>12</v>
      </c>
      <c r="J15" s="13" t="e">
        <f>#REF!</f>
        <v>#REF!</v>
      </c>
      <c r="L15" s="14"/>
    </row>
    <row r="16" spans="2:46" s="1" customFormat="1" ht="25.7" hidden="1" customHeight="1">
      <c r="B16" s="14"/>
      <c r="C16" s="12" t="s">
        <v>11</v>
      </c>
      <c r="F16" s="11" t="e">
        <f>IF(#REF!="","",#REF!)</f>
        <v>#REF!</v>
      </c>
      <c r="I16" s="12" t="s">
        <v>13</v>
      </c>
      <c r="J16" s="13" t="e">
        <f>#REF!</f>
        <v>#REF!</v>
      </c>
      <c r="L16" s="14"/>
    </row>
    <row r="17" spans="2:47" s="1" customFormat="1" ht="10.35" hidden="1" customHeight="1">
      <c r="B17" s="14"/>
      <c r="L17" s="14"/>
    </row>
    <row r="18" spans="2:47" s="1" customFormat="1" ht="29.25" hidden="1" customHeight="1">
      <c r="B18" s="14"/>
      <c r="C18" s="46" t="s">
        <v>68</v>
      </c>
      <c r="D18" s="45"/>
      <c r="E18" s="45"/>
      <c r="F18" s="45"/>
      <c r="G18" s="45"/>
      <c r="H18" s="45"/>
      <c r="I18" s="45"/>
      <c r="J18" s="47" t="s">
        <v>69</v>
      </c>
      <c r="K18" s="45"/>
      <c r="L18" s="14"/>
    </row>
    <row r="19" spans="2:47" s="1" customFormat="1" ht="10.35" hidden="1" customHeight="1">
      <c r="B19" s="14"/>
      <c r="L19" s="14"/>
    </row>
    <row r="20" spans="2:47" s="1" customFormat="1" ht="22.9" hidden="1" customHeight="1">
      <c r="B20" s="14"/>
      <c r="C20" s="48" t="s">
        <v>70</v>
      </c>
      <c r="J20" s="30" t="e">
        <f>#REF!</f>
        <v>#REF!</v>
      </c>
      <c r="L20" s="14"/>
      <c r="AU20" s="9" t="s">
        <v>71</v>
      </c>
    </row>
    <row r="21" spans="2:47" s="4" customFormat="1" ht="24.95" hidden="1" customHeight="1">
      <c r="B21" s="49"/>
      <c r="D21" s="50" t="s">
        <v>72</v>
      </c>
      <c r="E21" s="51"/>
      <c r="F21" s="51"/>
      <c r="G21" s="51"/>
      <c r="H21" s="51"/>
      <c r="I21" s="51"/>
      <c r="J21" s="52">
        <f>J42</f>
        <v>0</v>
      </c>
      <c r="L21" s="49"/>
    </row>
    <row r="22" spans="2:47" s="5" customFormat="1" ht="19.899999999999999" hidden="1" customHeight="1">
      <c r="B22" s="53"/>
      <c r="D22" s="54" t="s">
        <v>73</v>
      </c>
      <c r="E22" s="55"/>
      <c r="F22" s="55"/>
      <c r="G22" s="55"/>
      <c r="H22" s="55"/>
      <c r="I22" s="55"/>
      <c r="J22" s="56">
        <f>J43</f>
        <v>0</v>
      </c>
      <c r="L22" s="53"/>
    </row>
    <row r="23" spans="2:47" s="5" customFormat="1" ht="19.899999999999999" hidden="1" customHeight="1">
      <c r="B23" s="53"/>
      <c r="D23" s="54" t="s">
        <v>74</v>
      </c>
      <c r="E23" s="55"/>
      <c r="F23" s="55"/>
      <c r="G23" s="55"/>
      <c r="H23" s="55"/>
      <c r="I23" s="55"/>
      <c r="J23" s="56">
        <f>J55</f>
        <v>0</v>
      </c>
      <c r="L23" s="53"/>
    </row>
    <row r="24" spans="2:47" s="5" customFormat="1" ht="19.899999999999999" hidden="1" customHeight="1">
      <c r="B24" s="53"/>
      <c r="D24" s="54" t="s">
        <v>330</v>
      </c>
      <c r="E24" s="55"/>
      <c r="F24" s="55"/>
      <c r="G24" s="55"/>
      <c r="H24" s="55"/>
      <c r="I24" s="55"/>
      <c r="J24" s="56">
        <f>J73</f>
        <v>0</v>
      </c>
      <c r="L24" s="53"/>
    </row>
    <row r="25" spans="2:47" s="5" customFormat="1" ht="19.899999999999999" hidden="1" customHeight="1">
      <c r="B25" s="53"/>
      <c r="D25" s="54" t="s">
        <v>331</v>
      </c>
      <c r="E25" s="55"/>
      <c r="F25" s="55"/>
      <c r="G25" s="55"/>
      <c r="H25" s="55"/>
      <c r="I25" s="55"/>
      <c r="J25" s="56">
        <f>J75</f>
        <v>0</v>
      </c>
      <c r="L25" s="53"/>
    </row>
    <row r="26" spans="2:47" s="5" customFormat="1" ht="19.899999999999999" hidden="1" customHeight="1">
      <c r="B26" s="53"/>
      <c r="D26" s="54" t="s">
        <v>332</v>
      </c>
      <c r="E26" s="55"/>
      <c r="F26" s="55"/>
      <c r="G26" s="55"/>
      <c r="H26" s="55"/>
      <c r="I26" s="55"/>
      <c r="J26" s="56">
        <f>J87</f>
        <v>0</v>
      </c>
      <c r="L26" s="53"/>
    </row>
    <row r="27" spans="2:47" s="5" customFormat="1" ht="19.899999999999999" hidden="1" customHeight="1">
      <c r="B27" s="53"/>
      <c r="D27" s="54" t="s">
        <v>76</v>
      </c>
      <c r="E27" s="55"/>
      <c r="F27" s="55"/>
      <c r="G27" s="55"/>
      <c r="H27" s="55"/>
      <c r="I27" s="55"/>
      <c r="J27" s="56">
        <f>J91</f>
        <v>0</v>
      </c>
      <c r="L27" s="53"/>
    </row>
    <row r="28" spans="2:47" s="5" customFormat="1" ht="19.899999999999999" hidden="1" customHeight="1">
      <c r="B28" s="53"/>
      <c r="D28" s="54" t="s">
        <v>77</v>
      </c>
      <c r="E28" s="55"/>
      <c r="F28" s="55"/>
      <c r="G28" s="55"/>
      <c r="H28" s="55"/>
      <c r="I28" s="55"/>
      <c r="J28" s="56">
        <f>J109</f>
        <v>0</v>
      </c>
      <c r="L28" s="53"/>
    </row>
    <row r="29" spans="2:47" s="4" customFormat="1" ht="21.75" hidden="1" customHeight="1">
      <c r="B29" s="49"/>
      <c r="D29" s="57" t="s">
        <v>80</v>
      </c>
      <c r="J29" s="58" t="e">
        <f>#REF!</f>
        <v>#REF!</v>
      </c>
      <c r="L29" s="49"/>
    </row>
    <row r="30" spans="2:47" s="1" customFormat="1" ht="21.75" hidden="1" customHeight="1">
      <c r="B30" s="14"/>
      <c r="L30" s="14"/>
    </row>
    <row r="31" spans="2:47" s="1" customFormat="1" ht="6.95" hidden="1" customHeight="1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4"/>
    </row>
    <row r="32" spans="2:47" hidden="1"/>
    <row r="33" spans="2:65" hidden="1"/>
    <row r="34" spans="2:65" hidden="1"/>
    <row r="35" spans="2:65" s="1" customFormat="1" ht="6.95" customHeight="1"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4"/>
    </row>
    <row r="36" spans="2:65" s="1" customFormat="1" ht="24.95" customHeight="1">
      <c r="B36" s="14"/>
      <c r="C36" s="184" t="s">
        <v>940</v>
      </c>
      <c r="D36" s="185"/>
      <c r="E36" s="185"/>
      <c r="F36" s="185"/>
      <c r="G36" s="185"/>
      <c r="H36" s="185"/>
      <c r="I36" s="185"/>
      <c r="J36" s="185"/>
      <c r="L36" s="14"/>
    </row>
    <row r="37" spans="2:65" s="1" customFormat="1" ht="6.95" customHeight="1">
      <c r="B37" s="14"/>
      <c r="L37" s="14"/>
    </row>
    <row r="38" spans="2:65" s="1" customFormat="1" ht="12" customHeight="1">
      <c r="B38" s="14"/>
      <c r="C38" s="199" t="s">
        <v>7</v>
      </c>
      <c r="D38" s="193"/>
      <c r="E38" s="193"/>
      <c r="F38" s="188" t="s">
        <v>935</v>
      </c>
      <c r="G38" s="193"/>
      <c r="H38" s="193"/>
      <c r="I38" s="193"/>
      <c r="J38" s="193"/>
      <c r="L38" s="14"/>
    </row>
    <row r="39" spans="2:65" s="1" customFormat="1" ht="10.35" customHeight="1">
      <c r="B39" s="14"/>
      <c r="L39" s="14"/>
    </row>
    <row r="40" spans="2:65" s="6" customFormat="1" ht="29.25" customHeight="1">
      <c r="B40" s="59"/>
      <c r="C40" s="60" t="s">
        <v>81</v>
      </c>
      <c r="D40" s="61" t="s">
        <v>20</v>
      </c>
      <c r="E40" s="61" t="s">
        <v>16</v>
      </c>
      <c r="F40" s="61" t="s">
        <v>17</v>
      </c>
      <c r="G40" s="61" t="s">
        <v>82</v>
      </c>
      <c r="H40" s="61" t="s">
        <v>83</v>
      </c>
      <c r="I40" s="61" t="s">
        <v>84</v>
      </c>
      <c r="J40" s="62" t="s">
        <v>69</v>
      </c>
      <c r="K40" s="63" t="s">
        <v>85</v>
      </c>
      <c r="L40" s="59"/>
      <c r="M40" s="26" t="s">
        <v>1</v>
      </c>
      <c r="N40" s="27" t="s">
        <v>14</v>
      </c>
      <c r="O40" s="27" t="s">
        <v>86</v>
      </c>
      <c r="P40" s="27" t="s">
        <v>87</v>
      </c>
      <c r="Q40" s="27" t="s">
        <v>88</v>
      </c>
      <c r="R40" s="27" t="s">
        <v>89</v>
      </c>
      <c r="S40" s="27" t="s">
        <v>90</v>
      </c>
      <c r="T40" s="28" t="s">
        <v>91</v>
      </c>
    </row>
    <row r="41" spans="2:65" s="6" customFormat="1" ht="29.25" customHeight="1">
      <c r="B41" s="59"/>
      <c r="C41" s="189" t="s">
        <v>948</v>
      </c>
      <c r="D41" s="189"/>
      <c r="E41" s="189"/>
      <c r="F41" s="189"/>
      <c r="G41" s="189"/>
      <c r="H41" s="189"/>
      <c r="I41" s="189"/>
      <c r="J41" s="121">
        <f>BK42</f>
        <v>0</v>
      </c>
      <c r="K41" s="63"/>
      <c r="L41" s="59"/>
      <c r="M41" s="118"/>
      <c r="N41" s="119"/>
      <c r="O41" s="119"/>
      <c r="P41" s="119"/>
      <c r="Q41" s="119"/>
      <c r="R41" s="119"/>
      <c r="S41" s="119"/>
      <c r="T41" s="120"/>
    </row>
    <row r="42" spans="2:65" s="108" customFormat="1" ht="25.9" customHeight="1">
      <c r="B42" s="111"/>
      <c r="D42" s="112" t="s">
        <v>33</v>
      </c>
      <c r="E42" s="107" t="s">
        <v>92</v>
      </c>
      <c r="F42" s="107" t="s">
        <v>93</v>
      </c>
      <c r="I42" s="109"/>
      <c r="J42" s="110">
        <f>BK42</f>
        <v>0</v>
      </c>
      <c r="L42" s="111"/>
      <c r="M42" s="113"/>
      <c r="P42" s="114">
        <f>P43+P55+P73+P75+P87+P91+P109</f>
        <v>0</v>
      </c>
      <c r="R42" s="114">
        <f>R43+R55+R73+R75+R87+R91+R109</f>
        <v>3262.1992462600001</v>
      </c>
      <c r="T42" s="115">
        <f>T43+T55+T73+T75+T87+T91+T109</f>
        <v>0</v>
      </c>
      <c r="AR42" s="112" t="s">
        <v>40</v>
      </c>
      <c r="AT42" s="116" t="s">
        <v>33</v>
      </c>
      <c r="AU42" s="116" t="s">
        <v>34</v>
      </c>
      <c r="AY42" s="112" t="s">
        <v>94</v>
      </c>
      <c r="BK42" s="117">
        <f>BK43+BK55+BK73+BK75+BK87+BK91+BK109</f>
        <v>0</v>
      </c>
    </row>
    <row r="43" spans="2:65" s="7" customFormat="1" ht="22.9" customHeight="1">
      <c r="B43" s="68"/>
      <c r="D43" s="69" t="s">
        <v>33</v>
      </c>
      <c r="E43" s="77" t="s">
        <v>40</v>
      </c>
      <c r="F43" s="77" t="s">
        <v>95</v>
      </c>
      <c r="I43" s="71"/>
      <c r="J43" s="78">
        <f>BK43</f>
        <v>0</v>
      </c>
      <c r="L43" s="68"/>
      <c r="M43" s="72"/>
      <c r="P43" s="73">
        <f>SUM(P44:P54)</f>
        <v>0</v>
      </c>
      <c r="R43" s="73">
        <f>SUM(R44:R54)</f>
        <v>0</v>
      </c>
      <c r="T43" s="74">
        <f>SUM(T44:T54)</f>
        <v>0</v>
      </c>
      <c r="AR43" s="69" t="s">
        <v>40</v>
      </c>
      <c r="AT43" s="75" t="s">
        <v>33</v>
      </c>
      <c r="AU43" s="75" t="s">
        <v>40</v>
      </c>
      <c r="AY43" s="69" t="s">
        <v>94</v>
      </c>
      <c r="BK43" s="76">
        <f>SUM(BK44:BK54)</f>
        <v>0</v>
      </c>
    </row>
    <row r="44" spans="2:65" s="1" customFormat="1" ht="33" customHeight="1">
      <c r="B44" s="79"/>
      <c r="C44" s="80" t="s">
        <v>145</v>
      </c>
      <c r="D44" s="80" t="s">
        <v>97</v>
      </c>
      <c r="E44" s="81" t="s">
        <v>333</v>
      </c>
      <c r="F44" s="82" t="s">
        <v>334</v>
      </c>
      <c r="G44" s="83" t="s">
        <v>100</v>
      </c>
      <c r="H44" s="84">
        <v>457.09199999999998</v>
      </c>
      <c r="I44" s="85"/>
      <c r="J44" s="86">
        <f t="shared" ref="J44:J54" si="0">ROUND(I44*H44,2)</f>
        <v>0</v>
      </c>
      <c r="K44" s="87"/>
      <c r="L44" s="14"/>
      <c r="M44" s="88" t="s">
        <v>1</v>
      </c>
      <c r="N44" s="89" t="s">
        <v>15</v>
      </c>
      <c r="P44" s="90">
        <f t="shared" ref="P44:P54" si="1">O44*H44</f>
        <v>0</v>
      </c>
      <c r="Q44" s="90">
        <v>0</v>
      </c>
      <c r="R44" s="90">
        <f t="shared" ref="R44:R54" si="2">Q44*H44</f>
        <v>0</v>
      </c>
      <c r="S44" s="90">
        <v>0</v>
      </c>
      <c r="T44" s="91">
        <f t="shared" ref="T44:T54" si="3">S44*H44</f>
        <v>0</v>
      </c>
      <c r="AR44" s="92" t="s">
        <v>101</v>
      </c>
      <c r="AT44" s="92" t="s">
        <v>97</v>
      </c>
      <c r="AU44" s="92" t="s">
        <v>102</v>
      </c>
      <c r="AY44" s="9" t="s">
        <v>94</v>
      </c>
      <c r="BE44" s="93">
        <f t="shared" ref="BE44:BE54" si="4">IF(N44="základná",J44,0)</f>
        <v>0</v>
      </c>
      <c r="BF44" s="93">
        <f t="shared" ref="BF44:BF54" si="5">IF(N44="znížená",J44,0)</f>
        <v>0</v>
      </c>
      <c r="BG44" s="93">
        <f t="shared" ref="BG44:BG54" si="6">IF(N44="zákl. prenesená",J44,0)</f>
        <v>0</v>
      </c>
      <c r="BH44" s="93">
        <f t="shared" ref="BH44:BH54" si="7">IF(N44="zníž. prenesená",J44,0)</f>
        <v>0</v>
      </c>
      <c r="BI44" s="93">
        <f t="shared" ref="BI44:BI54" si="8">IF(N44="nulová",J44,0)</f>
        <v>0</v>
      </c>
      <c r="BJ44" s="9" t="s">
        <v>102</v>
      </c>
      <c r="BK44" s="93">
        <f t="shared" ref="BK44:BK54" si="9">ROUND(I44*H44,2)</f>
        <v>0</v>
      </c>
      <c r="BL44" s="9" t="s">
        <v>101</v>
      </c>
      <c r="BM44" s="92" t="s">
        <v>335</v>
      </c>
    </row>
    <row r="45" spans="2:65" s="1" customFormat="1" ht="24.2" customHeight="1">
      <c r="B45" s="79"/>
      <c r="C45" s="80" t="s">
        <v>159</v>
      </c>
      <c r="D45" s="80" t="s">
        <v>97</v>
      </c>
      <c r="E45" s="81" t="s">
        <v>336</v>
      </c>
      <c r="F45" s="82" t="s">
        <v>337</v>
      </c>
      <c r="G45" s="83" t="s">
        <v>100</v>
      </c>
      <c r="H45" s="84">
        <v>599.5</v>
      </c>
      <c r="I45" s="85"/>
      <c r="J45" s="86">
        <f t="shared" si="0"/>
        <v>0</v>
      </c>
      <c r="K45" s="87"/>
      <c r="L45" s="14"/>
      <c r="M45" s="88" t="s">
        <v>1</v>
      </c>
      <c r="N45" s="89" t="s">
        <v>15</v>
      </c>
      <c r="P45" s="90">
        <f t="shared" si="1"/>
        <v>0</v>
      </c>
      <c r="Q45" s="90">
        <v>0</v>
      </c>
      <c r="R45" s="90">
        <f t="shared" si="2"/>
        <v>0</v>
      </c>
      <c r="S45" s="90">
        <v>0</v>
      </c>
      <c r="T45" s="91">
        <f t="shared" si="3"/>
        <v>0</v>
      </c>
      <c r="AR45" s="92" t="s">
        <v>101</v>
      </c>
      <c r="AT45" s="92" t="s">
        <v>97</v>
      </c>
      <c r="AU45" s="92" t="s">
        <v>102</v>
      </c>
      <c r="AY45" s="9" t="s">
        <v>94</v>
      </c>
      <c r="BE45" s="93">
        <f t="shared" si="4"/>
        <v>0</v>
      </c>
      <c r="BF45" s="93">
        <f t="shared" si="5"/>
        <v>0</v>
      </c>
      <c r="BG45" s="93">
        <f t="shared" si="6"/>
        <v>0</v>
      </c>
      <c r="BH45" s="93">
        <f t="shared" si="7"/>
        <v>0</v>
      </c>
      <c r="BI45" s="93">
        <f t="shared" si="8"/>
        <v>0</v>
      </c>
      <c r="BJ45" s="9" t="s">
        <v>102</v>
      </c>
      <c r="BK45" s="93">
        <f t="shared" si="9"/>
        <v>0</v>
      </c>
      <c r="BL45" s="9" t="s">
        <v>101</v>
      </c>
      <c r="BM45" s="92" t="s">
        <v>338</v>
      </c>
    </row>
    <row r="46" spans="2:65" s="1" customFormat="1" ht="24.2" customHeight="1">
      <c r="B46" s="79"/>
      <c r="C46" s="80" t="s">
        <v>243</v>
      </c>
      <c r="D46" s="80" t="s">
        <v>97</v>
      </c>
      <c r="E46" s="81" t="s">
        <v>339</v>
      </c>
      <c r="F46" s="82" t="s">
        <v>340</v>
      </c>
      <c r="G46" s="83" t="s">
        <v>100</v>
      </c>
      <c r="H46" s="84">
        <v>599.5</v>
      </c>
      <c r="I46" s="85"/>
      <c r="J46" s="86">
        <f t="shared" si="0"/>
        <v>0</v>
      </c>
      <c r="K46" s="87"/>
      <c r="L46" s="14"/>
      <c r="M46" s="88" t="s">
        <v>1</v>
      </c>
      <c r="N46" s="89" t="s">
        <v>15</v>
      </c>
      <c r="P46" s="90">
        <f t="shared" si="1"/>
        <v>0</v>
      </c>
      <c r="Q46" s="90">
        <v>0</v>
      </c>
      <c r="R46" s="90">
        <f t="shared" si="2"/>
        <v>0</v>
      </c>
      <c r="S46" s="90">
        <v>0</v>
      </c>
      <c r="T46" s="91">
        <f t="shared" si="3"/>
        <v>0</v>
      </c>
      <c r="AR46" s="92" t="s">
        <v>101</v>
      </c>
      <c r="AT46" s="92" t="s">
        <v>97</v>
      </c>
      <c r="AU46" s="92" t="s">
        <v>102</v>
      </c>
      <c r="AY46" s="9" t="s">
        <v>94</v>
      </c>
      <c r="BE46" s="93">
        <f t="shared" si="4"/>
        <v>0</v>
      </c>
      <c r="BF46" s="93">
        <f t="shared" si="5"/>
        <v>0</v>
      </c>
      <c r="BG46" s="93">
        <f t="shared" si="6"/>
        <v>0</v>
      </c>
      <c r="BH46" s="93">
        <f t="shared" si="7"/>
        <v>0</v>
      </c>
      <c r="BI46" s="93">
        <f t="shared" si="8"/>
        <v>0</v>
      </c>
      <c r="BJ46" s="9" t="s">
        <v>102</v>
      </c>
      <c r="BK46" s="93">
        <f t="shared" si="9"/>
        <v>0</v>
      </c>
      <c r="BL46" s="9" t="s">
        <v>101</v>
      </c>
      <c r="BM46" s="92" t="s">
        <v>341</v>
      </c>
    </row>
    <row r="47" spans="2:65" s="1" customFormat="1" ht="21.75" customHeight="1">
      <c r="B47" s="79"/>
      <c r="C47" s="80" t="s">
        <v>247</v>
      </c>
      <c r="D47" s="80" t="s">
        <v>97</v>
      </c>
      <c r="E47" s="81" t="s">
        <v>342</v>
      </c>
      <c r="F47" s="82" t="s">
        <v>343</v>
      </c>
      <c r="G47" s="83" t="s">
        <v>100</v>
      </c>
      <c r="H47" s="84">
        <v>165.3</v>
      </c>
      <c r="I47" s="85"/>
      <c r="J47" s="86">
        <f t="shared" si="0"/>
        <v>0</v>
      </c>
      <c r="K47" s="87"/>
      <c r="L47" s="14"/>
      <c r="M47" s="88" t="s">
        <v>1</v>
      </c>
      <c r="N47" s="89" t="s">
        <v>15</v>
      </c>
      <c r="P47" s="90">
        <f t="shared" si="1"/>
        <v>0</v>
      </c>
      <c r="Q47" s="90">
        <v>0</v>
      </c>
      <c r="R47" s="90">
        <f t="shared" si="2"/>
        <v>0</v>
      </c>
      <c r="S47" s="90">
        <v>0</v>
      </c>
      <c r="T47" s="91">
        <f t="shared" si="3"/>
        <v>0</v>
      </c>
      <c r="AR47" s="92" t="s">
        <v>101</v>
      </c>
      <c r="AT47" s="92" t="s">
        <v>97</v>
      </c>
      <c r="AU47" s="92" t="s">
        <v>102</v>
      </c>
      <c r="AY47" s="9" t="s">
        <v>94</v>
      </c>
      <c r="BE47" s="93">
        <f t="shared" si="4"/>
        <v>0</v>
      </c>
      <c r="BF47" s="93">
        <f t="shared" si="5"/>
        <v>0</v>
      </c>
      <c r="BG47" s="93">
        <f t="shared" si="6"/>
        <v>0</v>
      </c>
      <c r="BH47" s="93">
        <f t="shared" si="7"/>
        <v>0</v>
      </c>
      <c r="BI47" s="93">
        <f t="shared" si="8"/>
        <v>0</v>
      </c>
      <c r="BJ47" s="9" t="s">
        <v>102</v>
      </c>
      <c r="BK47" s="93">
        <f t="shared" si="9"/>
        <v>0</v>
      </c>
      <c r="BL47" s="9" t="s">
        <v>101</v>
      </c>
      <c r="BM47" s="92" t="s">
        <v>344</v>
      </c>
    </row>
    <row r="48" spans="2:65" s="1" customFormat="1" ht="37.9" customHeight="1">
      <c r="B48" s="79"/>
      <c r="C48" s="80" t="s">
        <v>251</v>
      </c>
      <c r="D48" s="80" t="s">
        <v>97</v>
      </c>
      <c r="E48" s="81" t="s">
        <v>345</v>
      </c>
      <c r="F48" s="82" t="s">
        <v>346</v>
      </c>
      <c r="G48" s="83" t="s">
        <v>100</v>
      </c>
      <c r="H48" s="84">
        <v>165.3</v>
      </c>
      <c r="I48" s="85"/>
      <c r="J48" s="86">
        <f t="shared" si="0"/>
        <v>0</v>
      </c>
      <c r="K48" s="87"/>
      <c r="L48" s="14"/>
      <c r="M48" s="88" t="s">
        <v>1</v>
      </c>
      <c r="N48" s="89" t="s">
        <v>15</v>
      </c>
      <c r="P48" s="90">
        <f t="shared" si="1"/>
        <v>0</v>
      </c>
      <c r="Q48" s="90">
        <v>0</v>
      </c>
      <c r="R48" s="90">
        <f t="shared" si="2"/>
        <v>0</v>
      </c>
      <c r="S48" s="90">
        <v>0</v>
      </c>
      <c r="T48" s="91">
        <f t="shared" si="3"/>
        <v>0</v>
      </c>
      <c r="AR48" s="92" t="s">
        <v>101</v>
      </c>
      <c r="AT48" s="92" t="s">
        <v>97</v>
      </c>
      <c r="AU48" s="92" t="s">
        <v>102</v>
      </c>
      <c r="AY48" s="9" t="s">
        <v>94</v>
      </c>
      <c r="BE48" s="93">
        <f t="shared" si="4"/>
        <v>0</v>
      </c>
      <c r="BF48" s="93">
        <f t="shared" si="5"/>
        <v>0</v>
      </c>
      <c r="BG48" s="93">
        <f t="shared" si="6"/>
        <v>0</v>
      </c>
      <c r="BH48" s="93">
        <f t="shared" si="7"/>
        <v>0</v>
      </c>
      <c r="BI48" s="93">
        <f t="shared" si="8"/>
        <v>0</v>
      </c>
      <c r="BJ48" s="9" t="s">
        <v>102</v>
      </c>
      <c r="BK48" s="93">
        <f t="shared" si="9"/>
        <v>0</v>
      </c>
      <c r="BL48" s="9" t="s">
        <v>101</v>
      </c>
      <c r="BM48" s="92" t="s">
        <v>347</v>
      </c>
    </row>
    <row r="49" spans="2:65" s="1" customFormat="1" ht="24.2" customHeight="1">
      <c r="B49" s="79"/>
      <c r="C49" s="80" t="s">
        <v>348</v>
      </c>
      <c r="D49" s="80" t="s">
        <v>97</v>
      </c>
      <c r="E49" s="81" t="s">
        <v>109</v>
      </c>
      <c r="F49" s="82" t="s">
        <v>110</v>
      </c>
      <c r="G49" s="83" t="s">
        <v>100</v>
      </c>
      <c r="H49" s="84">
        <v>1221.8920000000001</v>
      </c>
      <c r="I49" s="85"/>
      <c r="J49" s="86">
        <f t="shared" si="0"/>
        <v>0</v>
      </c>
      <c r="K49" s="87"/>
      <c r="L49" s="14"/>
      <c r="M49" s="88" t="s">
        <v>1</v>
      </c>
      <c r="N49" s="89" t="s">
        <v>15</v>
      </c>
      <c r="P49" s="90">
        <f t="shared" si="1"/>
        <v>0</v>
      </c>
      <c r="Q49" s="90">
        <v>0</v>
      </c>
      <c r="R49" s="90">
        <f t="shared" si="2"/>
        <v>0</v>
      </c>
      <c r="S49" s="90">
        <v>0</v>
      </c>
      <c r="T49" s="91">
        <f t="shared" si="3"/>
        <v>0</v>
      </c>
      <c r="AR49" s="92" t="s">
        <v>101</v>
      </c>
      <c r="AT49" s="92" t="s">
        <v>97</v>
      </c>
      <c r="AU49" s="92" t="s">
        <v>102</v>
      </c>
      <c r="AY49" s="9" t="s">
        <v>94</v>
      </c>
      <c r="BE49" s="93">
        <f t="shared" si="4"/>
        <v>0</v>
      </c>
      <c r="BF49" s="93">
        <f t="shared" si="5"/>
        <v>0</v>
      </c>
      <c r="BG49" s="93">
        <f t="shared" si="6"/>
        <v>0</v>
      </c>
      <c r="BH49" s="93">
        <f t="shared" si="7"/>
        <v>0</v>
      </c>
      <c r="BI49" s="93">
        <f t="shared" si="8"/>
        <v>0</v>
      </c>
      <c r="BJ49" s="9" t="s">
        <v>102</v>
      </c>
      <c r="BK49" s="93">
        <f t="shared" si="9"/>
        <v>0</v>
      </c>
      <c r="BL49" s="9" t="s">
        <v>101</v>
      </c>
      <c r="BM49" s="92" t="s">
        <v>349</v>
      </c>
    </row>
    <row r="50" spans="2:65" s="1" customFormat="1" ht="37.9" customHeight="1">
      <c r="B50" s="79"/>
      <c r="C50" s="80" t="s">
        <v>350</v>
      </c>
      <c r="D50" s="80" t="s">
        <v>97</v>
      </c>
      <c r="E50" s="81" t="s">
        <v>113</v>
      </c>
      <c r="F50" s="82" t="s">
        <v>114</v>
      </c>
      <c r="G50" s="83" t="s">
        <v>100</v>
      </c>
      <c r="H50" s="84">
        <v>1221.8920000000001</v>
      </c>
      <c r="I50" s="85"/>
      <c r="J50" s="86">
        <f t="shared" si="0"/>
        <v>0</v>
      </c>
      <c r="K50" s="87"/>
      <c r="L50" s="14"/>
      <c r="M50" s="88" t="s">
        <v>1</v>
      </c>
      <c r="N50" s="89" t="s">
        <v>15</v>
      </c>
      <c r="P50" s="90">
        <f t="shared" si="1"/>
        <v>0</v>
      </c>
      <c r="Q50" s="90">
        <v>0</v>
      </c>
      <c r="R50" s="90">
        <f t="shared" si="2"/>
        <v>0</v>
      </c>
      <c r="S50" s="90">
        <v>0</v>
      </c>
      <c r="T50" s="91">
        <f t="shared" si="3"/>
        <v>0</v>
      </c>
      <c r="AR50" s="92" t="s">
        <v>101</v>
      </c>
      <c r="AT50" s="92" t="s">
        <v>97</v>
      </c>
      <c r="AU50" s="92" t="s">
        <v>102</v>
      </c>
      <c r="AY50" s="9" t="s">
        <v>94</v>
      </c>
      <c r="BE50" s="93">
        <f t="shared" si="4"/>
        <v>0</v>
      </c>
      <c r="BF50" s="93">
        <f t="shared" si="5"/>
        <v>0</v>
      </c>
      <c r="BG50" s="93">
        <f t="shared" si="6"/>
        <v>0</v>
      </c>
      <c r="BH50" s="93">
        <f t="shared" si="7"/>
        <v>0</v>
      </c>
      <c r="BI50" s="93">
        <f t="shared" si="8"/>
        <v>0</v>
      </c>
      <c r="BJ50" s="9" t="s">
        <v>102</v>
      </c>
      <c r="BK50" s="93">
        <f t="shared" si="9"/>
        <v>0</v>
      </c>
      <c r="BL50" s="9" t="s">
        <v>101</v>
      </c>
      <c r="BM50" s="92" t="s">
        <v>351</v>
      </c>
    </row>
    <row r="51" spans="2:65" s="1" customFormat="1" ht="44.25" customHeight="1">
      <c r="B51" s="79"/>
      <c r="C51" s="80" t="s">
        <v>352</v>
      </c>
      <c r="D51" s="80" t="s">
        <v>97</v>
      </c>
      <c r="E51" s="81" t="s">
        <v>117</v>
      </c>
      <c r="F51" s="82" t="s">
        <v>118</v>
      </c>
      <c r="G51" s="83" t="s">
        <v>100</v>
      </c>
      <c r="H51" s="84">
        <v>12218.92</v>
      </c>
      <c r="I51" s="85"/>
      <c r="J51" s="86">
        <f t="shared" si="0"/>
        <v>0</v>
      </c>
      <c r="K51" s="87"/>
      <c r="L51" s="14"/>
      <c r="M51" s="88" t="s">
        <v>1</v>
      </c>
      <c r="N51" s="89" t="s">
        <v>15</v>
      </c>
      <c r="P51" s="90">
        <f t="shared" si="1"/>
        <v>0</v>
      </c>
      <c r="Q51" s="90">
        <v>0</v>
      </c>
      <c r="R51" s="90">
        <f t="shared" si="2"/>
        <v>0</v>
      </c>
      <c r="S51" s="90">
        <v>0</v>
      </c>
      <c r="T51" s="91">
        <f t="shared" si="3"/>
        <v>0</v>
      </c>
      <c r="AR51" s="92" t="s">
        <v>101</v>
      </c>
      <c r="AT51" s="92" t="s">
        <v>97</v>
      </c>
      <c r="AU51" s="92" t="s">
        <v>102</v>
      </c>
      <c r="AY51" s="9" t="s">
        <v>94</v>
      </c>
      <c r="BE51" s="93">
        <f t="shared" si="4"/>
        <v>0</v>
      </c>
      <c r="BF51" s="93">
        <f t="shared" si="5"/>
        <v>0</v>
      </c>
      <c r="BG51" s="93">
        <f t="shared" si="6"/>
        <v>0</v>
      </c>
      <c r="BH51" s="93">
        <f t="shared" si="7"/>
        <v>0</v>
      </c>
      <c r="BI51" s="93">
        <f t="shared" si="8"/>
        <v>0</v>
      </c>
      <c r="BJ51" s="9" t="s">
        <v>102</v>
      </c>
      <c r="BK51" s="93">
        <f t="shared" si="9"/>
        <v>0</v>
      </c>
      <c r="BL51" s="9" t="s">
        <v>101</v>
      </c>
      <c r="BM51" s="92" t="s">
        <v>353</v>
      </c>
    </row>
    <row r="52" spans="2:65" s="1" customFormat="1" ht="21.75" customHeight="1">
      <c r="B52" s="79"/>
      <c r="C52" s="80" t="s">
        <v>354</v>
      </c>
      <c r="D52" s="80" t="s">
        <v>97</v>
      </c>
      <c r="E52" s="81" t="s">
        <v>121</v>
      </c>
      <c r="F52" s="82" t="s">
        <v>122</v>
      </c>
      <c r="G52" s="83" t="s">
        <v>100</v>
      </c>
      <c r="H52" s="84">
        <v>1221.8920000000001</v>
      </c>
      <c r="I52" s="85"/>
      <c r="J52" s="86">
        <f t="shared" si="0"/>
        <v>0</v>
      </c>
      <c r="K52" s="87"/>
      <c r="L52" s="14"/>
      <c r="M52" s="88" t="s">
        <v>1</v>
      </c>
      <c r="N52" s="89" t="s">
        <v>15</v>
      </c>
      <c r="P52" s="90">
        <f t="shared" si="1"/>
        <v>0</v>
      </c>
      <c r="Q52" s="90">
        <v>0</v>
      </c>
      <c r="R52" s="90">
        <f t="shared" si="2"/>
        <v>0</v>
      </c>
      <c r="S52" s="90">
        <v>0</v>
      </c>
      <c r="T52" s="91">
        <f t="shared" si="3"/>
        <v>0</v>
      </c>
      <c r="AR52" s="92" t="s">
        <v>101</v>
      </c>
      <c r="AT52" s="92" t="s">
        <v>97</v>
      </c>
      <c r="AU52" s="92" t="s">
        <v>102</v>
      </c>
      <c r="AY52" s="9" t="s">
        <v>94</v>
      </c>
      <c r="BE52" s="93">
        <f t="shared" si="4"/>
        <v>0</v>
      </c>
      <c r="BF52" s="93">
        <f t="shared" si="5"/>
        <v>0</v>
      </c>
      <c r="BG52" s="93">
        <f t="shared" si="6"/>
        <v>0</v>
      </c>
      <c r="BH52" s="93">
        <f t="shared" si="7"/>
        <v>0</v>
      </c>
      <c r="BI52" s="93">
        <f t="shared" si="8"/>
        <v>0</v>
      </c>
      <c r="BJ52" s="9" t="s">
        <v>102</v>
      </c>
      <c r="BK52" s="93">
        <f t="shared" si="9"/>
        <v>0</v>
      </c>
      <c r="BL52" s="9" t="s">
        <v>101</v>
      </c>
      <c r="BM52" s="92" t="s">
        <v>355</v>
      </c>
    </row>
    <row r="53" spans="2:65" s="1" customFormat="1" ht="24.2" customHeight="1">
      <c r="B53" s="79"/>
      <c r="C53" s="80" t="s">
        <v>356</v>
      </c>
      <c r="D53" s="80" t="s">
        <v>97</v>
      </c>
      <c r="E53" s="81" t="s">
        <v>125</v>
      </c>
      <c r="F53" s="82" t="s">
        <v>126</v>
      </c>
      <c r="G53" s="83" t="s">
        <v>127</v>
      </c>
      <c r="H53" s="84">
        <v>1955.027</v>
      </c>
      <c r="I53" s="85"/>
      <c r="J53" s="86">
        <f t="shared" si="0"/>
        <v>0</v>
      </c>
      <c r="K53" s="87"/>
      <c r="L53" s="14"/>
      <c r="M53" s="88" t="s">
        <v>1</v>
      </c>
      <c r="N53" s="89" t="s">
        <v>15</v>
      </c>
      <c r="P53" s="90">
        <f t="shared" si="1"/>
        <v>0</v>
      </c>
      <c r="Q53" s="90">
        <v>0</v>
      </c>
      <c r="R53" s="90">
        <f t="shared" si="2"/>
        <v>0</v>
      </c>
      <c r="S53" s="90">
        <v>0</v>
      </c>
      <c r="T53" s="91">
        <f t="shared" si="3"/>
        <v>0</v>
      </c>
      <c r="AR53" s="92" t="s">
        <v>101</v>
      </c>
      <c r="AT53" s="92" t="s">
        <v>97</v>
      </c>
      <c r="AU53" s="92" t="s">
        <v>102</v>
      </c>
      <c r="AY53" s="9" t="s">
        <v>94</v>
      </c>
      <c r="BE53" s="93">
        <f t="shared" si="4"/>
        <v>0</v>
      </c>
      <c r="BF53" s="93">
        <f t="shared" si="5"/>
        <v>0</v>
      </c>
      <c r="BG53" s="93">
        <f t="shared" si="6"/>
        <v>0</v>
      </c>
      <c r="BH53" s="93">
        <f t="shared" si="7"/>
        <v>0</v>
      </c>
      <c r="BI53" s="93">
        <f t="shared" si="8"/>
        <v>0</v>
      </c>
      <c r="BJ53" s="9" t="s">
        <v>102</v>
      </c>
      <c r="BK53" s="93">
        <f t="shared" si="9"/>
        <v>0</v>
      </c>
      <c r="BL53" s="9" t="s">
        <v>101</v>
      </c>
      <c r="BM53" s="92" t="s">
        <v>357</v>
      </c>
    </row>
    <row r="54" spans="2:65" s="1" customFormat="1" ht="21.75" customHeight="1">
      <c r="B54" s="79"/>
      <c r="C54" s="80" t="s">
        <v>220</v>
      </c>
      <c r="D54" s="80" t="s">
        <v>97</v>
      </c>
      <c r="E54" s="81" t="s">
        <v>358</v>
      </c>
      <c r="F54" s="82" t="s">
        <v>359</v>
      </c>
      <c r="G54" s="83" t="s">
        <v>271</v>
      </c>
      <c r="H54" s="84">
        <v>3535.1</v>
      </c>
      <c r="I54" s="85"/>
      <c r="J54" s="86">
        <f t="shared" si="0"/>
        <v>0</v>
      </c>
      <c r="K54" s="87"/>
      <c r="L54" s="14"/>
      <c r="M54" s="88" t="s">
        <v>1</v>
      </c>
      <c r="N54" s="89" t="s">
        <v>15</v>
      </c>
      <c r="P54" s="90">
        <f t="shared" si="1"/>
        <v>0</v>
      </c>
      <c r="Q54" s="90">
        <v>0</v>
      </c>
      <c r="R54" s="90">
        <f t="shared" si="2"/>
        <v>0</v>
      </c>
      <c r="S54" s="90">
        <v>0</v>
      </c>
      <c r="T54" s="91">
        <f t="shared" si="3"/>
        <v>0</v>
      </c>
      <c r="AR54" s="92" t="s">
        <v>101</v>
      </c>
      <c r="AT54" s="92" t="s">
        <v>97</v>
      </c>
      <c r="AU54" s="92" t="s">
        <v>102</v>
      </c>
      <c r="AY54" s="9" t="s">
        <v>94</v>
      </c>
      <c r="BE54" s="93">
        <f t="shared" si="4"/>
        <v>0</v>
      </c>
      <c r="BF54" s="93">
        <f t="shared" si="5"/>
        <v>0</v>
      </c>
      <c r="BG54" s="93">
        <f t="shared" si="6"/>
        <v>0</v>
      </c>
      <c r="BH54" s="93">
        <f t="shared" si="7"/>
        <v>0</v>
      </c>
      <c r="BI54" s="93">
        <f t="shared" si="8"/>
        <v>0</v>
      </c>
      <c r="BJ54" s="9" t="s">
        <v>102</v>
      </c>
      <c r="BK54" s="93">
        <f t="shared" si="9"/>
        <v>0</v>
      </c>
      <c r="BL54" s="9" t="s">
        <v>101</v>
      </c>
      <c r="BM54" s="92" t="s">
        <v>360</v>
      </c>
    </row>
    <row r="55" spans="2:65" s="7" customFormat="1" ht="22.9" customHeight="1">
      <c r="B55" s="68"/>
      <c r="D55" s="69" t="s">
        <v>33</v>
      </c>
      <c r="E55" s="77" t="s">
        <v>102</v>
      </c>
      <c r="F55" s="77" t="s">
        <v>129</v>
      </c>
      <c r="I55" s="71"/>
      <c r="J55" s="78">
        <f>BK55</f>
        <v>0</v>
      </c>
      <c r="L55" s="68"/>
      <c r="M55" s="72"/>
      <c r="P55" s="73">
        <f>SUM(P56:P72)</f>
        <v>0</v>
      </c>
      <c r="R55" s="73">
        <f>SUM(R56:R72)</f>
        <v>1675.71364298</v>
      </c>
      <c r="T55" s="74">
        <f>SUM(T56:T72)</f>
        <v>0</v>
      </c>
      <c r="AR55" s="69" t="s">
        <v>40</v>
      </c>
      <c r="AT55" s="75" t="s">
        <v>33</v>
      </c>
      <c r="AU55" s="75" t="s">
        <v>40</v>
      </c>
      <c r="AY55" s="69" t="s">
        <v>94</v>
      </c>
      <c r="BK55" s="76">
        <f>SUM(BK56:BK72)</f>
        <v>0</v>
      </c>
    </row>
    <row r="56" spans="2:65" s="1" customFormat="1" ht="33" customHeight="1">
      <c r="B56" s="79"/>
      <c r="C56" s="80" t="s">
        <v>235</v>
      </c>
      <c r="D56" s="80" t="s">
        <v>97</v>
      </c>
      <c r="E56" s="81" t="s">
        <v>361</v>
      </c>
      <c r="F56" s="82" t="s">
        <v>362</v>
      </c>
      <c r="G56" s="83" t="s">
        <v>271</v>
      </c>
      <c r="H56" s="84">
        <v>337.35</v>
      </c>
      <c r="I56" s="85"/>
      <c r="J56" s="86">
        <f t="shared" ref="J56:J72" si="10">ROUND(I56*H56,2)</f>
        <v>0</v>
      </c>
      <c r="K56" s="87"/>
      <c r="L56" s="14"/>
      <c r="M56" s="88" t="s">
        <v>1</v>
      </c>
      <c r="N56" s="89" t="s">
        <v>15</v>
      </c>
      <c r="P56" s="90">
        <f t="shared" ref="P56:P72" si="11">O56*H56</f>
        <v>0</v>
      </c>
      <c r="Q56" s="90">
        <v>3.5E-4</v>
      </c>
      <c r="R56" s="90">
        <f t="shared" ref="R56:R72" si="12">Q56*H56</f>
        <v>0.11807250000000001</v>
      </c>
      <c r="S56" s="90">
        <v>0</v>
      </c>
      <c r="T56" s="91">
        <f t="shared" ref="T56:T72" si="13">S56*H56</f>
        <v>0</v>
      </c>
      <c r="AR56" s="92" t="s">
        <v>101</v>
      </c>
      <c r="AT56" s="92" t="s">
        <v>97</v>
      </c>
      <c r="AU56" s="92" t="s">
        <v>102</v>
      </c>
      <c r="AY56" s="9" t="s">
        <v>94</v>
      </c>
      <c r="BE56" s="93">
        <f t="shared" ref="BE56:BE72" si="14">IF(N56="základná",J56,0)</f>
        <v>0</v>
      </c>
      <c r="BF56" s="93">
        <f t="shared" ref="BF56:BF72" si="15">IF(N56="znížená",J56,0)</f>
        <v>0</v>
      </c>
      <c r="BG56" s="93">
        <f t="shared" ref="BG56:BG72" si="16">IF(N56="zákl. prenesená",J56,0)</f>
        <v>0</v>
      </c>
      <c r="BH56" s="93">
        <f t="shared" ref="BH56:BH72" si="17">IF(N56="zníž. prenesená",J56,0)</f>
        <v>0</v>
      </c>
      <c r="BI56" s="93">
        <f t="shared" ref="BI56:BI72" si="18">IF(N56="nulová",J56,0)</f>
        <v>0</v>
      </c>
      <c r="BJ56" s="9" t="s">
        <v>102</v>
      </c>
      <c r="BK56" s="93">
        <f t="shared" ref="BK56:BK72" si="19">ROUND(I56*H56,2)</f>
        <v>0</v>
      </c>
      <c r="BL56" s="9" t="s">
        <v>101</v>
      </c>
      <c r="BM56" s="92" t="s">
        <v>363</v>
      </c>
    </row>
    <row r="57" spans="2:65" s="1" customFormat="1" ht="16.5" customHeight="1">
      <c r="B57" s="79"/>
      <c r="C57" s="94" t="s">
        <v>239</v>
      </c>
      <c r="D57" s="94" t="s">
        <v>136</v>
      </c>
      <c r="E57" s="95" t="s">
        <v>364</v>
      </c>
      <c r="F57" s="96" t="s">
        <v>365</v>
      </c>
      <c r="G57" s="97" t="s">
        <v>271</v>
      </c>
      <c r="H57" s="98">
        <v>344.09699999999998</v>
      </c>
      <c r="I57" s="99"/>
      <c r="J57" s="100">
        <f t="shared" si="10"/>
        <v>0</v>
      </c>
      <c r="K57" s="101"/>
      <c r="L57" s="102"/>
      <c r="M57" s="103" t="s">
        <v>1</v>
      </c>
      <c r="N57" s="104" t="s">
        <v>15</v>
      </c>
      <c r="P57" s="90">
        <f t="shared" si="11"/>
        <v>0</v>
      </c>
      <c r="Q57" s="90">
        <v>2.9999999999999997E-4</v>
      </c>
      <c r="R57" s="90">
        <f t="shared" si="12"/>
        <v>0.10322909999999999</v>
      </c>
      <c r="S57" s="90">
        <v>0</v>
      </c>
      <c r="T57" s="91">
        <f t="shared" si="13"/>
        <v>0</v>
      </c>
      <c r="AR57" s="92" t="s">
        <v>139</v>
      </c>
      <c r="AT57" s="92" t="s">
        <v>136</v>
      </c>
      <c r="AU57" s="92" t="s">
        <v>102</v>
      </c>
      <c r="AY57" s="9" t="s">
        <v>94</v>
      </c>
      <c r="BE57" s="93">
        <f t="shared" si="14"/>
        <v>0</v>
      </c>
      <c r="BF57" s="93">
        <f t="shared" si="15"/>
        <v>0</v>
      </c>
      <c r="BG57" s="93">
        <f t="shared" si="16"/>
        <v>0</v>
      </c>
      <c r="BH57" s="93">
        <f t="shared" si="17"/>
        <v>0</v>
      </c>
      <c r="BI57" s="93">
        <f t="shared" si="18"/>
        <v>0</v>
      </c>
      <c r="BJ57" s="9" t="s">
        <v>102</v>
      </c>
      <c r="BK57" s="93">
        <f t="shared" si="19"/>
        <v>0</v>
      </c>
      <c r="BL57" s="9" t="s">
        <v>101</v>
      </c>
      <c r="BM57" s="92" t="s">
        <v>366</v>
      </c>
    </row>
    <row r="58" spans="2:65" s="1" customFormat="1" ht="16.5" customHeight="1">
      <c r="B58" s="79"/>
      <c r="C58" s="80" t="s">
        <v>231</v>
      </c>
      <c r="D58" s="80" t="s">
        <v>97</v>
      </c>
      <c r="E58" s="81" t="s">
        <v>367</v>
      </c>
      <c r="F58" s="82" t="s">
        <v>368</v>
      </c>
      <c r="G58" s="83" t="s">
        <v>369</v>
      </c>
      <c r="H58" s="84">
        <v>59.6</v>
      </c>
      <c r="I58" s="85"/>
      <c r="J58" s="86">
        <f t="shared" si="10"/>
        <v>0</v>
      </c>
      <c r="K58" s="87"/>
      <c r="L58" s="14"/>
      <c r="M58" s="88" t="s">
        <v>1</v>
      </c>
      <c r="N58" s="89" t="s">
        <v>15</v>
      </c>
      <c r="P58" s="90">
        <f t="shared" si="11"/>
        <v>0</v>
      </c>
      <c r="Q58" s="90">
        <v>0.24682999999999999</v>
      </c>
      <c r="R58" s="90">
        <f t="shared" si="12"/>
        <v>14.711067999999999</v>
      </c>
      <c r="S58" s="90">
        <v>0</v>
      </c>
      <c r="T58" s="91">
        <f t="shared" si="13"/>
        <v>0</v>
      </c>
      <c r="AR58" s="92" t="s">
        <v>101</v>
      </c>
      <c r="AT58" s="92" t="s">
        <v>97</v>
      </c>
      <c r="AU58" s="92" t="s">
        <v>102</v>
      </c>
      <c r="AY58" s="9" t="s">
        <v>94</v>
      </c>
      <c r="BE58" s="93">
        <f t="shared" si="14"/>
        <v>0</v>
      </c>
      <c r="BF58" s="93">
        <f t="shared" si="15"/>
        <v>0</v>
      </c>
      <c r="BG58" s="93">
        <f t="shared" si="16"/>
        <v>0</v>
      </c>
      <c r="BH58" s="93">
        <f t="shared" si="17"/>
        <v>0</v>
      </c>
      <c r="BI58" s="93">
        <f t="shared" si="18"/>
        <v>0</v>
      </c>
      <c r="BJ58" s="9" t="s">
        <v>102</v>
      </c>
      <c r="BK58" s="93">
        <f t="shared" si="19"/>
        <v>0</v>
      </c>
      <c r="BL58" s="9" t="s">
        <v>101</v>
      </c>
      <c r="BM58" s="92" t="s">
        <v>370</v>
      </c>
    </row>
    <row r="59" spans="2:65" s="1" customFormat="1" ht="16.5" customHeight="1">
      <c r="B59" s="79"/>
      <c r="C59" s="80" t="s">
        <v>6</v>
      </c>
      <c r="D59" s="80" t="s">
        <v>97</v>
      </c>
      <c r="E59" s="81" t="s">
        <v>371</v>
      </c>
      <c r="F59" s="82" t="s">
        <v>372</v>
      </c>
      <c r="G59" s="83" t="s">
        <v>369</v>
      </c>
      <c r="H59" s="84">
        <v>165.3</v>
      </c>
      <c r="I59" s="85"/>
      <c r="J59" s="86">
        <f t="shared" si="10"/>
        <v>0</v>
      </c>
      <c r="K59" s="87"/>
      <c r="L59" s="14"/>
      <c r="M59" s="88" t="s">
        <v>1</v>
      </c>
      <c r="N59" s="89" t="s">
        <v>15</v>
      </c>
      <c r="P59" s="90">
        <f t="shared" si="11"/>
        <v>0</v>
      </c>
      <c r="Q59" s="90">
        <v>0.25212000000000001</v>
      </c>
      <c r="R59" s="90">
        <f t="shared" si="12"/>
        <v>41.675436000000005</v>
      </c>
      <c r="S59" s="90">
        <v>0</v>
      </c>
      <c r="T59" s="91">
        <f t="shared" si="13"/>
        <v>0</v>
      </c>
      <c r="AR59" s="92" t="s">
        <v>101</v>
      </c>
      <c r="AT59" s="92" t="s">
        <v>97</v>
      </c>
      <c r="AU59" s="92" t="s">
        <v>102</v>
      </c>
      <c r="AY59" s="9" t="s">
        <v>94</v>
      </c>
      <c r="BE59" s="93">
        <f t="shared" si="14"/>
        <v>0</v>
      </c>
      <c r="BF59" s="93">
        <f t="shared" si="15"/>
        <v>0</v>
      </c>
      <c r="BG59" s="93">
        <f t="shared" si="16"/>
        <v>0</v>
      </c>
      <c r="BH59" s="93">
        <f t="shared" si="17"/>
        <v>0</v>
      </c>
      <c r="BI59" s="93">
        <f t="shared" si="18"/>
        <v>0</v>
      </c>
      <c r="BJ59" s="9" t="s">
        <v>102</v>
      </c>
      <c r="BK59" s="93">
        <f t="shared" si="19"/>
        <v>0</v>
      </c>
      <c r="BL59" s="9" t="s">
        <v>101</v>
      </c>
      <c r="BM59" s="92" t="s">
        <v>373</v>
      </c>
    </row>
    <row r="60" spans="2:65" s="1" customFormat="1" ht="24.2" customHeight="1">
      <c r="B60" s="79"/>
      <c r="C60" s="80" t="s">
        <v>149</v>
      </c>
      <c r="D60" s="80" t="s">
        <v>97</v>
      </c>
      <c r="E60" s="81" t="s">
        <v>374</v>
      </c>
      <c r="F60" s="82" t="s">
        <v>375</v>
      </c>
      <c r="G60" s="83" t="s">
        <v>100</v>
      </c>
      <c r="H60" s="84">
        <v>39.222000000000001</v>
      </c>
      <c r="I60" s="85"/>
      <c r="J60" s="86">
        <f t="shared" si="10"/>
        <v>0</v>
      </c>
      <c r="K60" s="87"/>
      <c r="L60" s="14"/>
      <c r="M60" s="88" t="s">
        <v>1</v>
      </c>
      <c r="N60" s="89" t="s">
        <v>15</v>
      </c>
      <c r="P60" s="90">
        <f t="shared" si="11"/>
        <v>0</v>
      </c>
      <c r="Q60" s="90">
        <v>2.0699999999999998</v>
      </c>
      <c r="R60" s="90">
        <f t="shared" si="12"/>
        <v>81.189539999999994</v>
      </c>
      <c r="S60" s="90">
        <v>0</v>
      </c>
      <c r="T60" s="91">
        <f t="shared" si="13"/>
        <v>0</v>
      </c>
      <c r="AR60" s="92" t="s">
        <v>101</v>
      </c>
      <c r="AT60" s="92" t="s">
        <v>97</v>
      </c>
      <c r="AU60" s="92" t="s">
        <v>102</v>
      </c>
      <c r="AY60" s="9" t="s">
        <v>94</v>
      </c>
      <c r="BE60" s="93">
        <f t="shared" si="14"/>
        <v>0</v>
      </c>
      <c r="BF60" s="93">
        <f t="shared" si="15"/>
        <v>0</v>
      </c>
      <c r="BG60" s="93">
        <f t="shared" si="16"/>
        <v>0</v>
      </c>
      <c r="BH60" s="93">
        <f t="shared" si="17"/>
        <v>0</v>
      </c>
      <c r="BI60" s="93">
        <f t="shared" si="18"/>
        <v>0</v>
      </c>
      <c r="BJ60" s="9" t="s">
        <v>102</v>
      </c>
      <c r="BK60" s="93">
        <f t="shared" si="19"/>
        <v>0</v>
      </c>
      <c r="BL60" s="9" t="s">
        <v>101</v>
      </c>
      <c r="BM60" s="92" t="s">
        <v>376</v>
      </c>
    </row>
    <row r="61" spans="2:65" s="1" customFormat="1" ht="24.2" customHeight="1">
      <c r="B61" s="79"/>
      <c r="C61" s="80" t="s">
        <v>101</v>
      </c>
      <c r="D61" s="80" t="s">
        <v>97</v>
      </c>
      <c r="E61" s="81" t="s">
        <v>377</v>
      </c>
      <c r="F61" s="82" t="s">
        <v>378</v>
      </c>
      <c r="G61" s="83" t="s">
        <v>100</v>
      </c>
      <c r="H61" s="84">
        <v>352.99799999999999</v>
      </c>
      <c r="I61" s="85"/>
      <c r="J61" s="86">
        <f t="shared" si="10"/>
        <v>0</v>
      </c>
      <c r="K61" s="87"/>
      <c r="L61" s="14"/>
      <c r="M61" s="88" t="s">
        <v>1</v>
      </c>
      <c r="N61" s="89" t="s">
        <v>15</v>
      </c>
      <c r="P61" s="90">
        <f t="shared" si="11"/>
        <v>0</v>
      </c>
      <c r="Q61" s="90">
        <v>2.6640000000000001</v>
      </c>
      <c r="R61" s="90">
        <f t="shared" si="12"/>
        <v>940.38667199999998</v>
      </c>
      <c r="S61" s="90">
        <v>0</v>
      </c>
      <c r="T61" s="91">
        <f t="shared" si="13"/>
        <v>0</v>
      </c>
      <c r="AR61" s="92" t="s">
        <v>101</v>
      </c>
      <c r="AT61" s="92" t="s">
        <v>97</v>
      </c>
      <c r="AU61" s="92" t="s">
        <v>102</v>
      </c>
      <c r="AY61" s="9" t="s">
        <v>94</v>
      </c>
      <c r="BE61" s="93">
        <f t="shared" si="14"/>
        <v>0</v>
      </c>
      <c r="BF61" s="93">
        <f t="shared" si="15"/>
        <v>0</v>
      </c>
      <c r="BG61" s="93">
        <f t="shared" si="16"/>
        <v>0</v>
      </c>
      <c r="BH61" s="93">
        <f t="shared" si="17"/>
        <v>0</v>
      </c>
      <c r="BI61" s="93">
        <f t="shared" si="18"/>
        <v>0</v>
      </c>
      <c r="BJ61" s="9" t="s">
        <v>102</v>
      </c>
      <c r="BK61" s="93">
        <f t="shared" si="19"/>
        <v>0</v>
      </c>
      <c r="BL61" s="9" t="s">
        <v>101</v>
      </c>
      <c r="BM61" s="92" t="s">
        <v>379</v>
      </c>
    </row>
    <row r="62" spans="2:65" s="1" customFormat="1" ht="24.2" customHeight="1">
      <c r="B62" s="79"/>
      <c r="C62" s="80" t="s">
        <v>181</v>
      </c>
      <c r="D62" s="80" t="s">
        <v>97</v>
      </c>
      <c r="E62" s="81" t="s">
        <v>380</v>
      </c>
      <c r="F62" s="82" t="s">
        <v>381</v>
      </c>
      <c r="G62" s="83" t="s">
        <v>100</v>
      </c>
      <c r="H62" s="84">
        <v>241.869</v>
      </c>
      <c r="I62" s="85"/>
      <c r="J62" s="86">
        <f t="shared" si="10"/>
        <v>0</v>
      </c>
      <c r="K62" s="87"/>
      <c r="L62" s="14"/>
      <c r="M62" s="88" t="s">
        <v>1</v>
      </c>
      <c r="N62" s="89" t="s">
        <v>15</v>
      </c>
      <c r="P62" s="90">
        <f t="shared" si="11"/>
        <v>0</v>
      </c>
      <c r="Q62" s="90">
        <v>2.3453400000000002</v>
      </c>
      <c r="R62" s="90">
        <f t="shared" si="12"/>
        <v>567.26504046000002</v>
      </c>
      <c r="S62" s="90">
        <v>0</v>
      </c>
      <c r="T62" s="91">
        <f t="shared" si="13"/>
        <v>0</v>
      </c>
      <c r="AR62" s="92" t="s">
        <v>101</v>
      </c>
      <c r="AT62" s="92" t="s">
        <v>97</v>
      </c>
      <c r="AU62" s="92" t="s">
        <v>102</v>
      </c>
      <c r="AY62" s="9" t="s">
        <v>94</v>
      </c>
      <c r="BE62" s="93">
        <f t="shared" si="14"/>
        <v>0</v>
      </c>
      <c r="BF62" s="93">
        <f t="shared" si="15"/>
        <v>0</v>
      </c>
      <c r="BG62" s="93">
        <f t="shared" si="16"/>
        <v>0</v>
      </c>
      <c r="BH62" s="93">
        <f t="shared" si="17"/>
        <v>0</v>
      </c>
      <c r="BI62" s="93">
        <f t="shared" si="18"/>
        <v>0</v>
      </c>
      <c r="BJ62" s="9" t="s">
        <v>102</v>
      </c>
      <c r="BK62" s="93">
        <f t="shared" si="19"/>
        <v>0</v>
      </c>
      <c r="BL62" s="9" t="s">
        <v>101</v>
      </c>
      <c r="BM62" s="92" t="s">
        <v>382</v>
      </c>
    </row>
    <row r="63" spans="2:65" s="1" customFormat="1" ht="21.75" customHeight="1">
      <c r="B63" s="79"/>
      <c r="C63" s="80" t="s">
        <v>130</v>
      </c>
      <c r="D63" s="80" t="s">
        <v>97</v>
      </c>
      <c r="E63" s="81" t="s">
        <v>383</v>
      </c>
      <c r="F63" s="82" t="s">
        <v>384</v>
      </c>
      <c r="G63" s="83" t="s">
        <v>271</v>
      </c>
      <c r="H63" s="84">
        <v>52.54</v>
      </c>
      <c r="I63" s="85"/>
      <c r="J63" s="86">
        <f t="shared" si="10"/>
        <v>0</v>
      </c>
      <c r="K63" s="87"/>
      <c r="L63" s="14"/>
      <c r="M63" s="88" t="s">
        <v>1</v>
      </c>
      <c r="N63" s="89" t="s">
        <v>15</v>
      </c>
      <c r="P63" s="90">
        <f t="shared" si="11"/>
        <v>0</v>
      </c>
      <c r="Q63" s="90">
        <v>6.7000000000000002E-4</v>
      </c>
      <c r="R63" s="90">
        <f t="shared" si="12"/>
        <v>3.5201799999999998E-2</v>
      </c>
      <c r="S63" s="90">
        <v>0</v>
      </c>
      <c r="T63" s="91">
        <f t="shared" si="13"/>
        <v>0</v>
      </c>
      <c r="AR63" s="92" t="s">
        <v>101</v>
      </c>
      <c r="AT63" s="92" t="s">
        <v>97</v>
      </c>
      <c r="AU63" s="92" t="s">
        <v>102</v>
      </c>
      <c r="AY63" s="9" t="s">
        <v>94</v>
      </c>
      <c r="BE63" s="93">
        <f t="shared" si="14"/>
        <v>0</v>
      </c>
      <c r="BF63" s="93">
        <f t="shared" si="15"/>
        <v>0</v>
      </c>
      <c r="BG63" s="93">
        <f t="shared" si="16"/>
        <v>0</v>
      </c>
      <c r="BH63" s="93">
        <f t="shared" si="17"/>
        <v>0</v>
      </c>
      <c r="BI63" s="93">
        <f t="shared" si="18"/>
        <v>0</v>
      </c>
      <c r="BJ63" s="9" t="s">
        <v>102</v>
      </c>
      <c r="BK63" s="93">
        <f t="shared" si="19"/>
        <v>0</v>
      </c>
      <c r="BL63" s="9" t="s">
        <v>101</v>
      </c>
      <c r="BM63" s="92" t="s">
        <v>385</v>
      </c>
    </row>
    <row r="64" spans="2:65" s="1" customFormat="1" ht="21.75" customHeight="1">
      <c r="B64" s="79"/>
      <c r="C64" s="80" t="s">
        <v>135</v>
      </c>
      <c r="D64" s="80" t="s">
        <v>97</v>
      </c>
      <c r="E64" s="81" t="s">
        <v>386</v>
      </c>
      <c r="F64" s="82" t="s">
        <v>387</v>
      </c>
      <c r="G64" s="83" t="s">
        <v>271</v>
      </c>
      <c r="H64" s="84">
        <v>52.54</v>
      </c>
      <c r="I64" s="85"/>
      <c r="J64" s="86">
        <f t="shared" si="10"/>
        <v>0</v>
      </c>
      <c r="K64" s="87"/>
      <c r="L64" s="14"/>
      <c r="M64" s="88" t="s">
        <v>1</v>
      </c>
      <c r="N64" s="89" t="s">
        <v>15</v>
      </c>
      <c r="P64" s="90">
        <f t="shared" si="11"/>
        <v>0</v>
      </c>
      <c r="Q64" s="90">
        <v>0</v>
      </c>
      <c r="R64" s="90">
        <f t="shared" si="12"/>
        <v>0</v>
      </c>
      <c r="S64" s="90">
        <v>0</v>
      </c>
      <c r="T64" s="91">
        <f t="shared" si="13"/>
        <v>0</v>
      </c>
      <c r="AR64" s="92" t="s">
        <v>101</v>
      </c>
      <c r="AT64" s="92" t="s">
        <v>97</v>
      </c>
      <c r="AU64" s="92" t="s">
        <v>102</v>
      </c>
      <c r="AY64" s="9" t="s">
        <v>94</v>
      </c>
      <c r="BE64" s="93">
        <f t="shared" si="14"/>
        <v>0</v>
      </c>
      <c r="BF64" s="93">
        <f t="shared" si="15"/>
        <v>0</v>
      </c>
      <c r="BG64" s="93">
        <f t="shared" si="16"/>
        <v>0</v>
      </c>
      <c r="BH64" s="93">
        <f t="shared" si="17"/>
        <v>0</v>
      </c>
      <c r="BI64" s="93">
        <f t="shared" si="18"/>
        <v>0</v>
      </c>
      <c r="BJ64" s="9" t="s">
        <v>102</v>
      </c>
      <c r="BK64" s="93">
        <f t="shared" si="19"/>
        <v>0</v>
      </c>
      <c r="BL64" s="9" t="s">
        <v>101</v>
      </c>
      <c r="BM64" s="92" t="s">
        <v>388</v>
      </c>
    </row>
    <row r="65" spans="2:65" s="1" customFormat="1" ht="16.5" customHeight="1">
      <c r="B65" s="79"/>
      <c r="C65" s="80" t="s">
        <v>167</v>
      </c>
      <c r="D65" s="80" t="s">
        <v>97</v>
      </c>
      <c r="E65" s="81" t="s">
        <v>389</v>
      </c>
      <c r="F65" s="82" t="s">
        <v>390</v>
      </c>
      <c r="G65" s="83" t="s">
        <v>127</v>
      </c>
      <c r="H65" s="84">
        <v>0.61</v>
      </c>
      <c r="I65" s="85"/>
      <c r="J65" s="86">
        <f t="shared" si="10"/>
        <v>0</v>
      </c>
      <c r="K65" s="87"/>
      <c r="L65" s="14"/>
      <c r="M65" s="88" t="s">
        <v>1</v>
      </c>
      <c r="N65" s="89" t="s">
        <v>15</v>
      </c>
      <c r="P65" s="90">
        <f t="shared" si="11"/>
        <v>0</v>
      </c>
      <c r="Q65" s="90">
        <v>1.01895</v>
      </c>
      <c r="R65" s="90">
        <f t="shared" si="12"/>
        <v>0.62155950000000004</v>
      </c>
      <c r="S65" s="90">
        <v>0</v>
      </c>
      <c r="T65" s="91">
        <f t="shared" si="13"/>
        <v>0</v>
      </c>
      <c r="AR65" s="92" t="s">
        <v>101</v>
      </c>
      <c r="AT65" s="92" t="s">
        <v>97</v>
      </c>
      <c r="AU65" s="92" t="s">
        <v>102</v>
      </c>
      <c r="AY65" s="9" t="s">
        <v>94</v>
      </c>
      <c r="BE65" s="93">
        <f t="shared" si="14"/>
        <v>0</v>
      </c>
      <c r="BF65" s="93">
        <f t="shared" si="15"/>
        <v>0</v>
      </c>
      <c r="BG65" s="93">
        <f t="shared" si="16"/>
        <v>0</v>
      </c>
      <c r="BH65" s="93">
        <f t="shared" si="17"/>
        <v>0</v>
      </c>
      <c r="BI65" s="93">
        <f t="shared" si="18"/>
        <v>0</v>
      </c>
      <c r="BJ65" s="9" t="s">
        <v>102</v>
      </c>
      <c r="BK65" s="93">
        <f t="shared" si="19"/>
        <v>0</v>
      </c>
      <c r="BL65" s="9" t="s">
        <v>101</v>
      </c>
      <c r="BM65" s="92" t="s">
        <v>391</v>
      </c>
    </row>
    <row r="66" spans="2:65" s="1" customFormat="1" ht="33" customHeight="1">
      <c r="B66" s="79"/>
      <c r="C66" s="80" t="s">
        <v>185</v>
      </c>
      <c r="D66" s="80" t="s">
        <v>97</v>
      </c>
      <c r="E66" s="81" t="s">
        <v>392</v>
      </c>
      <c r="F66" s="82" t="s">
        <v>393</v>
      </c>
      <c r="G66" s="83" t="s">
        <v>271</v>
      </c>
      <c r="H66" s="84">
        <v>3140</v>
      </c>
      <c r="I66" s="85"/>
      <c r="J66" s="86">
        <f t="shared" si="10"/>
        <v>0</v>
      </c>
      <c r="K66" s="87"/>
      <c r="L66" s="14"/>
      <c r="M66" s="88" t="s">
        <v>1</v>
      </c>
      <c r="N66" s="89" t="s">
        <v>15</v>
      </c>
      <c r="P66" s="90">
        <f t="shared" si="11"/>
        <v>0</v>
      </c>
      <c r="Q66" s="90">
        <v>6.2700000000000004E-3</v>
      </c>
      <c r="R66" s="90">
        <f t="shared" si="12"/>
        <v>19.687800000000003</v>
      </c>
      <c r="S66" s="90">
        <v>0</v>
      </c>
      <c r="T66" s="91">
        <f t="shared" si="13"/>
        <v>0</v>
      </c>
      <c r="AR66" s="92" t="s">
        <v>101</v>
      </c>
      <c r="AT66" s="92" t="s">
        <v>97</v>
      </c>
      <c r="AU66" s="92" t="s">
        <v>102</v>
      </c>
      <c r="AY66" s="9" t="s">
        <v>94</v>
      </c>
      <c r="BE66" s="93">
        <f t="shared" si="14"/>
        <v>0</v>
      </c>
      <c r="BF66" s="93">
        <f t="shared" si="15"/>
        <v>0</v>
      </c>
      <c r="BG66" s="93">
        <f t="shared" si="16"/>
        <v>0</v>
      </c>
      <c r="BH66" s="93">
        <f t="shared" si="17"/>
        <v>0</v>
      </c>
      <c r="BI66" s="93">
        <f t="shared" si="18"/>
        <v>0</v>
      </c>
      <c r="BJ66" s="9" t="s">
        <v>102</v>
      </c>
      <c r="BK66" s="93">
        <f t="shared" si="19"/>
        <v>0</v>
      </c>
      <c r="BL66" s="9" t="s">
        <v>101</v>
      </c>
      <c r="BM66" s="92" t="s">
        <v>394</v>
      </c>
    </row>
    <row r="67" spans="2:65" s="1" customFormat="1" ht="16.5" customHeight="1">
      <c r="B67" s="79"/>
      <c r="C67" s="80" t="s">
        <v>224</v>
      </c>
      <c r="D67" s="80" t="s">
        <v>97</v>
      </c>
      <c r="E67" s="81" t="s">
        <v>395</v>
      </c>
      <c r="F67" s="82" t="s">
        <v>396</v>
      </c>
      <c r="G67" s="83" t="s">
        <v>100</v>
      </c>
      <c r="H67" s="84">
        <v>2.6</v>
      </c>
      <c r="I67" s="85"/>
      <c r="J67" s="86">
        <f t="shared" si="10"/>
        <v>0</v>
      </c>
      <c r="K67" s="87"/>
      <c r="L67" s="14"/>
      <c r="M67" s="88" t="s">
        <v>1</v>
      </c>
      <c r="N67" s="89" t="s">
        <v>15</v>
      </c>
      <c r="P67" s="90">
        <f t="shared" si="11"/>
        <v>0</v>
      </c>
      <c r="Q67" s="90">
        <v>2.23543</v>
      </c>
      <c r="R67" s="90">
        <f t="shared" si="12"/>
        <v>5.8121179999999999</v>
      </c>
      <c r="S67" s="90">
        <v>0</v>
      </c>
      <c r="T67" s="91">
        <f t="shared" si="13"/>
        <v>0</v>
      </c>
      <c r="AR67" s="92" t="s">
        <v>101</v>
      </c>
      <c r="AT67" s="92" t="s">
        <v>97</v>
      </c>
      <c r="AU67" s="92" t="s">
        <v>102</v>
      </c>
      <c r="AY67" s="9" t="s">
        <v>94</v>
      </c>
      <c r="BE67" s="93">
        <f t="shared" si="14"/>
        <v>0</v>
      </c>
      <c r="BF67" s="93">
        <f t="shared" si="15"/>
        <v>0</v>
      </c>
      <c r="BG67" s="93">
        <f t="shared" si="16"/>
        <v>0</v>
      </c>
      <c r="BH67" s="93">
        <f t="shared" si="17"/>
        <v>0</v>
      </c>
      <c r="BI67" s="93">
        <f t="shared" si="18"/>
        <v>0</v>
      </c>
      <c r="BJ67" s="9" t="s">
        <v>102</v>
      </c>
      <c r="BK67" s="93">
        <f t="shared" si="19"/>
        <v>0</v>
      </c>
      <c r="BL67" s="9" t="s">
        <v>101</v>
      </c>
      <c r="BM67" s="92" t="s">
        <v>397</v>
      </c>
    </row>
    <row r="68" spans="2:65" s="1" customFormat="1" ht="16.5" customHeight="1">
      <c r="B68" s="79"/>
      <c r="C68" s="80" t="s">
        <v>141</v>
      </c>
      <c r="D68" s="80" t="s">
        <v>97</v>
      </c>
      <c r="E68" s="81" t="s">
        <v>398</v>
      </c>
      <c r="F68" s="82" t="s">
        <v>399</v>
      </c>
      <c r="G68" s="83" t="s">
        <v>100</v>
      </c>
      <c r="H68" s="84">
        <v>1.484</v>
      </c>
      <c r="I68" s="85"/>
      <c r="J68" s="86">
        <f t="shared" si="10"/>
        <v>0</v>
      </c>
      <c r="K68" s="87"/>
      <c r="L68" s="14"/>
      <c r="M68" s="88" t="s">
        <v>1</v>
      </c>
      <c r="N68" s="89" t="s">
        <v>15</v>
      </c>
      <c r="P68" s="90">
        <f t="shared" si="11"/>
        <v>0</v>
      </c>
      <c r="Q68" s="90">
        <v>2.2151299999999998</v>
      </c>
      <c r="R68" s="90">
        <f t="shared" si="12"/>
        <v>3.2872529199999998</v>
      </c>
      <c r="S68" s="90">
        <v>0</v>
      </c>
      <c r="T68" s="91">
        <f t="shared" si="13"/>
        <v>0</v>
      </c>
      <c r="AR68" s="92" t="s">
        <v>101</v>
      </c>
      <c r="AT68" s="92" t="s">
        <v>97</v>
      </c>
      <c r="AU68" s="92" t="s">
        <v>102</v>
      </c>
      <c r="AY68" s="9" t="s">
        <v>94</v>
      </c>
      <c r="BE68" s="93">
        <f t="shared" si="14"/>
        <v>0</v>
      </c>
      <c r="BF68" s="93">
        <f t="shared" si="15"/>
        <v>0</v>
      </c>
      <c r="BG68" s="93">
        <f t="shared" si="16"/>
        <v>0</v>
      </c>
      <c r="BH68" s="93">
        <f t="shared" si="17"/>
        <v>0</v>
      </c>
      <c r="BI68" s="93">
        <f t="shared" si="18"/>
        <v>0</v>
      </c>
      <c r="BJ68" s="9" t="s">
        <v>102</v>
      </c>
      <c r="BK68" s="93">
        <f t="shared" si="19"/>
        <v>0</v>
      </c>
      <c r="BL68" s="9" t="s">
        <v>101</v>
      </c>
      <c r="BM68" s="92" t="s">
        <v>400</v>
      </c>
    </row>
    <row r="69" spans="2:65" s="1" customFormat="1" ht="24.2" customHeight="1">
      <c r="B69" s="79"/>
      <c r="C69" s="80" t="s">
        <v>401</v>
      </c>
      <c r="D69" s="80" t="s">
        <v>97</v>
      </c>
      <c r="E69" s="81" t="s">
        <v>402</v>
      </c>
      <c r="F69" s="82" t="s">
        <v>403</v>
      </c>
      <c r="G69" s="83" t="s">
        <v>271</v>
      </c>
      <c r="H69" s="84">
        <v>15.75</v>
      </c>
      <c r="I69" s="85"/>
      <c r="J69" s="86">
        <f t="shared" si="10"/>
        <v>0</v>
      </c>
      <c r="K69" s="87"/>
      <c r="L69" s="14"/>
      <c r="M69" s="88" t="s">
        <v>1</v>
      </c>
      <c r="N69" s="89" t="s">
        <v>15</v>
      </c>
      <c r="P69" s="90">
        <f t="shared" si="11"/>
        <v>0</v>
      </c>
      <c r="Q69" s="90">
        <v>3.7699999999999999E-3</v>
      </c>
      <c r="R69" s="90">
        <f t="shared" si="12"/>
        <v>5.93775E-2</v>
      </c>
      <c r="S69" s="90">
        <v>0</v>
      </c>
      <c r="T69" s="91">
        <f t="shared" si="13"/>
        <v>0</v>
      </c>
      <c r="AR69" s="92" t="s">
        <v>101</v>
      </c>
      <c r="AT69" s="92" t="s">
        <v>97</v>
      </c>
      <c r="AU69" s="92" t="s">
        <v>102</v>
      </c>
      <c r="AY69" s="9" t="s">
        <v>94</v>
      </c>
      <c r="BE69" s="93">
        <f t="shared" si="14"/>
        <v>0</v>
      </c>
      <c r="BF69" s="93">
        <f t="shared" si="15"/>
        <v>0</v>
      </c>
      <c r="BG69" s="93">
        <f t="shared" si="16"/>
        <v>0</v>
      </c>
      <c r="BH69" s="93">
        <f t="shared" si="17"/>
        <v>0</v>
      </c>
      <c r="BI69" s="93">
        <f t="shared" si="18"/>
        <v>0</v>
      </c>
      <c r="BJ69" s="9" t="s">
        <v>102</v>
      </c>
      <c r="BK69" s="93">
        <f t="shared" si="19"/>
        <v>0</v>
      </c>
      <c r="BL69" s="9" t="s">
        <v>101</v>
      </c>
      <c r="BM69" s="92" t="s">
        <v>404</v>
      </c>
    </row>
    <row r="70" spans="2:65" s="1" customFormat="1" ht="24.2" customHeight="1">
      <c r="B70" s="79"/>
      <c r="C70" s="80" t="s">
        <v>405</v>
      </c>
      <c r="D70" s="80" t="s">
        <v>97</v>
      </c>
      <c r="E70" s="81" t="s">
        <v>406</v>
      </c>
      <c r="F70" s="82" t="s">
        <v>407</v>
      </c>
      <c r="G70" s="83" t="s">
        <v>271</v>
      </c>
      <c r="H70" s="84">
        <v>15.75</v>
      </c>
      <c r="I70" s="85"/>
      <c r="J70" s="86">
        <f t="shared" si="10"/>
        <v>0</v>
      </c>
      <c r="K70" s="87"/>
      <c r="L70" s="14"/>
      <c r="M70" s="88" t="s">
        <v>1</v>
      </c>
      <c r="N70" s="89" t="s">
        <v>15</v>
      </c>
      <c r="P70" s="90">
        <f t="shared" si="11"/>
        <v>0</v>
      </c>
      <c r="Q70" s="90">
        <v>0</v>
      </c>
      <c r="R70" s="90">
        <f t="shared" si="12"/>
        <v>0</v>
      </c>
      <c r="S70" s="90">
        <v>0</v>
      </c>
      <c r="T70" s="91">
        <f t="shared" si="13"/>
        <v>0</v>
      </c>
      <c r="AR70" s="92" t="s">
        <v>101</v>
      </c>
      <c r="AT70" s="92" t="s">
        <v>97</v>
      </c>
      <c r="AU70" s="92" t="s">
        <v>102</v>
      </c>
      <c r="AY70" s="9" t="s">
        <v>94</v>
      </c>
      <c r="BE70" s="93">
        <f t="shared" si="14"/>
        <v>0</v>
      </c>
      <c r="BF70" s="93">
        <f t="shared" si="15"/>
        <v>0</v>
      </c>
      <c r="BG70" s="93">
        <f t="shared" si="16"/>
        <v>0</v>
      </c>
      <c r="BH70" s="93">
        <f t="shared" si="17"/>
        <v>0</v>
      </c>
      <c r="BI70" s="93">
        <f t="shared" si="18"/>
        <v>0</v>
      </c>
      <c r="BJ70" s="9" t="s">
        <v>102</v>
      </c>
      <c r="BK70" s="93">
        <f t="shared" si="19"/>
        <v>0</v>
      </c>
      <c r="BL70" s="9" t="s">
        <v>101</v>
      </c>
      <c r="BM70" s="92" t="s">
        <v>408</v>
      </c>
    </row>
    <row r="71" spans="2:65" s="1" customFormat="1" ht="24.2" customHeight="1">
      <c r="B71" s="79"/>
      <c r="C71" s="80" t="s">
        <v>96</v>
      </c>
      <c r="D71" s="80" t="s">
        <v>97</v>
      </c>
      <c r="E71" s="81" t="s">
        <v>409</v>
      </c>
      <c r="F71" s="82" t="s">
        <v>410</v>
      </c>
      <c r="G71" s="83" t="s">
        <v>271</v>
      </c>
      <c r="H71" s="84">
        <v>2265.6999999999998</v>
      </c>
      <c r="I71" s="85"/>
      <c r="J71" s="86">
        <f t="shared" si="10"/>
        <v>0</v>
      </c>
      <c r="K71" s="87"/>
      <c r="L71" s="14"/>
      <c r="M71" s="88" t="s">
        <v>1</v>
      </c>
      <c r="N71" s="89" t="s">
        <v>15</v>
      </c>
      <c r="P71" s="90">
        <f t="shared" si="11"/>
        <v>0</v>
      </c>
      <c r="Q71" s="90">
        <v>3.0000000000000001E-5</v>
      </c>
      <c r="R71" s="90">
        <f t="shared" si="12"/>
        <v>6.797099999999999E-2</v>
      </c>
      <c r="S71" s="90">
        <v>0</v>
      </c>
      <c r="T71" s="91">
        <f t="shared" si="13"/>
        <v>0</v>
      </c>
      <c r="AR71" s="92" t="s">
        <v>101</v>
      </c>
      <c r="AT71" s="92" t="s">
        <v>97</v>
      </c>
      <c r="AU71" s="92" t="s">
        <v>102</v>
      </c>
      <c r="AY71" s="9" t="s">
        <v>94</v>
      </c>
      <c r="BE71" s="93">
        <f t="shared" si="14"/>
        <v>0</v>
      </c>
      <c r="BF71" s="93">
        <f t="shared" si="15"/>
        <v>0</v>
      </c>
      <c r="BG71" s="93">
        <f t="shared" si="16"/>
        <v>0</v>
      </c>
      <c r="BH71" s="93">
        <f t="shared" si="17"/>
        <v>0</v>
      </c>
      <c r="BI71" s="93">
        <f t="shared" si="18"/>
        <v>0</v>
      </c>
      <c r="BJ71" s="9" t="s">
        <v>102</v>
      </c>
      <c r="BK71" s="93">
        <f t="shared" si="19"/>
        <v>0</v>
      </c>
      <c r="BL71" s="9" t="s">
        <v>101</v>
      </c>
      <c r="BM71" s="92" t="s">
        <v>411</v>
      </c>
    </row>
    <row r="72" spans="2:65" s="1" customFormat="1" ht="16.5" customHeight="1">
      <c r="B72" s="79"/>
      <c r="C72" s="94" t="s">
        <v>104</v>
      </c>
      <c r="D72" s="94" t="s">
        <v>136</v>
      </c>
      <c r="E72" s="95" t="s">
        <v>364</v>
      </c>
      <c r="F72" s="96" t="s">
        <v>365</v>
      </c>
      <c r="G72" s="97" t="s">
        <v>271</v>
      </c>
      <c r="H72" s="98">
        <v>2311.0140000000001</v>
      </c>
      <c r="I72" s="99"/>
      <c r="J72" s="100">
        <f t="shared" si="10"/>
        <v>0</v>
      </c>
      <c r="K72" s="101"/>
      <c r="L72" s="102"/>
      <c r="M72" s="103" t="s">
        <v>1</v>
      </c>
      <c r="N72" s="104" t="s">
        <v>15</v>
      </c>
      <c r="P72" s="90">
        <f t="shared" si="11"/>
        <v>0</v>
      </c>
      <c r="Q72" s="90">
        <v>2.9999999999999997E-4</v>
      </c>
      <c r="R72" s="90">
        <f t="shared" si="12"/>
        <v>0.69330419999999993</v>
      </c>
      <c r="S72" s="90">
        <v>0</v>
      </c>
      <c r="T72" s="91">
        <f t="shared" si="13"/>
        <v>0</v>
      </c>
      <c r="AR72" s="92" t="s">
        <v>139</v>
      </c>
      <c r="AT72" s="92" t="s">
        <v>136</v>
      </c>
      <c r="AU72" s="92" t="s">
        <v>102</v>
      </c>
      <c r="AY72" s="9" t="s">
        <v>94</v>
      </c>
      <c r="BE72" s="93">
        <f t="shared" si="14"/>
        <v>0</v>
      </c>
      <c r="BF72" s="93">
        <f t="shared" si="15"/>
        <v>0</v>
      </c>
      <c r="BG72" s="93">
        <f t="shared" si="16"/>
        <v>0</v>
      </c>
      <c r="BH72" s="93">
        <f t="shared" si="17"/>
        <v>0</v>
      </c>
      <c r="BI72" s="93">
        <f t="shared" si="18"/>
        <v>0</v>
      </c>
      <c r="BJ72" s="9" t="s">
        <v>102</v>
      </c>
      <c r="BK72" s="93">
        <f t="shared" si="19"/>
        <v>0</v>
      </c>
      <c r="BL72" s="9" t="s">
        <v>101</v>
      </c>
      <c r="BM72" s="92" t="s">
        <v>412</v>
      </c>
    </row>
    <row r="73" spans="2:65" s="7" customFormat="1" ht="22.9" customHeight="1">
      <c r="B73" s="68"/>
      <c r="D73" s="69" t="s">
        <v>33</v>
      </c>
      <c r="E73" s="77" t="s">
        <v>101</v>
      </c>
      <c r="F73" s="77" t="s">
        <v>413</v>
      </c>
      <c r="I73" s="71"/>
      <c r="J73" s="78">
        <f>BK73</f>
        <v>0</v>
      </c>
      <c r="L73" s="68"/>
      <c r="M73" s="72"/>
      <c r="P73" s="73">
        <f>P74</f>
        <v>0</v>
      </c>
      <c r="R73" s="73">
        <f>R74</f>
        <v>45.661439999999999</v>
      </c>
      <c r="T73" s="74">
        <f>T74</f>
        <v>0</v>
      </c>
      <c r="AR73" s="69" t="s">
        <v>40</v>
      </c>
      <c r="AT73" s="75" t="s">
        <v>33</v>
      </c>
      <c r="AU73" s="75" t="s">
        <v>40</v>
      </c>
      <c r="AY73" s="69" t="s">
        <v>94</v>
      </c>
      <c r="BK73" s="76">
        <f>BK74</f>
        <v>0</v>
      </c>
    </row>
    <row r="74" spans="2:65" s="1" customFormat="1" ht="33" customHeight="1">
      <c r="B74" s="79"/>
      <c r="C74" s="80" t="s">
        <v>197</v>
      </c>
      <c r="D74" s="80" t="s">
        <v>97</v>
      </c>
      <c r="E74" s="81" t="s">
        <v>414</v>
      </c>
      <c r="F74" s="82" t="s">
        <v>415</v>
      </c>
      <c r="G74" s="83" t="s">
        <v>271</v>
      </c>
      <c r="H74" s="84">
        <v>282</v>
      </c>
      <c r="I74" s="85"/>
      <c r="J74" s="86">
        <f>ROUND(I74*H74,2)</f>
        <v>0</v>
      </c>
      <c r="K74" s="87"/>
      <c r="L74" s="14"/>
      <c r="M74" s="88" t="s">
        <v>1</v>
      </c>
      <c r="N74" s="89" t="s">
        <v>15</v>
      </c>
      <c r="P74" s="90">
        <f>O74*H74</f>
        <v>0</v>
      </c>
      <c r="Q74" s="90">
        <v>0.16192000000000001</v>
      </c>
      <c r="R74" s="90">
        <f>Q74*H74</f>
        <v>45.661439999999999</v>
      </c>
      <c r="S74" s="90">
        <v>0</v>
      </c>
      <c r="T74" s="91">
        <f>S74*H74</f>
        <v>0</v>
      </c>
      <c r="AR74" s="92" t="s">
        <v>101</v>
      </c>
      <c r="AT74" s="92" t="s">
        <v>97</v>
      </c>
      <c r="AU74" s="92" t="s">
        <v>102</v>
      </c>
      <c r="AY74" s="9" t="s">
        <v>94</v>
      </c>
      <c r="BE74" s="93">
        <f>IF(N74="základná",J74,0)</f>
        <v>0</v>
      </c>
      <c r="BF74" s="93">
        <f>IF(N74="znížená",J74,0)</f>
        <v>0</v>
      </c>
      <c r="BG74" s="93">
        <f>IF(N74="zákl. prenesená",J74,0)</f>
        <v>0</v>
      </c>
      <c r="BH74" s="93">
        <f>IF(N74="zníž. prenesená",J74,0)</f>
        <v>0</v>
      </c>
      <c r="BI74" s="93">
        <f>IF(N74="nulová",J74,0)</f>
        <v>0</v>
      </c>
      <c r="BJ74" s="9" t="s">
        <v>102</v>
      </c>
      <c r="BK74" s="93">
        <f>ROUND(I74*H74,2)</f>
        <v>0</v>
      </c>
      <c r="BL74" s="9" t="s">
        <v>101</v>
      </c>
      <c r="BM74" s="92" t="s">
        <v>416</v>
      </c>
    </row>
    <row r="75" spans="2:65" s="7" customFormat="1" ht="22.9" customHeight="1">
      <c r="B75" s="68"/>
      <c r="D75" s="69" t="s">
        <v>33</v>
      </c>
      <c r="E75" s="77" t="s">
        <v>181</v>
      </c>
      <c r="F75" s="77" t="s">
        <v>417</v>
      </c>
      <c r="I75" s="71"/>
      <c r="J75" s="78">
        <f>BK75</f>
        <v>0</v>
      </c>
      <c r="L75" s="68"/>
      <c r="M75" s="72"/>
      <c r="P75" s="73">
        <f>SUM(P76:P86)</f>
        <v>0</v>
      </c>
      <c r="R75" s="73">
        <f>SUM(R76:R86)</f>
        <v>1504.125</v>
      </c>
      <c r="T75" s="74">
        <f>SUM(T76:T86)</f>
        <v>0</v>
      </c>
      <c r="AR75" s="69" t="s">
        <v>40</v>
      </c>
      <c r="AT75" s="75" t="s">
        <v>33</v>
      </c>
      <c r="AU75" s="75" t="s">
        <v>40</v>
      </c>
      <c r="AY75" s="69" t="s">
        <v>94</v>
      </c>
      <c r="BK75" s="76">
        <f>SUM(BK76:BK86)</f>
        <v>0</v>
      </c>
    </row>
    <row r="76" spans="2:65" s="1" customFormat="1" ht="44.25" customHeight="1">
      <c r="B76" s="79"/>
      <c r="C76" s="80" t="s">
        <v>102</v>
      </c>
      <c r="D76" s="80" t="s">
        <v>97</v>
      </c>
      <c r="E76" s="81" t="s">
        <v>418</v>
      </c>
      <c r="F76" s="82" t="s">
        <v>419</v>
      </c>
      <c r="G76" s="83" t="s">
        <v>271</v>
      </c>
      <c r="H76" s="84">
        <v>2265.6999999999998</v>
      </c>
      <c r="I76" s="85"/>
      <c r="J76" s="86">
        <f t="shared" ref="J76:J86" si="20">ROUND(I76*H76,2)</f>
        <v>0</v>
      </c>
      <c r="K76" s="87"/>
      <c r="L76" s="14"/>
      <c r="M76" s="88" t="s">
        <v>1</v>
      </c>
      <c r="N76" s="89" t="s">
        <v>15</v>
      </c>
      <c r="P76" s="90">
        <f t="shared" ref="P76:P86" si="21">O76*H76</f>
        <v>0</v>
      </c>
      <c r="Q76" s="90">
        <v>0.112</v>
      </c>
      <c r="R76" s="90">
        <f t="shared" ref="R76:R86" si="22">Q76*H76</f>
        <v>253.75839999999999</v>
      </c>
      <c r="S76" s="90">
        <v>0</v>
      </c>
      <c r="T76" s="91">
        <f t="shared" ref="T76:T86" si="23">S76*H76</f>
        <v>0</v>
      </c>
      <c r="AR76" s="92" t="s">
        <v>101</v>
      </c>
      <c r="AT76" s="92" t="s">
        <v>97</v>
      </c>
      <c r="AU76" s="92" t="s">
        <v>102</v>
      </c>
      <c r="AY76" s="9" t="s">
        <v>94</v>
      </c>
      <c r="BE76" s="93">
        <f t="shared" ref="BE76:BE86" si="24">IF(N76="základná",J76,0)</f>
        <v>0</v>
      </c>
      <c r="BF76" s="93">
        <f t="shared" ref="BF76:BF86" si="25">IF(N76="znížená",J76,0)</f>
        <v>0</v>
      </c>
      <c r="BG76" s="93">
        <f t="shared" ref="BG76:BG86" si="26">IF(N76="zákl. prenesená",J76,0)</f>
        <v>0</v>
      </c>
      <c r="BH76" s="93">
        <f t="shared" ref="BH76:BH86" si="27">IF(N76="zníž. prenesená",J76,0)</f>
        <v>0</v>
      </c>
      <c r="BI76" s="93">
        <f t="shared" ref="BI76:BI86" si="28">IF(N76="nulová",J76,0)</f>
        <v>0</v>
      </c>
      <c r="BJ76" s="9" t="s">
        <v>102</v>
      </c>
      <c r="BK76" s="93">
        <f t="shared" ref="BK76:BK86" si="29">ROUND(I76*H76,2)</f>
        <v>0</v>
      </c>
      <c r="BL76" s="9" t="s">
        <v>101</v>
      </c>
      <c r="BM76" s="92" t="s">
        <v>420</v>
      </c>
    </row>
    <row r="77" spans="2:65" s="1" customFormat="1" ht="33" customHeight="1">
      <c r="B77" s="79"/>
      <c r="C77" s="80" t="s">
        <v>257</v>
      </c>
      <c r="D77" s="80" t="s">
        <v>97</v>
      </c>
      <c r="E77" s="81" t="s">
        <v>421</v>
      </c>
      <c r="F77" s="82" t="s">
        <v>422</v>
      </c>
      <c r="G77" s="83" t="s">
        <v>271</v>
      </c>
      <c r="H77" s="84">
        <v>125</v>
      </c>
      <c r="I77" s="85"/>
      <c r="J77" s="86">
        <f t="shared" si="20"/>
        <v>0</v>
      </c>
      <c r="K77" s="87"/>
      <c r="L77" s="14"/>
      <c r="M77" s="88" t="s">
        <v>1</v>
      </c>
      <c r="N77" s="89" t="s">
        <v>15</v>
      </c>
      <c r="P77" s="90">
        <f t="shared" si="21"/>
        <v>0</v>
      </c>
      <c r="Q77" s="90">
        <v>0.29899999999999999</v>
      </c>
      <c r="R77" s="90">
        <f t="shared" si="22"/>
        <v>37.375</v>
      </c>
      <c r="S77" s="90">
        <v>0</v>
      </c>
      <c r="T77" s="91">
        <f t="shared" si="23"/>
        <v>0</v>
      </c>
      <c r="AR77" s="92" t="s">
        <v>101</v>
      </c>
      <c r="AT77" s="92" t="s">
        <v>97</v>
      </c>
      <c r="AU77" s="92" t="s">
        <v>102</v>
      </c>
      <c r="AY77" s="9" t="s">
        <v>94</v>
      </c>
      <c r="BE77" s="93">
        <f t="shared" si="24"/>
        <v>0</v>
      </c>
      <c r="BF77" s="93">
        <f t="shared" si="25"/>
        <v>0</v>
      </c>
      <c r="BG77" s="93">
        <f t="shared" si="26"/>
        <v>0</v>
      </c>
      <c r="BH77" s="93">
        <f t="shared" si="27"/>
        <v>0</v>
      </c>
      <c r="BI77" s="93">
        <f t="shared" si="28"/>
        <v>0</v>
      </c>
      <c r="BJ77" s="9" t="s">
        <v>102</v>
      </c>
      <c r="BK77" s="93">
        <f t="shared" si="29"/>
        <v>0</v>
      </c>
      <c r="BL77" s="9" t="s">
        <v>101</v>
      </c>
      <c r="BM77" s="92" t="s">
        <v>423</v>
      </c>
    </row>
    <row r="78" spans="2:65" s="1" customFormat="1" ht="33" customHeight="1">
      <c r="B78" s="79"/>
      <c r="C78" s="80" t="s">
        <v>193</v>
      </c>
      <c r="D78" s="80" t="s">
        <v>97</v>
      </c>
      <c r="E78" s="81" t="s">
        <v>424</v>
      </c>
      <c r="F78" s="82" t="s">
        <v>425</v>
      </c>
      <c r="G78" s="83" t="s">
        <v>271</v>
      </c>
      <c r="H78" s="84">
        <v>282</v>
      </c>
      <c r="I78" s="85"/>
      <c r="J78" s="86">
        <f t="shared" si="20"/>
        <v>0</v>
      </c>
      <c r="K78" s="87"/>
      <c r="L78" s="14"/>
      <c r="M78" s="88" t="s">
        <v>1</v>
      </c>
      <c r="N78" s="89" t="s">
        <v>15</v>
      </c>
      <c r="P78" s="90">
        <f t="shared" si="21"/>
        <v>0</v>
      </c>
      <c r="Q78" s="90">
        <v>0.318</v>
      </c>
      <c r="R78" s="90">
        <f t="shared" si="22"/>
        <v>89.676000000000002</v>
      </c>
      <c r="S78" s="90">
        <v>0</v>
      </c>
      <c r="T78" s="91">
        <f t="shared" si="23"/>
        <v>0</v>
      </c>
      <c r="AR78" s="92" t="s">
        <v>101</v>
      </c>
      <c r="AT78" s="92" t="s">
        <v>97</v>
      </c>
      <c r="AU78" s="92" t="s">
        <v>102</v>
      </c>
      <c r="AY78" s="9" t="s">
        <v>94</v>
      </c>
      <c r="BE78" s="93">
        <f t="shared" si="24"/>
        <v>0</v>
      </c>
      <c r="BF78" s="93">
        <f t="shared" si="25"/>
        <v>0</v>
      </c>
      <c r="BG78" s="93">
        <f t="shared" si="26"/>
        <v>0</v>
      </c>
      <c r="BH78" s="93">
        <f t="shared" si="27"/>
        <v>0</v>
      </c>
      <c r="BI78" s="93">
        <f t="shared" si="28"/>
        <v>0</v>
      </c>
      <c r="BJ78" s="9" t="s">
        <v>102</v>
      </c>
      <c r="BK78" s="93">
        <f t="shared" si="29"/>
        <v>0</v>
      </c>
      <c r="BL78" s="9" t="s">
        <v>101</v>
      </c>
      <c r="BM78" s="92" t="s">
        <v>426</v>
      </c>
    </row>
    <row r="79" spans="2:65" s="1" customFormat="1" ht="37.9" customHeight="1">
      <c r="B79" s="79"/>
      <c r="C79" s="80" t="s">
        <v>40</v>
      </c>
      <c r="D79" s="80" t="s">
        <v>97</v>
      </c>
      <c r="E79" s="81" t="s">
        <v>427</v>
      </c>
      <c r="F79" s="82" t="s">
        <v>428</v>
      </c>
      <c r="G79" s="83" t="s">
        <v>271</v>
      </c>
      <c r="H79" s="84">
        <v>2265.6999999999998</v>
      </c>
      <c r="I79" s="85"/>
      <c r="J79" s="86">
        <f t="shared" si="20"/>
        <v>0</v>
      </c>
      <c r="K79" s="87"/>
      <c r="L79" s="14"/>
      <c r="M79" s="88" t="s">
        <v>1</v>
      </c>
      <c r="N79" s="89" t="s">
        <v>15</v>
      </c>
      <c r="P79" s="90">
        <f t="shared" si="21"/>
        <v>0</v>
      </c>
      <c r="Q79" s="90">
        <v>0.39800000000000002</v>
      </c>
      <c r="R79" s="90">
        <f t="shared" si="22"/>
        <v>901.74860000000001</v>
      </c>
      <c r="S79" s="90">
        <v>0</v>
      </c>
      <c r="T79" s="91">
        <f t="shared" si="23"/>
        <v>0</v>
      </c>
      <c r="AR79" s="92" t="s">
        <v>101</v>
      </c>
      <c r="AT79" s="92" t="s">
        <v>97</v>
      </c>
      <c r="AU79" s="92" t="s">
        <v>102</v>
      </c>
      <c r="AY79" s="9" t="s">
        <v>94</v>
      </c>
      <c r="BE79" s="93">
        <f t="shared" si="24"/>
        <v>0</v>
      </c>
      <c r="BF79" s="93">
        <f t="shared" si="25"/>
        <v>0</v>
      </c>
      <c r="BG79" s="93">
        <f t="shared" si="26"/>
        <v>0</v>
      </c>
      <c r="BH79" s="93">
        <f t="shared" si="27"/>
        <v>0</v>
      </c>
      <c r="BI79" s="93">
        <f t="shared" si="28"/>
        <v>0</v>
      </c>
      <c r="BJ79" s="9" t="s">
        <v>102</v>
      </c>
      <c r="BK79" s="93">
        <f t="shared" si="29"/>
        <v>0</v>
      </c>
      <c r="BL79" s="9" t="s">
        <v>101</v>
      </c>
      <c r="BM79" s="92" t="s">
        <v>429</v>
      </c>
    </row>
    <row r="80" spans="2:65" s="1" customFormat="1" ht="24.2" customHeight="1">
      <c r="B80" s="79"/>
      <c r="C80" s="80" t="s">
        <v>254</v>
      </c>
      <c r="D80" s="80" t="s">
        <v>97</v>
      </c>
      <c r="E80" s="81" t="s">
        <v>430</v>
      </c>
      <c r="F80" s="82" t="s">
        <v>431</v>
      </c>
      <c r="G80" s="83" t="s">
        <v>271</v>
      </c>
      <c r="H80" s="84">
        <v>472</v>
      </c>
      <c r="I80" s="85"/>
      <c r="J80" s="86">
        <f t="shared" si="20"/>
        <v>0</v>
      </c>
      <c r="K80" s="87"/>
      <c r="L80" s="14"/>
      <c r="M80" s="88" t="s">
        <v>1</v>
      </c>
      <c r="N80" s="89" t="s">
        <v>15</v>
      </c>
      <c r="P80" s="90">
        <f t="shared" si="21"/>
        <v>0</v>
      </c>
      <c r="Q80" s="90">
        <v>0.22370000000000001</v>
      </c>
      <c r="R80" s="90">
        <f t="shared" si="22"/>
        <v>105.5864</v>
      </c>
      <c r="S80" s="90">
        <v>0</v>
      </c>
      <c r="T80" s="91">
        <f t="shared" si="23"/>
        <v>0</v>
      </c>
      <c r="AR80" s="92" t="s">
        <v>101</v>
      </c>
      <c r="AT80" s="92" t="s">
        <v>97</v>
      </c>
      <c r="AU80" s="92" t="s">
        <v>102</v>
      </c>
      <c r="AY80" s="9" t="s">
        <v>94</v>
      </c>
      <c r="BE80" s="93">
        <f t="shared" si="24"/>
        <v>0</v>
      </c>
      <c r="BF80" s="93">
        <f t="shared" si="25"/>
        <v>0</v>
      </c>
      <c r="BG80" s="93">
        <f t="shared" si="26"/>
        <v>0</v>
      </c>
      <c r="BH80" s="93">
        <f t="shared" si="27"/>
        <v>0</v>
      </c>
      <c r="BI80" s="93">
        <f t="shared" si="28"/>
        <v>0</v>
      </c>
      <c r="BJ80" s="9" t="s">
        <v>102</v>
      </c>
      <c r="BK80" s="93">
        <f t="shared" si="29"/>
        <v>0</v>
      </c>
      <c r="BL80" s="9" t="s">
        <v>101</v>
      </c>
      <c r="BM80" s="92" t="s">
        <v>432</v>
      </c>
    </row>
    <row r="81" spans="2:65" s="1" customFormat="1" ht="33" customHeight="1">
      <c r="B81" s="79"/>
      <c r="C81" s="80" t="s">
        <v>204</v>
      </c>
      <c r="D81" s="80" t="s">
        <v>97</v>
      </c>
      <c r="E81" s="81" t="s">
        <v>433</v>
      </c>
      <c r="F81" s="82" t="s">
        <v>434</v>
      </c>
      <c r="G81" s="83" t="s">
        <v>271</v>
      </c>
      <c r="H81" s="84">
        <v>190</v>
      </c>
      <c r="I81" s="85"/>
      <c r="J81" s="86">
        <f t="shared" si="20"/>
        <v>0</v>
      </c>
      <c r="K81" s="87"/>
      <c r="L81" s="14"/>
      <c r="M81" s="88" t="s">
        <v>1</v>
      </c>
      <c r="N81" s="89" t="s">
        <v>15</v>
      </c>
      <c r="P81" s="90">
        <f t="shared" si="21"/>
        <v>0</v>
      </c>
      <c r="Q81" s="90">
        <v>5.6100000000000004E-3</v>
      </c>
      <c r="R81" s="90">
        <f t="shared" si="22"/>
        <v>1.0659000000000001</v>
      </c>
      <c r="S81" s="90">
        <v>0</v>
      </c>
      <c r="T81" s="91">
        <f t="shared" si="23"/>
        <v>0</v>
      </c>
      <c r="AR81" s="92" t="s">
        <v>101</v>
      </c>
      <c r="AT81" s="92" t="s">
        <v>97</v>
      </c>
      <c r="AU81" s="92" t="s">
        <v>102</v>
      </c>
      <c r="AY81" s="9" t="s">
        <v>94</v>
      </c>
      <c r="BE81" s="93">
        <f t="shared" si="24"/>
        <v>0</v>
      </c>
      <c r="BF81" s="93">
        <f t="shared" si="25"/>
        <v>0</v>
      </c>
      <c r="BG81" s="93">
        <f t="shared" si="26"/>
        <v>0</v>
      </c>
      <c r="BH81" s="93">
        <f t="shared" si="27"/>
        <v>0</v>
      </c>
      <c r="BI81" s="93">
        <f t="shared" si="28"/>
        <v>0</v>
      </c>
      <c r="BJ81" s="9" t="s">
        <v>102</v>
      </c>
      <c r="BK81" s="93">
        <f t="shared" si="29"/>
        <v>0</v>
      </c>
      <c r="BL81" s="9" t="s">
        <v>101</v>
      </c>
      <c r="BM81" s="92" t="s">
        <v>435</v>
      </c>
    </row>
    <row r="82" spans="2:65" s="1" customFormat="1" ht="33" customHeight="1">
      <c r="B82" s="79"/>
      <c r="C82" s="80" t="s">
        <v>265</v>
      </c>
      <c r="D82" s="80" t="s">
        <v>97</v>
      </c>
      <c r="E82" s="81" t="s">
        <v>436</v>
      </c>
      <c r="F82" s="82" t="s">
        <v>437</v>
      </c>
      <c r="G82" s="83" t="s">
        <v>271</v>
      </c>
      <c r="H82" s="84">
        <v>190</v>
      </c>
      <c r="I82" s="85"/>
      <c r="J82" s="86">
        <f t="shared" si="20"/>
        <v>0</v>
      </c>
      <c r="K82" s="87"/>
      <c r="L82" s="14"/>
      <c r="M82" s="88" t="s">
        <v>1</v>
      </c>
      <c r="N82" s="89" t="s">
        <v>15</v>
      </c>
      <c r="P82" s="90">
        <f t="shared" si="21"/>
        <v>0</v>
      </c>
      <c r="Q82" s="90">
        <v>0.12966</v>
      </c>
      <c r="R82" s="90">
        <f t="shared" si="22"/>
        <v>24.635400000000001</v>
      </c>
      <c r="S82" s="90">
        <v>0</v>
      </c>
      <c r="T82" s="91">
        <f t="shared" si="23"/>
        <v>0</v>
      </c>
      <c r="AR82" s="92" t="s">
        <v>101</v>
      </c>
      <c r="AT82" s="92" t="s">
        <v>97</v>
      </c>
      <c r="AU82" s="92" t="s">
        <v>102</v>
      </c>
      <c r="AY82" s="9" t="s">
        <v>94</v>
      </c>
      <c r="BE82" s="93">
        <f t="shared" si="24"/>
        <v>0</v>
      </c>
      <c r="BF82" s="93">
        <f t="shared" si="25"/>
        <v>0</v>
      </c>
      <c r="BG82" s="93">
        <f t="shared" si="26"/>
        <v>0</v>
      </c>
      <c r="BH82" s="93">
        <f t="shared" si="27"/>
        <v>0</v>
      </c>
      <c r="BI82" s="93">
        <f t="shared" si="28"/>
        <v>0</v>
      </c>
      <c r="BJ82" s="9" t="s">
        <v>102</v>
      </c>
      <c r="BK82" s="93">
        <f t="shared" si="29"/>
        <v>0</v>
      </c>
      <c r="BL82" s="9" t="s">
        <v>101</v>
      </c>
      <c r="BM82" s="92" t="s">
        <v>438</v>
      </c>
    </row>
    <row r="83" spans="2:65" s="1" customFormat="1" ht="33" customHeight="1">
      <c r="B83" s="79"/>
      <c r="C83" s="80" t="s">
        <v>124</v>
      </c>
      <c r="D83" s="80" t="s">
        <v>97</v>
      </c>
      <c r="E83" s="81" t="s">
        <v>439</v>
      </c>
      <c r="F83" s="82" t="s">
        <v>440</v>
      </c>
      <c r="G83" s="83" t="s">
        <v>441</v>
      </c>
      <c r="H83" s="84">
        <v>59.6</v>
      </c>
      <c r="I83" s="85"/>
      <c r="J83" s="86">
        <f t="shared" si="20"/>
        <v>0</v>
      </c>
      <c r="K83" s="87"/>
      <c r="L83" s="14"/>
      <c r="M83" s="88" t="s">
        <v>1</v>
      </c>
      <c r="N83" s="89" t="s">
        <v>15</v>
      </c>
      <c r="P83" s="90">
        <f t="shared" si="21"/>
        <v>0</v>
      </c>
      <c r="Q83" s="90">
        <v>8.4000000000000005E-2</v>
      </c>
      <c r="R83" s="90">
        <f t="shared" si="22"/>
        <v>5.0064000000000002</v>
      </c>
      <c r="S83" s="90">
        <v>0</v>
      </c>
      <c r="T83" s="91">
        <f t="shared" si="23"/>
        <v>0</v>
      </c>
      <c r="AR83" s="92" t="s">
        <v>101</v>
      </c>
      <c r="AT83" s="92" t="s">
        <v>97</v>
      </c>
      <c r="AU83" s="92" t="s">
        <v>102</v>
      </c>
      <c r="AY83" s="9" t="s">
        <v>94</v>
      </c>
      <c r="BE83" s="93">
        <f t="shared" si="24"/>
        <v>0</v>
      </c>
      <c r="BF83" s="93">
        <f t="shared" si="25"/>
        <v>0</v>
      </c>
      <c r="BG83" s="93">
        <f t="shared" si="26"/>
        <v>0</v>
      </c>
      <c r="BH83" s="93">
        <f t="shared" si="27"/>
        <v>0</v>
      </c>
      <c r="BI83" s="93">
        <f t="shared" si="28"/>
        <v>0</v>
      </c>
      <c r="BJ83" s="9" t="s">
        <v>102</v>
      </c>
      <c r="BK83" s="93">
        <f t="shared" si="29"/>
        <v>0</v>
      </c>
      <c r="BL83" s="9" t="s">
        <v>101</v>
      </c>
      <c r="BM83" s="92" t="s">
        <v>442</v>
      </c>
    </row>
    <row r="84" spans="2:65" s="1" customFormat="1" ht="21.75" customHeight="1">
      <c r="B84" s="79"/>
      <c r="C84" s="94" t="s">
        <v>155</v>
      </c>
      <c r="D84" s="94" t="s">
        <v>136</v>
      </c>
      <c r="E84" s="95" t="s">
        <v>443</v>
      </c>
      <c r="F84" s="96" t="s">
        <v>444</v>
      </c>
      <c r="G84" s="97" t="s">
        <v>133</v>
      </c>
      <c r="H84" s="98">
        <v>125.16</v>
      </c>
      <c r="I84" s="99"/>
      <c r="J84" s="100">
        <f t="shared" si="20"/>
        <v>0</v>
      </c>
      <c r="K84" s="101"/>
      <c r="L84" s="102"/>
      <c r="M84" s="103" t="s">
        <v>1</v>
      </c>
      <c r="N84" s="104" t="s">
        <v>15</v>
      </c>
      <c r="P84" s="90">
        <f t="shared" si="21"/>
        <v>0</v>
      </c>
      <c r="Q84" s="90">
        <v>2.2499999999999999E-2</v>
      </c>
      <c r="R84" s="90">
        <f t="shared" si="22"/>
        <v>2.8160999999999996</v>
      </c>
      <c r="S84" s="90">
        <v>0</v>
      </c>
      <c r="T84" s="91">
        <f t="shared" si="23"/>
        <v>0</v>
      </c>
      <c r="AR84" s="92" t="s">
        <v>139</v>
      </c>
      <c r="AT84" s="92" t="s">
        <v>136</v>
      </c>
      <c r="AU84" s="92" t="s">
        <v>102</v>
      </c>
      <c r="AY84" s="9" t="s">
        <v>94</v>
      </c>
      <c r="BE84" s="93">
        <f t="shared" si="24"/>
        <v>0</v>
      </c>
      <c r="BF84" s="93">
        <f t="shared" si="25"/>
        <v>0</v>
      </c>
      <c r="BG84" s="93">
        <f t="shared" si="26"/>
        <v>0</v>
      </c>
      <c r="BH84" s="93">
        <f t="shared" si="27"/>
        <v>0</v>
      </c>
      <c r="BI84" s="93">
        <f t="shared" si="28"/>
        <v>0</v>
      </c>
      <c r="BJ84" s="9" t="s">
        <v>102</v>
      </c>
      <c r="BK84" s="93">
        <f t="shared" si="29"/>
        <v>0</v>
      </c>
      <c r="BL84" s="9" t="s">
        <v>101</v>
      </c>
      <c r="BM84" s="92" t="s">
        <v>445</v>
      </c>
    </row>
    <row r="85" spans="2:65" s="1" customFormat="1" ht="37.9" customHeight="1">
      <c r="B85" s="79"/>
      <c r="C85" s="80" t="s">
        <v>261</v>
      </c>
      <c r="D85" s="80" t="s">
        <v>97</v>
      </c>
      <c r="E85" s="81" t="s">
        <v>446</v>
      </c>
      <c r="F85" s="82" t="s">
        <v>447</v>
      </c>
      <c r="G85" s="83" t="s">
        <v>271</v>
      </c>
      <c r="H85" s="84">
        <v>282</v>
      </c>
      <c r="I85" s="85"/>
      <c r="J85" s="86">
        <f t="shared" si="20"/>
        <v>0</v>
      </c>
      <c r="K85" s="87"/>
      <c r="L85" s="14"/>
      <c r="M85" s="88" t="s">
        <v>1</v>
      </c>
      <c r="N85" s="89" t="s">
        <v>15</v>
      </c>
      <c r="P85" s="90">
        <f t="shared" si="21"/>
        <v>0</v>
      </c>
      <c r="Q85" s="90">
        <v>0.112</v>
      </c>
      <c r="R85" s="90">
        <f t="shared" si="22"/>
        <v>31.584</v>
      </c>
      <c r="S85" s="90">
        <v>0</v>
      </c>
      <c r="T85" s="91">
        <f t="shared" si="23"/>
        <v>0</v>
      </c>
      <c r="AR85" s="92" t="s">
        <v>101</v>
      </c>
      <c r="AT85" s="92" t="s">
        <v>97</v>
      </c>
      <c r="AU85" s="92" t="s">
        <v>102</v>
      </c>
      <c r="AY85" s="9" t="s">
        <v>94</v>
      </c>
      <c r="BE85" s="93">
        <f t="shared" si="24"/>
        <v>0</v>
      </c>
      <c r="BF85" s="93">
        <f t="shared" si="25"/>
        <v>0</v>
      </c>
      <c r="BG85" s="93">
        <f t="shared" si="26"/>
        <v>0</v>
      </c>
      <c r="BH85" s="93">
        <f t="shared" si="27"/>
        <v>0</v>
      </c>
      <c r="BI85" s="93">
        <f t="shared" si="28"/>
        <v>0</v>
      </c>
      <c r="BJ85" s="9" t="s">
        <v>102</v>
      </c>
      <c r="BK85" s="93">
        <f t="shared" si="29"/>
        <v>0</v>
      </c>
      <c r="BL85" s="9" t="s">
        <v>101</v>
      </c>
      <c r="BM85" s="92" t="s">
        <v>448</v>
      </c>
    </row>
    <row r="86" spans="2:65" s="1" customFormat="1" ht="37.9" customHeight="1">
      <c r="B86" s="79"/>
      <c r="C86" s="94" t="s">
        <v>189</v>
      </c>
      <c r="D86" s="94" t="s">
        <v>136</v>
      </c>
      <c r="E86" s="95" t="s">
        <v>449</v>
      </c>
      <c r="F86" s="96" t="s">
        <v>450</v>
      </c>
      <c r="G86" s="97" t="s">
        <v>271</v>
      </c>
      <c r="H86" s="98">
        <v>310.2</v>
      </c>
      <c r="I86" s="99"/>
      <c r="J86" s="100">
        <f t="shared" si="20"/>
        <v>0</v>
      </c>
      <c r="K86" s="101"/>
      <c r="L86" s="102"/>
      <c r="M86" s="103" t="s">
        <v>1</v>
      </c>
      <c r="N86" s="104" t="s">
        <v>15</v>
      </c>
      <c r="P86" s="90">
        <f t="shared" si="21"/>
        <v>0</v>
      </c>
      <c r="Q86" s="90">
        <v>0.16400000000000001</v>
      </c>
      <c r="R86" s="90">
        <f t="shared" si="22"/>
        <v>50.872799999999998</v>
      </c>
      <c r="S86" s="90">
        <v>0</v>
      </c>
      <c r="T86" s="91">
        <f t="shared" si="23"/>
        <v>0</v>
      </c>
      <c r="AR86" s="92" t="s">
        <v>139</v>
      </c>
      <c r="AT86" s="92" t="s">
        <v>136</v>
      </c>
      <c r="AU86" s="92" t="s">
        <v>102</v>
      </c>
      <c r="AY86" s="9" t="s">
        <v>94</v>
      </c>
      <c r="BE86" s="93">
        <f t="shared" si="24"/>
        <v>0</v>
      </c>
      <c r="BF86" s="93">
        <f t="shared" si="25"/>
        <v>0</v>
      </c>
      <c r="BG86" s="93">
        <f t="shared" si="26"/>
        <v>0</v>
      </c>
      <c r="BH86" s="93">
        <f t="shared" si="27"/>
        <v>0</v>
      </c>
      <c r="BI86" s="93">
        <f t="shared" si="28"/>
        <v>0</v>
      </c>
      <c r="BJ86" s="9" t="s">
        <v>102</v>
      </c>
      <c r="BK86" s="93">
        <f t="shared" si="29"/>
        <v>0</v>
      </c>
      <c r="BL86" s="9" t="s">
        <v>101</v>
      </c>
      <c r="BM86" s="92" t="s">
        <v>451</v>
      </c>
    </row>
    <row r="87" spans="2:65" s="7" customFormat="1" ht="22.9" customHeight="1">
      <c r="B87" s="68"/>
      <c r="D87" s="69" t="s">
        <v>33</v>
      </c>
      <c r="E87" s="77" t="s">
        <v>185</v>
      </c>
      <c r="F87" s="77" t="s">
        <v>452</v>
      </c>
      <c r="I87" s="71"/>
      <c r="J87" s="78">
        <f>BK87</f>
        <v>0</v>
      </c>
      <c r="L87" s="68"/>
      <c r="M87" s="72"/>
      <c r="P87" s="73">
        <f>SUM(P88:P90)</f>
        <v>0</v>
      </c>
      <c r="R87" s="73">
        <f>SUM(R88:R90)</f>
        <v>0.16342500000000001</v>
      </c>
      <c r="T87" s="74">
        <f>SUM(T88:T90)</f>
        <v>0</v>
      </c>
      <c r="AR87" s="69" t="s">
        <v>40</v>
      </c>
      <c r="AT87" s="75" t="s">
        <v>33</v>
      </c>
      <c r="AU87" s="75" t="s">
        <v>40</v>
      </c>
      <c r="AY87" s="69" t="s">
        <v>94</v>
      </c>
      <c r="BK87" s="76">
        <f>SUM(BK88:BK90)</f>
        <v>0</v>
      </c>
    </row>
    <row r="88" spans="2:65" s="1" customFormat="1" ht="16.5" customHeight="1">
      <c r="B88" s="79"/>
      <c r="C88" s="80" t="s">
        <v>316</v>
      </c>
      <c r="D88" s="80" t="s">
        <v>97</v>
      </c>
      <c r="E88" s="81" t="s">
        <v>453</v>
      </c>
      <c r="F88" s="82" t="s">
        <v>454</v>
      </c>
      <c r="G88" s="83" t="s">
        <v>271</v>
      </c>
      <c r="H88" s="84">
        <v>1307.4000000000001</v>
      </c>
      <c r="I88" s="85"/>
      <c r="J88" s="86">
        <f>ROUND(I88*H88,2)</f>
        <v>0</v>
      </c>
      <c r="K88" s="87"/>
      <c r="L88" s="14"/>
      <c r="M88" s="88" t="s">
        <v>1</v>
      </c>
      <c r="N88" s="89" t="s">
        <v>15</v>
      </c>
      <c r="P88" s="90">
        <f>O88*H88</f>
        <v>0</v>
      </c>
      <c r="Q88" s="90">
        <v>0</v>
      </c>
      <c r="R88" s="90">
        <f>Q88*H88</f>
        <v>0</v>
      </c>
      <c r="S88" s="90">
        <v>0</v>
      </c>
      <c r="T88" s="91">
        <f>S88*H88</f>
        <v>0</v>
      </c>
      <c r="AR88" s="92" t="s">
        <v>101</v>
      </c>
      <c r="AT88" s="92" t="s">
        <v>97</v>
      </c>
      <c r="AU88" s="92" t="s">
        <v>102</v>
      </c>
      <c r="AY88" s="9" t="s">
        <v>94</v>
      </c>
      <c r="BE88" s="93">
        <f>IF(N88="základná",J88,0)</f>
        <v>0</v>
      </c>
      <c r="BF88" s="93">
        <f>IF(N88="znížená",J88,0)</f>
        <v>0</v>
      </c>
      <c r="BG88" s="93">
        <f>IF(N88="zákl. prenesená",J88,0)</f>
        <v>0</v>
      </c>
      <c r="BH88" s="93">
        <f>IF(N88="zníž. prenesená",J88,0)</f>
        <v>0</v>
      </c>
      <c r="BI88" s="93">
        <f>IF(N88="nulová",J88,0)</f>
        <v>0</v>
      </c>
      <c r="BJ88" s="9" t="s">
        <v>102</v>
      </c>
      <c r="BK88" s="93">
        <f>ROUND(I88*H88,2)</f>
        <v>0</v>
      </c>
      <c r="BL88" s="9" t="s">
        <v>101</v>
      </c>
      <c r="BM88" s="92" t="s">
        <v>455</v>
      </c>
    </row>
    <row r="89" spans="2:65" s="1" customFormat="1" ht="16.5" customHeight="1">
      <c r="B89" s="79"/>
      <c r="C89" s="94" t="s">
        <v>139</v>
      </c>
      <c r="D89" s="94" t="s">
        <v>136</v>
      </c>
      <c r="E89" s="95" t="s">
        <v>456</v>
      </c>
      <c r="F89" s="96" t="s">
        <v>457</v>
      </c>
      <c r="G89" s="97" t="s">
        <v>271</v>
      </c>
      <c r="H89" s="98">
        <v>1503.51</v>
      </c>
      <c r="I89" s="99"/>
      <c r="J89" s="100">
        <f>ROUND(I89*H89,2)</f>
        <v>0</v>
      </c>
      <c r="K89" s="101"/>
      <c r="L89" s="102"/>
      <c r="M89" s="103" t="s">
        <v>1</v>
      </c>
      <c r="N89" s="104" t="s">
        <v>15</v>
      </c>
      <c r="P89" s="90">
        <f>O89*H89</f>
        <v>0</v>
      </c>
      <c r="Q89" s="90">
        <v>1E-4</v>
      </c>
      <c r="R89" s="90">
        <f>Q89*H89</f>
        <v>0.15035100000000001</v>
      </c>
      <c r="S89" s="90">
        <v>0</v>
      </c>
      <c r="T89" s="91">
        <f>S89*H89</f>
        <v>0</v>
      </c>
      <c r="AR89" s="92" t="s">
        <v>139</v>
      </c>
      <c r="AT89" s="92" t="s">
        <v>136</v>
      </c>
      <c r="AU89" s="92" t="s">
        <v>102</v>
      </c>
      <c r="AY89" s="9" t="s">
        <v>94</v>
      </c>
      <c r="BE89" s="93">
        <f>IF(N89="základná",J89,0)</f>
        <v>0</v>
      </c>
      <c r="BF89" s="93">
        <f>IF(N89="znížená",J89,0)</f>
        <v>0</v>
      </c>
      <c r="BG89" s="93">
        <f>IF(N89="zákl. prenesená",J89,0)</f>
        <v>0</v>
      </c>
      <c r="BH89" s="93">
        <f>IF(N89="zníž. prenesená",J89,0)</f>
        <v>0</v>
      </c>
      <c r="BI89" s="93">
        <f>IF(N89="nulová",J89,0)</f>
        <v>0</v>
      </c>
      <c r="BJ89" s="9" t="s">
        <v>102</v>
      </c>
      <c r="BK89" s="93">
        <f>ROUND(I89*H89,2)</f>
        <v>0</v>
      </c>
      <c r="BL89" s="9" t="s">
        <v>101</v>
      </c>
      <c r="BM89" s="92" t="s">
        <v>458</v>
      </c>
    </row>
    <row r="90" spans="2:65" s="1" customFormat="1" ht="37.9" customHeight="1">
      <c r="B90" s="79"/>
      <c r="C90" s="80" t="s">
        <v>323</v>
      </c>
      <c r="D90" s="80" t="s">
        <v>97</v>
      </c>
      <c r="E90" s="81" t="s">
        <v>459</v>
      </c>
      <c r="F90" s="82" t="s">
        <v>460</v>
      </c>
      <c r="G90" s="83" t="s">
        <v>271</v>
      </c>
      <c r="H90" s="84">
        <v>1307.4000000000001</v>
      </c>
      <c r="I90" s="85"/>
      <c r="J90" s="86">
        <f>ROUND(I90*H90,2)</f>
        <v>0</v>
      </c>
      <c r="K90" s="87"/>
      <c r="L90" s="14"/>
      <c r="M90" s="88" t="s">
        <v>1</v>
      </c>
      <c r="N90" s="89" t="s">
        <v>15</v>
      </c>
      <c r="P90" s="90">
        <f>O90*H90</f>
        <v>0</v>
      </c>
      <c r="Q90" s="90">
        <v>1.0000000000000001E-5</v>
      </c>
      <c r="R90" s="90">
        <f>Q90*H90</f>
        <v>1.3074000000000002E-2</v>
      </c>
      <c r="S90" s="90">
        <v>0</v>
      </c>
      <c r="T90" s="91">
        <f>S90*H90</f>
        <v>0</v>
      </c>
      <c r="AR90" s="92" t="s">
        <v>101</v>
      </c>
      <c r="AT90" s="92" t="s">
        <v>97</v>
      </c>
      <c r="AU90" s="92" t="s">
        <v>102</v>
      </c>
      <c r="AY90" s="9" t="s">
        <v>94</v>
      </c>
      <c r="BE90" s="93">
        <f>IF(N90="základná",J90,0)</f>
        <v>0</v>
      </c>
      <c r="BF90" s="93">
        <f>IF(N90="znížená",J90,0)</f>
        <v>0</v>
      </c>
      <c r="BG90" s="93">
        <f>IF(N90="zákl. prenesená",J90,0)</f>
        <v>0</v>
      </c>
      <c r="BH90" s="93">
        <f>IF(N90="zníž. prenesená",J90,0)</f>
        <v>0</v>
      </c>
      <c r="BI90" s="93">
        <f>IF(N90="nulová",J90,0)</f>
        <v>0</v>
      </c>
      <c r="BJ90" s="9" t="s">
        <v>102</v>
      </c>
      <c r="BK90" s="93">
        <f>ROUND(I90*H90,2)</f>
        <v>0</v>
      </c>
      <c r="BL90" s="9" t="s">
        <v>101</v>
      </c>
      <c r="BM90" s="92" t="s">
        <v>461</v>
      </c>
    </row>
    <row r="91" spans="2:65" s="7" customFormat="1" ht="22.9" customHeight="1">
      <c r="B91" s="68"/>
      <c r="D91" s="69" t="s">
        <v>33</v>
      </c>
      <c r="E91" s="77" t="s">
        <v>167</v>
      </c>
      <c r="F91" s="77" t="s">
        <v>168</v>
      </c>
      <c r="I91" s="71"/>
      <c r="J91" s="78">
        <f>BK91</f>
        <v>0</v>
      </c>
      <c r="L91" s="68"/>
      <c r="M91" s="72"/>
      <c r="P91" s="73">
        <f>SUM(P92:P108)</f>
        <v>0</v>
      </c>
      <c r="R91" s="73">
        <f>SUM(R92:R108)</f>
        <v>36.535738279999997</v>
      </c>
      <c r="T91" s="74">
        <f>SUM(T92:T108)</f>
        <v>0</v>
      </c>
      <c r="AR91" s="69" t="s">
        <v>40</v>
      </c>
      <c r="AT91" s="75" t="s">
        <v>33</v>
      </c>
      <c r="AU91" s="75" t="s">
        <v>40</v>
      </c>
      <c r="AY91" s="69" t="s">
        <v>94</v>
      </c>
      <c r="BK91" s="76">
        <f>SUM(BK92:BK108)</f>
        <v>0</v>
      </c>
    </row>
    <row r="92" spans="2:65" s="1" customFormat="1" ht="33" customHeight="1">
      <c r="B92" s="79"/>
      <c r="C92" s="80" t="s">
        <v>108</v>
      </c>
      <c r="D92" s="80" t="s">
        <v>97</v>
      </c>
      <c r="E92" s="81" t="s">
        <v>462</v>
      </c>
      <c r="F92" s="82" t="s">
        <v>463</v>
      </c>
      <c r="G92" s="83" t="s">
        <v>369</v>
      </c>
      <c r="H92" s="84">
        <v>59.6</v>
      </c>
      <c r="I92" s="85"/>
      <c r="J92" s="86">
        <f t="shared" ref="J92:J108" si="30">ROUND(I92*H92,2)</f>
        <v>0</v>
      </c>
      <c r="K92" s="87"/>
      <c r="L92" s="14"/>
      <c r="M92" s="88" t="s">
        <v>1</v>
      </c>
      <c r="N92" s="89" t="s">
        <v>15</v>
      </c>
      <c r="P92" s="90">
        <f t="shared" ref="P92:P108" si="31">O92*H92</f>
        <v>0</v>
      </c>
      <c r="Q92" s="90">
        <v>0.15112999999999999</v>
      </c>
      <c r="R92" s="90">
        <f t="shared" ref="R92:R108" si="32">Q92*H92</f>
        <v>9.0073479999999986</v>
      </c>
      <c r="S92" s="90">
        <v>0</v>
      </c>
      <c r="T92" s="91">
        <f t="shared" ref="T92:T108" si="33">S92*H92</f>
        <v>0</v>
      </c>
      <c r="AR92" s="92" t="s">
        <v>101</v>
      </c>
      <c r="AT92" s="92" t="s">
        <v>97</v>
      </c>
      <c r="AU92" s="92" t="s">
        <v>102</v>
      </c>
      <c r="AY92" s="9" t="s">
        <v>94</v>
      </c>
      <c r="BE92" s="93">
        <f t="shared" ref="BE92:BE108" si="34">IF(N92="základná",J92,0)</f>
        <v>0</v>
      </c>
      <c r="BF92" s="93">
        <f t="shared" ref="BF92:BF108" si="35">IF(N92="znížená",J92,0)</f>
        <v>0</v>
      </c>
      <c r="BG92" s="93">
        <f t="shared" ref="BG92:BG108" si="36">IF(N92="zákl. prenesená",J92,0)</f>
        <v>0</v>
      </c>
      <c r="BH92" s="93">
        <f t="shared" ref="BH92:BH108" si="37">IF(N92="zníž. prenesená",J92,0)</f>
        <v>0</v>
      </c>
      <c r="BI92" s="93">
        <f t="shared" ref="BI92:BI108" si="38">IF(N92="nulová",J92,0)</f>
        <v>0</v>
      </c>
      <c r="BJ92" s="9" t="s">
        <v>102</v>
      </c>
      <c r="BK92" s="93">
        <f t="shared" ref="BK92:BK108" si="39">ROUND(I92*H92,2)</f>
        <v>0</v>
      </c>
      <c r="BL92" s="9" t="s">
        <v>101</v>
      </c>
      <c r="BM92" s="92" t="s">
        <v>464</v>
      </c>
    </row>
    <row r="93" spans="2:65" s="1" customFormat="1" ht="21.75" customHeight="1">
      <c r="B93" s="79"/>
      <c r="C93" s="94" t="s">
        <v>112</v>
      </c>
      <c r="D93" s="94" t="s">
        <v>136</v>
      </c>
      <c r="E93" s="95" t="s">
        <v>465</v>
      </c>
      <c r="F93" s="96" t="s">
        <v>466</v>
      </c>
      <c r="G93" s="97" t="s">
        <v>133</v>
      </c>
      <c r="H93" s="98">
        <v>60.195999999999998</v>
      </c>
      <c r="I93" s="99"/>
      <c r="J93" s="100">
        <f t="shared" si="30"/>
        <v>0</v>
      </c>
      <c r="K93" s="101"/>
      <c r="L93" s="102"/>
      <c r="M93" s="103" t="s">
        <v>1</v>
      </c>
      <c r="N93" s="104" t="s">
        <v>15</v>
      </c>
      <c r="P93" s="90">
        <f t="shared" si="31"/>
        <v>0</v>
      </c>
      <c r="Q93" s="90">
        <v>8.5000000000000006E-2</v>
      </c>
      <c r="R93" s="90">
        <f t="shared" si="32"/>
        <v>5.1166600000000004</v>
      </c>
      <c r="S93" s="90">
        <v>0</v>
      </c>
      <c r="T93" s="91">
        <f t="shared" si="33"/>
        <v>0</v>
      </c>
      <c r="AR93" s="92" t="s">
        <v>139</v>
      </c>
      <c r="AT93" s="92" t="s">
        <v>136</v>
      </c>
      <c r="AU93" s="92" t="s">
        <v>102</v>
      </c>
      <c r="AY93" s="9" t="s">
        <v>94</v>
      </c>
      <c r="BE93" s="93">
        <f t="shared" si="34"/>
        <v>0</v>
      </c>
      <c r="BF93" s="93">
        <f t="shared" si="35"/>
        <v>0</v>
      </c>
      <c r="BG93" s="93">
        <f t="shared" si="36"/>
        <v>0</v>
      </c>
      <c r="BH93" s="93">
        <f t="shared" si="37"/>
        <v>0</v>
      </c>
      <c r="BI93" s="93">
        <f t="shared" si="38"/>
        <v>0</v>
      </c>
      <c r="BJ93" s="9" t="s">
        <v>102</v>
      </c>
      <c r="BK93" s="93">
        <f t="shared" si="39"/>
        <v>0</v>
      </c>
      <c r="BL93" s="9" t="s">
        <v>101</v>
      </c>
      <c r="BM93" s="92" t="s">
        <v>467</v>
      </c>
    </row>
    <row r="94" spans="2:65" s="1" customFormat="1" ht="16.5" customHeight="1">
      <c r="B94" s="79"/>
      <c r="C94" s="80" t="s">
        <v>116</v>
      </c>
      <c r="D94" s="80" t="s">
        <v>97</v>
      </c>
      <c r="E94" s="81" t="s">
        <v>468</v>
      </c>
      <c r="F94" s="82" t="s">
        <v>469</v>
      </c>
      <c r="G94" s="83" t="s">
        <v>369</v>
      </c>
      <c r="H94" s="84">
        <v>55.5</v>
      </c>
      <c r="I94" s="85"/>
      <c r="J94" s="86">
        <f t="shared" si="30"/>
        <v>0</v>
      </c>
      <c r="K94" s="87"/>
      <c r="L94" s="14"/>
      <c r="M94" s="88" t="s">
        <v>1</v>
      </c>
      <c r="N94" s="89" t="s">
        <v>15</v>
      </c>
      <c r="P94" s="90">
        <f t="shared" si="31"/>
        <v>0</v>
      </c>
      <c r="Q94" s="90">
        <v>0</v>
      </c>
      <c r="R94" s="90">
        <f t="shared" si="32"/>
        <v>0</v>
      </c>
      <c r="S94" s="90">
        <v>0</v>
      </c>
      <c r="T94" s="91">
        <f t="shared" si="33"/>
        <v>0</v>
      </c>
      <c r="AR94" s="92" t="s">
        <v>101</v>
      </c>
      <c r="AT94" s="92" t="s">
        <v>97</v>
      </c>
      <c r="AU94" s="92" t="s">
        <v>102</v>
      </c>
      <c r="AY94" s="9" t="s">
        <v>94</v>
      </c>
      <c r="BE94" s="93">
        <f t="shared" si="34"/>
        <v>0</v>
      </c>
      <c r="BF94" s="93">
        <f t="shared" si="35"/>
        <v>0</v>
      </c>
      <c r="BG94" s="93">
        <f t="shared" si="36"/>
        <v>0</v>
      </c>
      <c r="BH94" s="93">
        <f t="shared" si="37"/>
        <v>0</v>
      </c>
      <c r="BI94" s="93">
        <f t="shared" si="38"/>
        <v>0</v>
      </c>
      <c r="BJ94" s="9" t="s">
        <v>102</v>
      </c>
      <c r="BK94" s="93">
        <f t="shared" si="39"/>
        <v>0</v>
      </c>
      <c r="BL94" s="9" t="s">
        <v>101</v>
      </c>
      <c r="BM94" s="92" t="s">
        <v>470</v>
      </c>
    </row>
    <row r="95" spans="2:65" s="1" customFormat="1" ht="24.2" customHeight="1">
      <c r="B95" s="79"/>
      <c r="C95" s="94" t="s">
        <v>120</v>
      </c>
      <c r="D95" s="94" t="s">
        <v>136</v>
      </c>
      <c r="E95" s="95" t="s">
        <v>471</v>
      </c>
      <c r="F95" s="96" t="s">
        <v>472</v>
      </c>
      <c r="G95" s="97" t="s">
        <v>369</v>
      </c>
      <c r="H95" s="98">
        <v>55.5</v>
      </c>
      <c r="I95" s="99"/>
      <c r="J95" s="100">
        <f t="shared" si="30"/>
        <v>0</v>
      </c>
      <c r="K95" s="101"/>
      <c r="L95" s="102"/>
      <c r="M95" s="103" t="s">
        <v>1</v>
      </c>
      <c r="N95" s="104" t="s">
        <v>15</v>
      </c>
      <c r="P95" s="90">
        <f t="shared" si="31"/>
        <v>0</v>
      </c>
      <c r="Q95" s="90">
        <v>5.0000000000000001E-4</v>
      </c>
      <c r="R95" s="90">
        <f t="shared" si="32"/>
        <v>2.775E-2</v>
      </c>
      <c r="S95" s="90">
        <v>0</v>
      </c>
      <c r="T95" s="91">
        <f t="shared" si="33"/>
        <v>0</v>
      </c>
      <c r="AR95" s="92" t="s">
        <v>139</v>
      </c>
      <c r="AT95" s="92" t="s">
        <v>136</v>
      </c>
      <c r="AU95" s="92" t="s">
        <v>102</v>
      </c>
      <c r="AY95" s="9" t="s">
        <v>94</v>
      </c>
      <c r="BE95" s="93">
        <f t="shared" si="34"/>
        <v>0</v>
      </c>
      <c r="BF95" s="93">
        <f t="shared" si="35"/>
        <v>0</v>
      </c>
      <c r="BG95" s="93">
        <f t="shared" si="36"/>
        <v>0</v>
      </c>
      <c r="BH95" s="93">
        <f t="shared" si="37"/>
        <v>0</v>
      </c>
      <c r="BI95" s="93">
        <f t="shared" si="38"/>
        <v>0</v>
      </c>
      <c r="BJ95" s="9" t="s">
        <v>102</v>
      </c>
      <c r="BK95" s="93">
        <f t="shared" si="39"/>
        <v>0</v>
      </c>
      <c r="BL95" s="9" t="s">
        <v>101</v>
      </c>
      <c r="BM95" s="92" t="s">
        <v>473</v>
      </c>
    </row>
    <row r="96" spans="2:65" s="1" customFormat="1" ht="16.5" customHeight="1">
      <c r="B96" s="79"/>
      <c r="C96" s="80" t="s">
        <v>294</v>
      </c>
      <c r="D96" s="80" t="s">
        <v>97</v>
      </c>
      <c r="E96" s="81" t="s">
        <v>474</v>
      </c>
      <c r="F96" s="82" t="s">
        <v>475</v>
      </c>
      <c r="G96" s="83" t="s">
        <v>369</v>
      </c>
      <c r="H96" s="84">
        <v>25.6</v>
      </c>
      <c r="I96" s="85"/>
      <c r="J96" s="86">
        <f t="shared" si="30"/>
        <v>0</v>
      </c>
      <c r="K96" s="87"/>
      <c r="L96" s="14"/>
      <c r="M96" s="88" t="s">
        <v>1</v>
      </c>
      <c r="N96" s="89" t="s">
        <v>15</v>
      </c>
      <c r="P96" s="90">
        <f t="shared" si="31"/>
        <v>0</v>
      </c>
      <c r="Q96" s="90">
        <v>6.0600000000000003E-3</v>
      </c>
      <c r="R96" s="90">
        <f t="shared" si="32"/>
        <v>0.15513600000000002</v>
      </c>
      <c r="S96" s="90">
        <v>0</v>
      </c>
      <c r="T96" s="91">
        <f t="shared" si="33"/>
        <v>0</v>
      </c>
      <c r="AR96" s="92" t="s">
        <v>101</v>
      </c>
      <c r="AT96" s="92" t="s">
        <v>97</v>
      </c>
      <c r="AU96" s="92" t="s">
        <v>102</v>
      </c>
      <c r="AY96" s="9" t="s">
        <v>94</v>
      </c>
      <c r="BE96" s="93">
        <f t="shared" si="34"/>
        <v>0</v>
      </c>
      <c r="BF96" s="93">
        <f t="shared" si="35"/>
        <v>0</v>
      </c>
      <c r="BG96" s="93">
        <f t="shared" si="36"/>
        <v>0</v>
      </c>
      <c r="BH96" s="93">
        <f t="shared" si="37"/>
        <v>0</v>
      </c>
      <c r="BI96" s="93">
        <f t="shared" si="38"/>
        <v>0</v>
      </c>
      <c r="BJ96" s="9" t="s">
        <v>102</v>
      </c>
      <c r="BK96" s="93">
        <f t="shared" si="39"/>
        <v>0</v>
      </c>
      <c r="BL96" s="9" t="s">
        <v>101</v>
      </c>
      <c r="BM96" s="92" t="s">
        <v>476</v>
      </c>
    </row>
    <row r="97" spans="2:65" s="1" customFormat="1" ht="24.2" customHeight="1">
      <c r="B97" s="79"/>
      <c r="C97" s="94" t="s">
        <v>151</v>
      </c>
      <c r="D97" s="94" t="s">
        <v>136</v>
      </c>
      <c r="E97" s="95" t="s">
        <v>477</v>
      </c>
      <c r="F97" s="96" t="s">
        <v>478</v>
      </c>
      <c r="G97" s="97" t="s">
        <v>369</v>
      </c>
      <c r="H97" s="98">
        <v>25.6</v>
      </c>
      <c r="I97" s="99"/>
      <c r="J97" s="100">
        <f t="shared" si="30"/>
        <v>0</v>
      </c>
      <c r="K97" s="101"/>
      <c r="L97" s="102"/>
      <c r="M97" s="103" t="s">
        <v>1</v>
      </c>
      <c r="N97" s="104" t="s">
        <v>15</v>
      </c>
      <c r="P97" s="90">
        <f t="shared" si="31"/>
        <v>0</v>
      </c>
      <c r="Q97" s="90">
        <v>6.0000000000000001E-3</v>
      </c>
      <c r="R97" s="90">
        <f t="shared" si="32"/>
        <v>0.15360000000000001</v>
      </c>
      <c r="S97" s="90">
        <v>0</v>
      </c>
      <c r="T97" s="91">
        <f t="shared" si="33"/>
        <v>0</v>
      </c>
      <c r="AR97" s="92" t="s">
        <v>139</v>
      </c>
      <c r="AT97" s="92" t="s">
        <v>136</v>
      </c>
      <c r="AU97" s="92" t="s">
        <v>102</v>
      </c>
      <c r="AY97" s="9" t="s">
        <v>94</v>
      </c>
      <c r="BE97" s="93">
        <f t="shared" si="34"/>
        <v>0</v>
      </c>
      <c r="BF97" s="93">
        <f t="shared" si="35"/>
        <v>0</v>
      </c>
      <c r="BG97" s="93">
        <f t="shared" si="36"/>
        <v>0</v>
      </c>
      <c r="BH97" s="93">
        <f t="shared" si="37"/>
        <v>0</v>
      </c>
      <c r="BI97" s="93">
        <f t="shared" si="38"/>
        <v>0</v>
      </c>
      <c r="BJ97" s="9" t="s">
        <v>102</v>
      </c>
      <c r="BK97" s="93">
        <f t="shared" si="39"/>
        <v>0</v>
      </c>
      <c r="BL97" s="9" t="s">
        <v>101</v>
      </c>
      <c r="BM97" s="92" t="s">
        <v>479</v>
      </c>
    </row>
    <row r="98" spans="2:65" s="1" customFormat="1" ht="33" customHeight="1">
      <c r="B98" s="79"/>
      <c r="C98" s="80" t="s">
        <v>163</v>
      </c>
      <c r="D98" s="80" t="s">
        <v>97</v>
      </c>
      <c r="E98" s="81" t="s">
        <v>480</v>
      </c>
      <c r="F98" s="82" t="s">
        <v>481</v>
      </c>
      <c r="G98" s="83" t="s">
        <v>369</v>
      </c>
      <c r="H98" s="84">
        <v>322</v>
      </c>
      <c r="I98" s="85"/>
      <c r="J98" s="86">
        <f t="shared" si="30"/>
        <v>0</v>
      </c>
      <c r="K98" s="87"/>
      <c r="L98" s="14"/>
      <c r="M98" s="88" t="s">
        <v>1</v>
      </c>
      <c r="N98" s="89" t="s">
        <v>15</v>
      </c>
      <c r="P98" s="90">
        <f t="shared" si="31"/>
        <v>0</v>
      </c>
      <c r="Q98" s="90">
        <v>1.0000000000000001E-5</v>
      </c>
      <c r="R98" s="90">
        <f t="shared" si="32"/>
        <v>3.2200000000000002E-3</v>
      </c>
      <c r="S98" s="90">
        <v>0</v>
      </c>
      <c r="T98" s="91">
        <f t="shared" si="33"/>
        <v>0</v>
      </c>
      <c r="AR98" s="92" t="s">
        <v>101</v>
      </c>
      <c r="AT98" s="92" t="s">
        <v>97</v>
      </c>
      <c r="AU98" s="92" t="s">
        <v>102</v>
      </c>
      <c r="AY98" s="9" t="s">
        <v>94</v>
      </c>
      <c r="BE98" s="93">
        <f t="shared" si="34"/>
        <v>0</v>
      </c>
      <c r="BF98" s="93">
        <f t="shared" si="35"/>
        <v>0</v>
      </c>
      <c r="BG98" s="93">
        <f t="shared" si="36"/>
        <v>0</v>
      </c>
      <c r="BH98" s="93">
        <f t="shared" si="37"/>
        <v>0</v>
      </c>
      <c r="BI98" s="93">
        <f t="shared" si="38"/>
        <v>0</v>
      </c>
      <c r="BJ98" s="9" t="s">
        <v>102</v>
      </c>
      <c r="BK98" s="93">
        <f t="shared" si="39"/>
        <v>0</v>
      </c>
      <c r="BL98" s="9" t="s">
        <v>101</v>
      </c>
      <c r="BM98" s="92" t="s">
        <v>482</v>
      </c>
    </row>
    <row r="99" spans="2:65" s="1" customFormat="1" ht="24.2" customHeight="1">
      <c r="B99" s="79"/>
      <c r="C99" s="80" t="s">
        <v>212</v>
      </c>
      <c r="D99" s="80" t="s">
        <v>97</v>
      </c>
      <c r="E99" s="81" t="s">
        <v>483</v>
      </c>
      <c r="F99" s="82" t="s">
        <v>484</v>
      </c>
      <c r="G99" s="83" t="s">
        <v>369</v>
      </c>
      <c r="H99" s="84">
        <v>322</v>
      </c>
      <c r="I99" s="85"/>
      <c r="J99" s="86">
        <f t="shared" si="30"/>
        <v>0</v>
      </c>
      <c r="K99" s="87"/>
      <c r="L99" s="14"/>
      <c r="M99" s="88" t="s">
        <v>1</v>
      </c>
      <c r="N99" s="89" t="s">
        <v>15</v>
      </c>
      <c r="P99" s="90">
        <f t="shared" si="31"/>
        <v>0</v>
      </c>
      <c r="Q99" s="90">
        <v>2.0000000000000002E-5</v>
      </c>
      <c r="R99" s="90">
        <f t="shared" si="32"/>
        <v>6.4400000000000004E-3</v>
      </c>
      <c r="S99" s="90">
        <v>0</v>
      </c>
      <c r="T99" s="91">
        <f t="shared" si="33"/>
        <v>0</v>
      </c>
      <c r="AR99" s="92" t="s">
        <v>101</v>
      </c>
      <c r="AT99" s="92" t="s">
        <v>97</v>
      </c>
      <c r="AU99" s="92" t="s">
        <v>102</v>
      </c>
      <c r="AY99" s="9" t="s">
        <v>94</v>
      </c>
      <c r="BE99" s="93">
        <f t="shared" si="34"/>
        <v>0</v>
      </c>
      <c r="BF99" s="93">
        <f t="shared" si="35"/>
        <v>0</v>
      </c>
      <c r="BG99" s="93">
        <f t="shared" si="36"/>
        <v>0</v>
      </c>
      <c r="BH99" s="93">
        <f t="shared" si="37"/>
        <v>0</v>
      </c>
      <c r="BI99" s="93">
        <f t="shared" si="38"/>
        <v>0</v>
      </c>
      <c r="BJ99" s="9" t="s">
        <v>102</v>
      </c>
      <c r="BK99" s="93">
        <f t="shared" si="39"/>
        <v>0</v>
      </c>
      <c r="BL99" s="9" t="s">
        <v>101</v>
      </c>
      <c r="BM99" s="92" t="s">
        <v>485</v>
      </c>
    </row>
    <row r="100" spans="2:65" s="1" customFormat="1" ht="24.2" customHeight="1">
      <c r="B100" s="79"/>
      <c r="C100" s="94" t="s">
        <v>216</v>
      </c>
      <c r="D100" s="94" t="s">
        <v>136</v>
      </c>
      <c r="E100" s="95" t="s">
        <v>486</v>
      </c>
      <c r="F100" s="96" t="s">
        <v>487</v>
      </c>
      <c r="G100" s="97" t="s">
        <v>488</v>
      </c>
      <c r="H100" s="98">
        <v>27.047999999999998</v>
      </c>
      <c r="I100" s="99"/>
      <c r="J100" s="100">
        <f t="shared" si="30"/>
        <v>0</v>
      </c>
      <c r="K100" s="101"/>
      <c r="L100" s="102"/>
      <c r="M100" s="103" t="s">
        <v>1</v>
      </c>
      <c r="N100" s="104" t="s">
        <v>15</v>
      </c>
      <c r="P100" s="90">
        <f t="shared" si="31"/>
        <v>0</v>
      </c>
      <c r="Q100" s="90">
        <v>1.3600000000000001E-3</v>
      </c>
      <c r="R100" s="90">
        <f t="shared" si="32"/>
        <v>3.6785280000000004E-2</v>
      </c>
      <c r="S100" s="90">
        <v>0</v>
      </c>
      <c r="T100" s="91">
        <f t="shared" si="33"/>
        <v>0</v>
      </c>
      <c r="AR100" s="92" t="s">
        <v>139</v>
      </c>
      <c r="AT100" s="92" t="s">
        <v>136</v>
      </c>
      <c r="AU100" s="92" t="s">
        <v>102</v>
      </c>
      <c r="AY100" s="9" t="s">
        <v>94</v>
      </c>
      <c r="BE100" s="93">
        <f t="shared" si="34"/>
        <v>0</v>
      </c>
      <c r="BF100" s="93">
        <f t="shared" si="35"/>
        <v>0</v>
      </c>
      <c r="BG100" s="93">
        <f t="shared" si="36"/>
        <v>0</v>
      </c>
      <c r="BH100" s="93">
        <f t="shared" si="37"/>
        <v>0</v>
      </c>
      <c r="BI100" s="93">
        <f t="shared" si="38"/>
        <v>0</v>
      </c>
      <c r="BJ100" s="9" t="s">
        <v>102</v>
      </c>
      <c r="BK100" s="93">
        <f t="shared" si="39"/>
        <v>0</v>
      </c>
      <c r="BL100" s="9" t="s">
        <v>101</v>
      </c>
      <c r="BM100" s="92" t="s">
        <v>489</v>
      </c>
    </row>
    <row r="101" spans="2:65" s="1" customFormat="1" ht="24.2" customHeight="1">
      <c r="B101" s="79"/>
      <c r="C101" s="80" t="s">
        <v>490</v>
      </c>
      <c r="D101" s="80" t="s">
        <v>97</v>
      </c>
      <c r="E101" s="81" t="s">
        <v>491</v>
      </c>
      <c r="F101" s="82" t="s">
        <v>492</v>
      </c>
      <c r="G101" s="83" t="s">
        <v>271</v>
      </c>
      <c r="H101" s="84">
        <v>41.7</v>
      </c>
      <c r="I101" s="85"/>
      <c r="J101" s="86">
        <f t="shared" si="30"/>
        <v>0</v>
      </c>
      <c r="K101" s="87"/>
      <c r="L101" s="14"/>
      <c r="M101" s="88" t="s">
        <v>1</v>
      </c>
      <c r="N101" s="89" t="s">
        <v>15</v>
      </c>
      <c r="P101" s="90">
        <f t="shared" si="31"/>
        <v>0</v>
      </c>
      <c r="Q101" s="90">
        <v>3.0000000000000001E-5</v>
      </c>
      <c r="R101" s="90">
        <f t="shared" si="32"/>
        <v>1.2510000000000002E-3</v>
      </c>
      <c r="S101" s="90">
        <v>0</v>
      </c>
      <c r="T101" s="91">
        <f t="shared" si="33"/>
        <v>0</v>
      </c>
      <c r="AR101" s="92" t="s">
        <v>101</v>
      </c>
      <c r="AT101" s="92" t="s">
        <v>97</v>
      </c>
      <c r="AU101" s="92" t="s">
        <v>102</v>
      </c>
      <c r="AY101" s="9" t="s">
        <v>94</v>
      </c>
      <c r="BE101" s="93">
        <f t="shared" si="34"/>
        <v>0</v>
      </c>
      <c r="BF101" s="93">
        <f t="shared" si="35"/>
        <v>0</v>
      </c>
      <c r="BG101" s="93">
        <f t="shared" si="36"/>
        <v>0</v>
      </c>
      <c r="BH101" s="93">
        <f t="shared" si="37"/>
        <v>0</v>
      </c>
      <c r="BI101" s="93">
        <f t="shared" si="38"/>
        <v>0</v>
      </c>
      <c r="BJ101" s="9" t="s">
        <v>102</v>
      </c>
      <c r="BK101" s="93">
        <f t="shared" si="39"/>
        <v>0</v>
      </c>
      <c r="BL101" s="9" t="s">
        <v>101</v>
      </c>
      <c r="BM101" s="92" t="s">
        <v>493</v>
      </c>
    </row>
    <row r="102" spans="2:65" s="1" customFormat="1" ht="24.2" customHeight="1">
      <c r="B102" s="79"/>
      <c r="C102" s="80" t="s">
        <v>494</v>
      </c>
      <c r="D102" s="80" t="s">
        <v>97</v>
      </c>
      <c r="E102" s="81" t="s">
        <v>495</v>
      </c>
      <c r="F102" s="82" t="s">
        <v>496</v>
      </c>
      <c r="G102" s="83" t="s">
        <v>133</v>
      </c>
      <c r="H102" s="84">
        <v>7</v>
      </c>
      <c r="I102" s="85"/>
      <c r="J102" s="86">
        <f t="shared" si="30"/>
        <v>0</v>
      </c>
      <c r="K102" s="87"/>
      <c r="L102" s="14"/>
      <c r="M102" s="88" t="s">
        <v>1</v>
      </c>
      <c r="N102" s="89" t="s">
        <v>15</v>
      </c>
      <c r="P102" s="90">
        <f t="shared" si="31"/>
        <v>0</v>
      </c>
      <c r="Q102" s="90">
        <v>3.0000000000000001E-5</v>
      </c>
      <c r="R102" s="90">
        <f t="shared" si="32"/>
        <v>2.1000000000000001E-4</v>
      </c>
      <c r="S102" s="90">
        <v>0</v>
      </c>
      <c r="T102" s="91">
        <f t="shared" si="33"/>
        <v>0</v>
      </c>
      <c r="AR102" s="92" t="s">
        <v>101</v>
      </c>
      <c r="AT102" s="92" t="s">
        <v>97</v>
      </c>
      <c r="AU102" s="92" t="s">
        <v>102</v>
      </c>
      <c r="AY102" s="9" t="s">
        <v>94</v>
      </c>
      <c r="BE102" s="93">
        <f t="shared" si="34"/>
        <v>0</v>
      </c>
      <c r="BF102" s="93">
        <f t="shared" si="35"/>
        <v>0</v>
      </c>
      <c r="BG102" s="93">
        <f t="shared" si="36"/>
        <v>0</v>
      </c>
      <c r="BH102" s="93">
        <f t="shared" si="37"/>
        <v>0</v>
      </c>
      <c r="BI102" s="93">
        <f t="shared" si="38"/>
        <v>0</v>
      </c>
      <c r="BJ102" s="9" t="s">
        <v>102</v>
      </c>
      <c r="BK102" s="93">
        <f t="shared" si="39"/>
        <v>0</v>
      </c>
      <c r="BL102" s="9" t="s">
        <v>101</v>
      </c>
      <c r="BM102" s="92" t="s">
        <v>497</v>
      </c>
    </row>
    <row r="103" spans="2:65" s="1" customFormat="1" ht="16.5" customHeight="1">
      <c r="B103" s="79"/>
      <c r="C103" s="80" t="s">
        <v>498</v>
      </c>
      <c r="D103" s="80" t="s">
        <v>97</v>
      </c>
      <c r="E103" s="81" t="s">
        <v>499</v>
      </c>
      <c r="F103" s="82" t="s">
        <v>500</v>
      </c>
      <c r="G103" s="83" t="s">
        <v>133</v>
      </c>
      <c r="H103" s="84">
        <v>22</v>
      </c>
      <c r="I103" s="85"/>
      <c r="J103" s="86">
        <f t="shared" si="30"/>
        <v>0</v>
      </c>
      <c r="K103" s="87"/>
      <c r="L103" s="14"/>
      <c r="M103" s="88" t="s">
        <v>1</v>
      </c>
      <c r="N103" s="89" t="s">
        <v>15</v>
      </c>
      <c r="P103" s="90">
        <f t="shared" si="31"/>
        <v>0</v>
      </c>
      <c r="Q103" s="90">
        <v>0.41054000000000002</v>
      </c>
      <c r="R103" s="90">
        <f t="shared" si="32"/>
        <v>9.031880000000001</v>
      </c>
      <c r="S103" s="90">
        <v>0</v>
      </c>
      <c r="T103" s="91">
        <f t="shared" si="33"/>
        <v>0</v>
      </c>
      <c r="AR103" s="92" t="s">
        <v>101</v>
      </c>
      <c r="AT103" s="92" t="s">
        <v>97</v>
      </c>
      <c r="AU103" s="92" t="s">
        <v>102</v>
      </c>
      <c r="AY103" s="9" t="s">
        <v>94</v>
      </c>
      <c r="BE103" s="93">
        <f t="shared" si="34"/>
        <v>0</v>
      </c>
      <c r="BF103" s="93">
        <f t="shared" si="35"/>
        <v>0</v>
      </c>
      <c r="BG103" s="93">
        <f t="shared" si="36"/>
        <v>0</v>
      </c>
      <c r="BH103" s="93">
        <f t="shared" si="37"/>
        <v>0</v>
      </c>
      <c r="BI103" s="93">
        <f t="shared" si="38"/>
        <v>0</v>
      </c>
      <c r="BJ103" s="9" t="s">
        <v>102</v>
      </c>
      <c r="BK103" s="93">
        <f t="shared" si="39"/>
        <v>0</v>
      </c>
      <c r="BL103" s="9" t="s">
        <v>101</v>
      </c>
      <c r="BM103" s="92" t="s">
        <v>501</v>
      </c>
    </row>
    <row r="104" spans="2:65" s="1" customFormat="1" ht="37.9" customHeight="1">
      <c r="B104" s="79"/>
      <c r="C104" s="80" t="s">
        <v>502</v>
      </c>
      <c r="D104" s="80" t="s">
        <v>97</v>
      </c>
      <c r="E104" s="81" t="s">
        <v>503</v>
      </c>
      <c r="F104" s="82" t="s">
        <v>504</v>
      </c>
      <c r="G104" s="83" t="s">
        <v>369</v>
      </c>
      <c r="H104" s="84">
        <v>13.5</v>
      </c>
      <c r="I104" s="85"/>
      <c r="J104" s="86">
        <f t="shared" si="30"/>
        <v>0</v>
      </c>
      <c r="K104" s="87"/>
      <c r="L104" s="14"/>
      <c r="M104" s="88" t="s">
        <v>1</v>
      </c>
      <c r="N104" s="89" t="s">
        <v>15</v>
      </c>
      <c r="P104" s="90">
        <f t="shared" si="31"/>
        <v>0</v>
      </c>
      <c r="Q104" s="90">
        <v>0.24532000000000001</v>
      </c>
      <c r="R104" s="90">
        <f t="shared" si="32"/>
        <v>3.31182</v>
      </c>
      <c r="S104" s="90">
        <v>0</v>
      </c>
      <c r="T104" s="91">
        <f t="shared" si="33"/>
        <v>0</v>
      </c>
      <c r="AR104" s="92" t="s">
        <v>101</v>
      </c>
      <c r="AT104" s="92" t="s">
        <v>97</v>
      </c>
      <c r="AU104" s="92" t="s">
        <v>102</v>
      </c>
      <c r="AY104" s="9" t="s">
        <v>94</v>
      </c>
      <c r="BE104" s="93">
        <f t="shared" si="34"/>
        <v>0</v>
      </c>
      <c r="BF104" s="93">
        <f t="shared" si="35"/>
        <v>0</v>
      </c>
      <c r="BG104" s="93">
        <f t="shared" si="36"/>
        <v>0</v>
      </c>
      <c r="BH104" s="93">
        <f t="shared" si="37"/>
        <v>0</v>
      </c>
      <c r="BI104" s="93">
        <f t="shared" si="38"/>
        <v>0</v>
      </c>
      <c r="BJ104" s="9" t="s">
        <v>102</v>
      </c>
      <c r="BK104" s="93">
        <f t="shared" si="39"/>
        <v>0</v>
      </c>
      <c r="BL104" s="9" t="s">
        <v>101</v>
      </c>
      <c r="BM104" s="92" t="s">
        <v>505</v>
      </c>
    </row>
    <row r="105" spans="2:65" s="1" customFormat="1" ht="37.9" customHeight="1">
      <c r="B105" s="79"/>
      <c r="C105" s="80" t="s">
        <v>506</v>
      </c>
      <c r="D105" s="80" t="s">
        <v>97</v>
      </c>
      <c r="E105" s="81" t="s">
        <v>507</v>
      </c>
      <c r="F105" s="82" t="s">
        <v>508</v>
      </c>
      <c r="G105" s="83" t="s">
        <v>369</v>
      </c>
      <c r="H105" s="84">
        <v>41.3</v>
      </c>
      <c r="I105" s="85"/>
      <c r="J105" s="86">
        <f t="shared" si="30"/>
        <v>0</v>
      </c>
      <c r="K105" s="87"/>
      <c r="L105" s="14"/>
      <c r="M105" s="88" t="s">
        <v>1</v>
      </c>
      <c r="N105" s="89" t="s">
        <v>15</v>
      </c>
      <c r="P105" s="90">
        <f t="shared" si="31"/>
        <v>0</v>
      </c>
      <c r="Q105" s="90">
        <v>0.19466</v>
      </c>
      <c r="R105" s="90">
        <f t="shared" si="32"/>
        <v>8.0394579999999998</v>
      </c>
      <c r="S105" s="90">
        <v>0</v>
      </c>
      <c r="T105" s="91">
        <f t="shared" si="33"/>
        <v>0</v>
      </c>
      <c r="AR105" s="92" t="s">
        <v>101</v>
      </c>
      <c r="AT105" s="92" t="s">
        <v>97</v>
      </c>
      <c r="AU105" s="92" t="s">
        <v>102</v>
      </c>
      <c r="AY105" s="9" t="s">
        <v>94</v>
      </c>
      <c r="BE105" s="93">
        <f t="shared" si="34"/>
        <v>0</v>
      </c>
      <c r="BF105" s="93">
        <f t="shared" si="35"/>
        <v>0</v>
      </c>
      <c r="BG105" s="93">
        <f t="shared" si="36"/>
        <v>0</v>
      </c>
      <c r="BH105" s="93">
        <f t="shared" si="37"/>
        <v>0</v>
      </c>
      <c r="BI105" s="93">
        <f t="shared" si="38"/>
        <v>0</v>
      </c>
      <c r="BJ105" s="9" t="s">
        <v>102</v>
      </c>
      <c r="BK105" s="93">
        <f t="shared" si="39"/>
        <v>0</v>
      </c>
      <c r="BL105" s="9" t="s">
        <v>101</v>
      </c>
      <c r="BM105" s="92" t="s">
        <v>509</v>
      </c>
    </row>
    <row r="106" spans="2:65" s="1" customFormat="1" ht="37.9" customHeight="1">
      <c r="B106" s="79"/>
      <c r="C106" s="94" t="s">
        <v>510</v>
      </c>
      <c r="D106" s="94" t="s">
        <v>136</v>
      </c>
      <c r="E106" s="95" t="s">
        <v>511</v>
      </c>
      <c r="F106" s="96" t="s">
        <v>512</v>
      </c>
      <c r="G106" s="97" t="s">
        <v>133</v>
      </c>
      <c r="H106" s="98">
        <v>41.3</v>
      </c>
      <c r="I106" s="99"/>
      <c r="J106" s="100">
        <f t="shared" si="30"/>
        <v>0</v>
      </c>
      <c r="K106" s="101"/>
      <c r="L106" s="102"/>
      <c r="M106" s="103" t="s">
        <v>1</v>
      </c>
      <c r="N106" s="104" t="s">
        <v>15</v>
      </c>
      <c r="P106" s="90">
        <f t="shared" si="31"/>
        <v>0</v>
      </c>
      <c r="Q106" s="90">
        <v>3.3799999999999997E-2</v>
      </c>
      <c r="R106" s="90">
        <f t="shared" si="32"/>
        <v>1.3959399999999997</v>
      </c>
      <c r="S106" s="90">
        <v>0</v>
      </c>
      <c r="T106" s="91">
        <f t="shared" si="33"/>
        <v>0</v>
      </c>
      <c r="AR106" s="92" t="s">
        <v>139</v>
      </c>
      <c r="AT106" s="92" t="s">
        <v>136</v>
      </c>
      <c r="AU106" s="92" t="s">
        <v>102</v>
      </c>
      <c r="AY106" s="9" t="s">
        <v>94</v>
      </c>
      <c r="BE106" s="93">
        <f t="shared" si="34"/>
        <v>0</v>
      </c>
      <c r="BF106" s="93">
        <f t="shared" si="35"/>
        <v>0</v>
      </c>
      <c r="BG106" s="93">
        <f t="shared" si="36"/>
        <v>0</v>
      </c>
      <c r="BH106" s="93">
        <f t="shared" si="37"/>
        <v>0</v>
      </c>
      <c r="BI106" s="93">
        <f t="shared" si="38"/>
        <v>0</v>
      </c>
      <c r="BJ106" s="9" t="s">
        <v>102</v>
      </c>
      <c r="BK106" s="93">
        <f t="shared" si="39"/>
        <v>0</v>
      </c>
      <c r="BL106" s="9" t="s">
        <v>101</v>
      </c>
      <c r="BM106" s="92" t="s">
        <v>513</v>
      </c>
    </row>
    <row r="107" spans="2:65" s="1" customFormat="1" ht="37.9" customHeight="1">
      <c r="B107" s="79"/>
      <c r="C107" s="94" t="s">
        <v>514</v>
      </c>
      <c r="D107" s="94" t="s">
        <v>136</v>
      </c>
      <c r="E107" s="95" t="s">
        <v>515</v>
      </c>
      <c r="F107" s="96" t="s">
        <v>516</v>
      </c>
      <c r="G107" s="97" t="s">
        <v>133</v>
      </c>
      <c r="H107" s="98">
        <v>41.3</v>
      </c>
      <c r="I107" s="99"/>
      <c r="J107" s="100">
        <f t="shared" si="30"/>
        <v>0</v>
      </c>
      <c r="K107" s="101"/>
      <c r="L107" s="102"/>
      <c r="M107" s="103" t="s">
        <v>1</v>
      </c>
      <c r="N107" s="104" t="s">
        <v>15</v>
      </c>
      <c r="P107" s="90">
        <f t="shared" si="31"/>
        <v>0</v>
      </c>
      <c r="Q107" s="90">
        <v>5.7999999999999996E-3</v>
      </c>
      <c r="R107" s="90">
        <f t="shared" si="32"/>
        <v>0.23953999999999998</v>
      </c>
      <c r="S107" s="90">
        <v>0</v>
      </c>
      <c r="T107" s="91">
        <f t="shared" si="33"/>
        <v>0</v>
      </c>
      <c r="AR107" s="92" t="s">
        <v>139</v>
      </c>
      <c r="AT107" s="92" t="s">
        <v>136</v>
      </c>
      <c r="AU107" s="92" t="s">
        <v>102</v>
      </c>
      <c r="AY107" s="9" t="s">
        <v>94</v>
      </c>
      <c r="BE107" s="93">
        <f t="shared" si="34"/>
        <v>0</v>
      </c>
      <c r="BF107" s="93">
        <f t="shared" si="35"/>
        <v>0</v>
      </c>
      <c r="BG107" s="93">
        <f t="shared" si="36"/>
        <v>0</v>
      </c>
      <c r="BH107" s="93">
        <f t="shared" si="37"/>
        <v>0</v>
      </c>
      <c r="BI107" s="93">
        <f t="shared" si="38"/>
        <v>0</v>
      </c>
      <c r="BJ107" s="9" t="s">
        <v>102</v>
      </c>
      <c r="BK107" s="93">
        <f t="shared" si="39"/>
        <v>0</v>
      </c>
      <c r="BL107" s="9" t="s">
        <v>101</v>
      </c>
      <c r="BM107" s="92" t="s">
        <v>517</v>
      </c>
    </row>
    <row r="108" spans="2:65" s="1" customFormat="1" ht="16.5" customHeight="1">
      <c r="B108" s="79"/>
      <c r="C108" s="94" t="s">
        <v>518</v>
      </c>
      <c r="D108" s="94" t="s">
        <v>136</v>
      </c>
      <c r="E108" s="95" t="s">
        <v>519</v>
      </c>
      <c r="F108" s="96" t="s">
        <v>520</v>
      </c>
      <c r="G108" s="97" t="s">
        <v>133</v>
      </c>
      <c r="H108" s="98">
        <v>3</v>
      </c>
      <c r="I108" s="99"/>
      <c r="J108" s="100">
        <f t="shared" si="30"/>
        <v>0</v>
      </c>
      <c r="K108" s="101"/>
      <c r="L108" s="102"/>
      <c r="M108" s="103" t="s">
        <v>1</v>
      </c>
      <c r="N108" s="104" t="s">
        <v>15</v>
      </c>
      <c r="P108" s="90">
        <f t="shared" si="31"/>
        <v>0</v>
      </c>
      <c r="Q108" s="90">
        <v>2.8999999999999998E-3</v>
      </c>
      <c r="R108" s="90">
        <f t="shared" si="32"/>
        <v>8.6999999999999994E-3</v>
      </c>
      <c r="S108" s="90">
        <v>0</v>
      </c>
      <c r="T108" s="91">
        <f t="shared" si="33"/>
        <v>0</v>
      </c>
      <c r="AR108" s="92" t="s">
        <v>139</v>
      </c>
      <c r="AT108" s="92" t="s">
        <v>136</v>
      </c>
      <c r="AU108" s="92" t="s">
        <v>102</v>
      </c>
      <c r="AY108" s="9" t="s">
        <v>94</v>
      </c>
      <c r="BE108" s="93">
        <f t="shared" si="34"/>
        <v>0</v>
      </c>
      <c r="BF108" s="93">
        <f t="shared" si="35"/>
        <v>0</v>
      </c>
      <c r="BG108" s="93">
        <f t="shared" si="36"/>
        <v>0</v>
      </c>
      <c r="BH108" s="93">
        <f t="shared" si="37"/>
        <v>0</v>
      </c>
      <c r="BI108" s="93">
        <f t="shared" si="38"/>
        <v>0</v>
      </c>
      <c r="BJ108" s="9" t="s">
        <v>102</v>
      </c>
      <c r="BK108" s="93">
        <f t="shared" si="39"/>
        <v>0</v>
      </c>
      <c r="BL108" s="9" t="s">
        <v>101</v>
      </c>
      <c r="BM108" s="92" t="s">
        <v>521</v>
      </c>
    </row>
    <row r="109" spans="2:65" s="7" customFormat="1" ht="22.9" customHeight="1">
      <c r="B109" s="68"/>
      <c r="D109" s="69" t="s">
        <v>33</v>
      </c>
      <c r="E109" s="77" t="s">
        <v>202</v>
      </c>
      <c r="F109" s="77" t="s">
        <v>203</v>
      </c>
      <c r="I109" s="71"/>
      <c r="J109" s="78">
        <f>BK109</f>
        <v>0</v>
      </c>
      <c r="L109" s="68"/>
      <c r="M109" s="72"/>
      <c r="P109" s="73">
        <f>P110</f>
        <v>0</v>
      </c>
      <c r="R109" s="73">
        <f>R110</f>
        <v>0</v>
      </c>
      <c r="T109" s="74">
        <f>T110</f>
        <v>0</v>
      </c>
      <c r="AR109" s="69" t="s">
        <v>40</v>
      </c>
      <c r="AT109" s="75" t="s">
        <v>33</v>
      </c>
      <c r="AU109" s="75" t="s">
        <v>40</v>
      </c>
      <c r="AY109" s="69" t="s">
        <v>94</v>
      </c>
      <c r="BK109" s="76">
        <f>BK110</f>
        <v>0</v>
      </c>
    </row>
    <row r="110" spans="2:65" s="1" customFormat="1" ht="33" customHeight="1">
      <c r="B110" s="79"/>
      <c r="C110" s="80" t="s">
        <v>522</v>
      </c>
      <c r="D110" s="80" t="s">
        <v>97</v>
      </c>
      <c r="E110" s="81" t="s">
        <v>523</v>
      </c>
      <c r="F110" s="82" t="s">
        <v>524</v>
      </c>
      <c r="G110" s="83" t="s">
        <v>127</v>
      </c>
      <c r="H110" s="84">
        <v>3262.1990000000001</v>
      </c>
      <c r="I110" s="85"/>
      <c r="J110" s="86">
        <f>ROUND(I110*H110,2)</f>
        <v>0</v>
      </c>
      <c r="K110" s="87"/>
      <c r="L110" s="14"/>
      <c r="M110" s="88" t="s">
        <v>1</v>
      </c>
      <c r="N110" s="89" t="s">
        <v>15</v>
      </c>
      <c r="P110" s="90">
        <f>O110*H110</f>
        <v>0</v>
      </c>
      <c r="Q110" s="90">
        <v>0</v>
      </c>
      <c r="R110" s="90">
        <f>Q110*H110</f>
        <v>0</v>
      </c>
      <c r="S110" s="90">
        <v>0</v>
      </c>
      <c r="T110" s="91">
        <f>S110*H110</f>
        <v>0</v>
      </c>
      <c r="AR110" s="92" t="s">
        <v>101</v>
      </c>
      <c r="AT110" s="92" t="s">
        <v>97</v>
      </c>
      <c r="AU110" s="92" t="s">
        <v>102</v>
      </c>
      <c r="AY110" s="9" t="s">
        <v>94</v>
      </c>
      <c r="BE110" s="93">
        <f>IF(N110="základná",J110,0)</f>
        <v>0</v>
      </c>
      <c r="BF110" s="93">
        <f>IF(N110="znížená",J110,0)</f>
        <v>0</v>
      </c>
      <c r="BG110" s="93">
        <f>IF(N110="zákl. prenesená",J110,0)</f>
        <v>0</v>
      </c>
      <c r="BH110" s="93">
        <f>IF(N110="zníž. prenesená",J110,0)</f>
        <v>0</v>
      </c>
      <c r="BI110" s="93">
        <f>IF(N110="nulová",J110,0)</f>
        <v>0</v>
      </c>
      <c r="BJ110" s="9" t="s">
        <v>102</v>
      </c>
      <c r="BK110" s="93">
        <f>ROUND(I110*H110,2)</f>
        <v>0</v>
      </c>
      <c r="BL110" s="9" t="s">
        <v>101</v>
      </c>
      <c r="BM110" s="92" t="s">
        <v>525</v>
      </c>
    </row>
    <row r="111" spans="2:65" s="1" customFormat="1" ht="6.95" customHeight="1"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4"/>
    </row>
  </sheetData>
  <autoFilter ref="C40:K110" xr:uid="{00000000-0009-0000-0000-000003000000}"/>
  <mergeCells count="7">
    <mergeCell ref="C41:I41"/>
    <mergeCell ref="E11:H11"/>
    <mergeCell ref="L2:V2"/>
    <mergeCell ref="E9:H9"/>
    <mergeCell ref="C36:J36"/>
    <mergeCell ref="C38:E38"/>
    <mergeCell ref="F38:J38"/>
  </mergeCells>
  <dataValidations count="2">
    <dataValidation type="list" allowBlank="1" showInputMessage="1" showErrorMessage="1" error="Povolené sú hodnoty K, M." sqref="D111" xr:uid="{00000000-0002-0000-0300-000000000000}">
      <formula1>"K, M"</formula1>
    </dataValidation>
    <dataValidation type="list" allowBlank="1" showInputMessage="1" showErrorMessage="1" error="Povolené sú hodnoty základná, znížená, nulová." sqref="N111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BM104"/>
  <sheetViews>
    <sheetView showGridLines="0" topLeftCell="A37" workbookViewId="0">
      <selection activeCell="I103" sqref="I10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3" spans="2:12" s="1" customFormat="1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4"/>
    </row>
    <row r="4" spans="2:12" s="1" customFormat="1" ht="24.95" hidden="1" customHeight="1">
      <c r="B4" s="14"/>
      <c r="C4" s="10" t="s">
        <v>67</v>
      </c>
      <c r="L4" s="14"/>
    </row>
    <row r="5" spans="2:12" s="1" customFormat="1" ht="6.95" hidden="1" customHeight="1">
      <c r="B5" s="14"/>
      <c r="L5" s="14"/>
    </row>
    <row r="6" spans="2:12" s="1" customFormat="1" ht="12" hidden="1" customHeight="1">
      <c r="B6" s="14"/>
      <c r="C6" s="12" t="s">
        <v>7</v>
      </c>
      <c r="L6" s="14"/>
    </row>
    <row r="7" spans="2:12" s="1" customFormat="1" ht="16.5" hidden="1" customHeight="1">
      <c r="B7" s="14"/>
      <c r="E7" s="195" t="e">
        <f>#REF!</f>
        <v>#REF!</v>
      </c>
      <c r="F7" s="196"/>
      <c r="G7" s="196"/>
      <c r="H7" s="196"/>
      <c r="L7" s="14"/>
    </row>
    <row r="8" spans="2:12" s="1" customFormat="1" ht="12" hidden="1" customHeight="1">
      <c r="B8" s="14"/>
      <c r="C8" s="12" t="s">
        <v>66</v>
      </c>
      <c r="L8" s="14"/>
    </row>
    <row r="9" spans="2:12" s="1" customFormat="1" ht="16.5" hidden="1" customHeight="1">
      <c r="B9" s="14"/>
      <c r="E9" s="186" t="e">
        <f>#REF!</f>
        <v>#REF!</v>
      </c>
      <c r="F9" s="193"/>
      <c r="G9" s="193"/>
      <c r="H9" s="193"/>
      <c r="L9" s="14"/>
    </row>
    <row r="10" spans="2:12" s="1" customFormat="1" ht="6.95" hidden="1" customHeight="1">
      <c r="B10" s="14"/>
      <c r="L10" s="14"/>
    </row>
    <row r="11" spans="2:12" s="1" customFormat="1" ht="12" hidden="1" customHeight="1">
      <c r="B11" s="14"/>
      <c r="C11" s="12" t="s">
        <v>8</v>
      </c>
      <c r="F11" s="11" t="e">
        <f>#REF!</f>
        <v>#REF!</v>
      </c>
      <c r="I11" s="12" t="s">
        <v>9</v>
      </c>
      <c r="J11" s="20" t="e">
        <f>IF(#REF!="","",#REF!)</f>
        <v>#REF!</v>
      </c>
      <c r="L11" s="14"/>
    </row>
    <row r="12" spans="2:12" s="1" customFormat="1" ht="6.95" hidden="1" customHeight="1">
      <c r="B12" s="14"/>
      <c r="L12" s="14"/>
    </row>
    <row r="13" spans="2:12" s="1" customFormat="1" ht="25.7" hidden="1" customHeight="1">
      <c r="B13" s="14"/>
      <c r="C13" s="12" t="s">
        <v>10</v>
      </c>
      <c r="F13" s="11" t="e">
        <f>#REF!</f>
        <v>#REF!</v>
      </c>
      <c r="I13" s="12" t="s">
        <v>12</v>
      </c>
      <c r="J13" s="13" t="e">
        <f>#REF!</f>
        <v>#REF!</v>
      </c>
      <c r="L13" s="14"/>
    </row>
    <row r="14" spans="2:12" s="1" customFormat="1" ht="25.7" hidden="1" customHeight="1">
      <c r="B14" s="14"/>
      <c r="C14" s="12" t="s">
        <v>11</v>
      </c>
      <c r="F14" s="11" t="e">
        <f>IF(#REF!="","",#REF!)</f>
        <v>#REF!</v>
      </c>
      <c r="I14" s="12" t="s">
        <v>13</v>
      </c>
      <c r="J14" s="13" t="e">
        <f>#REF!</f>
        <v>#REF!</v>
      </c>
      <c r="L14" s="14"/>
    </row>
    <row r="15" spans="2:12" s="1" customFormat="1" ht="10.35" hidden="1" customHeight="1">
      <c r="B15" s="14"/>
      <c r="L15" s="14"/>
    </row>
    <row r="16" spans="2:12" s="1" customFormat="1" ht="29.25" hidden="1" customHeight="1">
      <c r="B16" s="14"/>
      <c r="C16" s="46" t="s">
        <v>68</v>
      </c>
      <c r="D16" s="45"/>
      <c r="E16" s="45"/>
      <c r="F16" s="45"/>
      <c r="G16" s="45"/>
      <c r="H16" s="45"/>
      <c r="I16" s="45"/>
      <c r="J16" s="47" t="s">
        <v>69</v>
      </c>
      <c r="K16" s="45"/>
      <c r="L16" s="14"/>
    </row>
    <row r="17" spans="2:47" s="1" customFormat="1" ht="10.35" hidden="1" customHeight="1">
      <c r="B17" s="14"/>
      <c r="L17" s="14"/>
    </row>
    <row r="18" spans="2:47" s="1" customFormat="1" ht="22.9" hidden="1" customHeight="1">
      <c r="B18" s="14"/>
      <c r="C18" s="48" t="s">
        <v>70</v>
      </c>
      <c r="J18" s="30" t="e">
        <f>#REF!</f>
        <v>#REF!</v>
      </c>
      <c r="L18" s="14"/>
      <c r="AU18" s="9" t="s">
        <v>71</v>
      </c>
    </row>
    <row r="19" spans="2:47" s="4" customFormat="1" ht="24.95" hidden="1" customHeight="1">
      <c r="B19" s="49"/>
      <c r="D19" s="50" t="s">
        <v>526</v>
      </c>
      <c r="E19" s="51"/>
      <c r="F19" s="51"/>
      <c r="G19" s="51"/>
      <c r="H19" s="51"/>
      <c r="I19" s="51"/>
      <c r="J19" s="52">
        <f>J41</f>
        <v>0</v>
      </c>
      <c r="L19" s="49"/>
    </row>
    <row r="20" spans="2:47" s="5" customFormat="1" ht="19.899999999999999" hidden="1" customHeight="1">
      <c r="B20" s="53"/>
      <c r="D20" s="54" t="s">
        <v>527</v>
      </c>
      <c r="E20" s="55"/>
      <c r="F20" s="55"/>
      <c r="G20" s="55"/>
      <c r="H20" s="55"/>
      <c r="I20" s="55"/>
      <c r="J20" s="56">
        <f>J42</f>
        <v>0</v>
      </c>
      <c r="L20" s="53"/>
    </row>
    <row r="21" spans="2:47" s="5" customFormat="1" ht="19.899999999999999" hidden="1" customHeight="1">
      <c r="B21" s="53"/>
      <c r="D21" s="54" t="s">
        <v>528</v>
      </c>
      <c r="E21" s="55"/>
      <c r="F21" s="55"/>
      <c r="G21" s="55"/>
      <c r="H21" s="55"/>
      <c r="I21" s="55"/>
      <c r="J21" s="56">
        <f>J50</f>
        <v>0</v>
      </c>
      <c r="L21" s="53"/>
    </row>
    <row r="22" spans="2:47" s="5" customFormat="1" ht="19.899999999999999" hidden="1" customHeight="1">
      <c r="B22" s="53"/>
      <c r="D22" s="54" t="s">
        <v>529</v>
      </c>
      <c r="E22" s="55"/>
      <c r="F22" s="55"/>
      <c r="G22" s="55"/>
      <c r="H22" s="55"/>
      <c r="I22" s="55"/>
      <c r="J22" s="56">
        <f>J54</f>
        <v>0</v>
      </c>
      <c r="L22" s="53"/>
    </row>
    <row r="23" spans="2:47" s="5" customFormat="1" ht="19.899999999999999" hidden="1" customHeight="1">
      <c r="B23" s="53"/>
      <c r="D23" s="54" t="s">
        <v>530</v>
      </c>
      <c r="E23" s="55"/>
      <c r="F23" s="55"/>
      <c r="G23" s="55"/>
      <c r="H23" s="55"/>
      <c r="I23" s="55"/>
      <c r="J23" s="56">
        <f>J61</f>
        <v>0</v>
      </c>
      <c r="L23" s="53"/>
    </row>
    <row r="24" spans="2:47" s="5" customFormat="1" ht="19.899999999999999" hidden="1" customHeight="1">
      <c r="B24" s="53"/>
      <c r="D24" s="54" t="s">
        <v>531</v>
      </c>
      <c r="E24" s="55"/>
      <c r="F24" s="55"/>
      <c r="G24" s="55"/>
      <c r="H24" s="55"/>
      <c r="I24" s="55"/>
      <c r="J24" s="56">
        <f>J70</f>
        <v>0</v>
      </c>
      <c r="L24" s="53"/>
    </row>
    <row r="25" spans="2:47" s="5" customFormat="1" ht="19.899999999999999" hidden="1" customHeight="1">
      <c r="B25" s="53"/>
      <c r="D25" s="54" t="s">
        <v>532</v>
      </c>
      <c r="E25" s="55"/>
      <c r="F25" s="55"/>
      <c r="G25" s="55"/>
      <c r="H25" s="55"/>
      <c r="I25" s="55"/>
      <c r="J25" s="56">
        <f>J89</f>
        <v>0</v>
      </c>
      <c r="L25" s="53"/>
    </row>
    <row r="26" spans="2:47" s="5" customFormat="1" ht="19.899999999999999" hidden="1" customHeight="1">
      <c r="B26" s="53"/>
      <c r="D26" s="54" t="s">
        <v>533</v>
      </c>
      <c r="E26" s="55"/>
      <c r="F26" s="55"/>
      <c r="G26" s="55"/>
      <c r="H26" s="55"/>
      <c r="I26" s="55"/>
      <c r="J26" s="56">
        <f>J97</f>
        <v>0</v>
      </c>
      <c r="L26" s="53"/>
    </row>
    <row r="27" spans="2:47" s="5" customFormat="1" ht="19.899999999999999" hidden="1" customHeight="1">
      <c r="B27" s="53"/>
      <c r="D27" s="54" t="s">
        <v>534</v>
      </c>
      <c r="E27" s="55"/>
      <c r="F27" s="55"/>
      <c r="G27" s="55"/>
      <c r="H27" s="55"/>
      <c r="I27" s="55"/>
      <c r="J27" s="56">
        <f>J102</f>
        <v>0</v>
      </c>
      <c r="L27" s="53"/>
    </row>
    <row r="28" spans="2:47" s="4" customFormat="1" ht="21.75" hidden="1" customHeight="1">
      <c r="B28" s="49"/>
      <c r="D28" s="57" t="s">
        <v>80</v>
      </c>
      <c r="J28" s="58" t="e">
        <f>#REF!</f>
        <v>#REF!</v>
      </c>
      <c r="L28" s="49"/>
    </row>
    <row r="29" spans="2:47" s="1" customFormat="1" ht="21.75" hidden="1" customHeight="1">
      <c r="B29" s="14"/>
      <c r="L29" s="14"/>
    </row>
    <row r="30" spans="2:47" s="1" customFormat="1" ht="6.95" hidden="1" customHeight="1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4"/>
    </row>
    <row r="31" spans="2:47" hidden="1"/>
    <row r="32" spans="2:47" hidden="1"/>
    <row r="33" spans="2:65" hidden="1"/>
    <row r="34" spans="2:65" s="1" customFormat="1" ht="6.95" customHeight="1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4"/>
    </row>
    <row r="35" spans="2:65" s="1" customFormat="1" ht="24.95" customHeight="1">
      <c r="B35" s="14"/>
      <c r="C35" s="184" t="s">
        <v>939</v>
      </c>
      <c r="D35" s="185"/>
      <c r="E35" s="185"/>
      <c r="F35" s="185"/>
      <c r="G35" s="185"/>
      <c r="H35" s="185"/>
      <c r="I35" s="185"/>
      <c r="J35" s="185"/>
      <c r="L35" s="14"/>
    </row>
    <row r="36" spans="2:65" s="1" customFormat="1" ht="6.95" customHeight="1">
      <c r="B36" s="14"/>
      <c r="L36" s="14"/>
    </row>
    <row r="37" spans="2:65" s="1" customFormat="1" ht="12" customHeight="1">
      <c r="B37" s="14"/>
      <c r="C37" s="191" t="s">
        <v>7</v>
      </c>
      <c r="D37" s="188"/>
      <c r="E37" s="188"/>
      <c r="F37" s="188" t="s">
        <v>935</v>
      </c>
      <c r="G37" s="188"/>
      <c r="H37" s="188"/>
      <c r="I37" s="188"/>
      <c r="J37" s="188"/>
      <c r="L37" s="14"/>
    </row>
    <row r="38" spans="2:65" s="1" customFormat="1" ht="10.35" customHeight="1">
      <c r="B38" s="14"/>
      <c r="L38" s="14"/>
    </row>
    <row r="39" spans="2:65" s="6" customFormat="1" ht="29.25" customHeight="1">
      <c r="B39" s="59"/>
      <c r="C39" s="60" t="s">
        <v>81</v>
      </c>
      <c r="D39" s="61" t="s">
        <v>20</v>
      </c>
      <c r="E39" s="61" t="s">
        <v>16</v>
      </c>
      <c r="F39" s="61" t="s">
        <v>17</v>
      </c>
      <c r="G39" s="61" t="s">
        <v>82</v>
      </c>
      <c r="H39" s="61" t="s">
        <v>83</v>
      </c>
      <c r="I39" s="61" t="s">
        <v>84</v>
      </c>
      <c r="J39" s="62" t="s">
        <v>69</v>
      </c>
      <c r="K39" s="63" t="s">
        <v>85</v>
      </c>
      <c r="L39" s="59"/>
      <c r="M39" s="26" t="s">
        <v>1</v>
      </c>
      <c r="N39" s="27" t="s">
        <v>14</v>
      </c>
      <c r="O39" s="27" t="s">
        <v>86</v>
      </c>
      <c r="P39" s="27" t="s">
        <v>87</v>
      </c>
      <c r="Q39" s="27" t="s">
        <v>88</v>
      </c>
      <c r="R39" s="27" t="s">
        <v>89</v>
      </c>
      <c r="S39" s="27" t="s">
        <v>90</v>
      </c>
      <c r="T39" s="28" t="s">
        <v>91</v>
      </c>
    </row>
    <row r="40" spans="2:65" s="6" customFormat="1" ht="29.25" customHeight="1">
      <c r="B40" s="59"/>
      <c r="C40" s="189" t="s">
        <v>947</v>
      </c>
      <c r="D40" s="189"/>
      <c r="E40" s="189"/>
      <c r="F40" s="189"/>
      <c r="G40" s="189"/>
      <c r="H40" s="189"/>
      <c r="I40" s="189"/>
      <c r="J40" s="121">
        <f>BK41</f>
        <v>0</v>
      </c>
      <c r="K40" s="63"/>
      <c r="L40" s="59"/>
      <c r="M40" s="118"/>
      <c r="N40" s="119"/>
      <c r="O40" s="119"/>
      <c r="P40" s="119"/>
      <c r="Q40" s="119"/>
      <c r="R40" s="119"/>
      <c r="S40" s="119"/>
      <c r="T40" s="120"/>
    </row>
    <row r="41" spans="2:65" s="108" customFormat="1" ht="25.9" customHeight="1">
      <c r="B41" s="111"/>
      <c r="D41" s="112" t="s">
        <v>33</v>
      </c>
      <c r="E41" s="107" t="s">
        <v>92</v>
      </c>
      <c r="F41" s="107" t="s">
        <v>92</v>
      </c>
      <c r="I41" s="109"/>
      <c r="J41" s="110">
        <f>BK41</f>
        <v>0</v>
      </c>
      <c r="L41" s="111"/>
      <c r="M41" s="113"/>
      <c r="P41" s="114">
        <f>P42+P50+P54+P61+P70+P89+P97+P102</f>
        <v>0</v>
      </c>
      <c r="R41" s="114">
        <f>R42+R50+R54+R61+R70+R89+R97+R102</f>
        <v>0</v>
      </c>
      <c r="T41" s="115">
        <f>T42+T50+T54+T61+T70+T89+T97+T102</f>
        <v>0</v>
      </c>
      <c r="AR41" s="112" t="s">
        <v>40</v>
      </c>
      <c r="AT41" s="116" t="s">
        <v>33</v>
      </c>
      <c r="AU41" s="116" t="s">
        <v>34</v>
      </c>
      <c r="AY41" s="112" t="s">
        <v>94</v>
      </c>
      <c r="BK41" s="117">
        <f>BK42+BK50+BK54+BK61+BK70+BK89+BK97+BK102</f>
        <v>0</v>
      </c>
    </row>
    <row r="42" spans="2:65" s="7" customFormat="1" ht="22.9" customHeight="1">
      <c r="B42" s="68"/>
      <c r="D42" s="69" t="s">
        <v>33</v>
      </c>
      <c r="E42" s="77" t="s">
        <v>535</v>
      </c>
      <c r="F42" s="77" t="s">
        <v>536</v>
      </c>
      <c r="I42" s="71"/>
      <c r="J42" s="78">
        <f>BK42</f>
        <v>0</v>
      </c>
      <c r="L42" s="68"/>
      <c r="M42" s="72"/>
      <c r="P42" s="73">
        <f>SUM(P43:P49)</f>
        <v>0</v>
      </c>
      <c r="R42" s="73">
        <f>SUM(R43:R49)</f>
        <v>0</v>
      </c>
      <c r="T42" s="74">
        <f>SUM(T43:T49)</f>
        <v>0</v>
      </c>
      <c r="AR42" s="69" t="s">
        <v>40</v>
      </c>
      <c r="AT42" s="75" t="s">
        <v>33</v>
      </c>
      <c r="AU42" s="75" t="s">
        <v>40</v>
      </c>
      <c r="AY42" s="69" t="s">
        <v>94</v>
      </c>
      <c r="BK42" s="76">
        <f>SUM(BK43:BK49)</f>
        <v>0</v>
      </c>
    </row>
    <row r="43" spans="2:65" s="1" customFormat="1" ht="37.9" customHeight="1">
      <c r="B43" s="79"/>
      <c r="C43" s="80" t="s">
        <v>40</v>
      </c>
      <c r="D43" s="80" t="s">
        <v>97</v>
      </c>
      <c r="E43" s="81" t="s">
        <v>537</v>
      </c>
      <c r="F43" s="82" t="s">
        <v>538</v>
      </c>
      <c r="G43" s="83" t="s">
        <v>539</v>
      </c>
      <c r="H43" s="84">
        <v>3</v>
      </c>
      <c r="I43" s="85"/>
      <c r="J43" s="86">
        <f t="shared" ref="J43:J49" si="0">ROUND(I43*H43,2)</f>
        <v>0</v>
      </c>
      <c r="K43" s="87"/>
      <c r="L43" s="14"/>
      <c r="M43" s="88" t="s">
        <v>1</v>
      </c>
      <c r="N43" s="89" t="s">
        <v>15</v>
      </c>
      <c r="P43" s="90">
        <f t="shared" ref="P43:P49" si="1">O43*H43</f>
        <v>0</v>
      </c>
      <c r="Q43" s="90">
        <v>0</v>
      </c>
      <c r="R43" s="90">
        <f t="shared" ref="R43:R49" si="2">Q43*H43</f>
        <v>0</v>
      </c>
      <c r="S43" s="90">
        <v>0</v>
      </c>
      <c r="T43" s="91">
        <f t="shared" ref="T43:T49" si="3">S43*H43</f>
        <v>0</v>
      </c>
      <c r="AR43" s="92" t="s">
        <v>101</v>
      </c>
      <c r="AT43" s="92" t="s">
        <v>97</v>
      </c>
      <c r="AU43" s="92" t="s">
        <v>102</v>
      </c>
      <c r="AY43" s="9" t="s">
        <v>94</v>
      </c>
      <c r="BE43" s="93">
        <f t="shared" ref="BE43:BE49" si="4">IF(N43="základná",J43,0)</f>
        <v>0</v>
      </c>
      <c r="BF43" s="93">
        <f t="shared" ref="BF43:BF49" si="5">IF(N43="znížená",J43,0)</f>
        <v>0</v>
      </c>
      <c r="BG43" s="93">
        <f t="shared" ref="BG43:BG49" si="6">IF(N43="zákl. prenesená",J43,0)</f>
        <v>0</v>
      </c>
      <c r="BH43" s="93">
        <f t="shared" ref="BH43:BH49" si="7">IF(N43="zníž. prenesená",J43,0)</f>
        <v>0</v>
      </c>
      <c r="BI43" s="93">
        <f t="shared" ref="BI43:BI49" si="8">IF(N43="nulová",J43,0)</f>
        <v>0</v>
      </c>
      <c r="BJ43" s="9" t="s">
        <v>102</v>
      </c>
      <c r="BK43" s="93">
        <f t="shared" ref="BK43:BK49" si="9">ROUND(I43*H43,2)</f>
        <v>0</v>
      </c>
      <c r="BL43" s="9" t="s">
        <v>101</v>
      </c>
      <c r="BM43" s="92" t="s">
        <v>102</v>
      </c>
    </row>
    <row r="44" spans="2:65" s="1" customFormat="1" ht="37.9" customHeight="1">
      <c r="B44" s="79"/>
      <c r="C44" s="80" t="s">
        <v>102</v>
      </c>
      <c r="D44" s="80" t="s">
        <v>97</v>
      </c>
      <c r="E44" s="81" t="s">
        <v>540</v>
      </c>
      <c r="F44" s="82" t="s">
        <v>541</v>
      </c>
      <c r="G44" s="83" t="s">
        <v>271</v>
      </c>
      <c r="H44" s="84">
        <v>40.92</v>
      </c>
      <c r="I44" s="85"/>
      <c r="J44" s="86">
        <f t="shared" si="0"/>
        <v>0</v>
      </c>
      <c r="K44" s="87"/>
      <c r="L44" s="14"/>
      <c r="M44" s="88" t="s">
        <v>1</v>
      </c>
      <c r="N44" s="89" t="s">
        <v>15</v>
      </c>
      <c r="P44" s="90">
        <f t="shared" si="1"/>
        <v>0</v>
      </c>
      <c r="Q44" s="90">
        <v>0</v>
      </c>
      <c r="R44" s="90">
        <f t="shared" si="2"/>
        <v>0</v>
      </c>
      <c r="S44" s="90">
        <v>0</v>
      </c>
      <c r="T44" s="91">
        <f t="shared" si="3"/>
        <v>0</v>
      </c>
      <c r="AR44" s="92" t="s">
        <v>101</v>
      </c>
      <c r="AT44" s="92" t="s">
        <v>97</v>
      </c>
      <c r="AU44" s="92" t="s">
        <v>102</v>
      </c>
      <c r="AY44" s="9" t="s">
        <v>94</v>
      </c>
      <c r="BE44" s="93">
        <f t="shared" si="4"/>
        <v>0</v>
      </c>
      <c r="BF44" s="93">
        <f t="shared" si="5"/>
        <v>0</v>
      </c>
      <c r="BG44" s="93">
        <f t="shared" si="6"/>
        <v>0</v>
      </c>
      <c r="BH44" s="93">
        <f t="shared" si="7"/>
        <v>0</v>
      </c>
      <c r="BI44" s="93">
        <f t="shared" si="8"/>
        <v>0</v>
      </c>
      <c r="BJ44" s="9" t="s">
        <v>102</v>
      </c>
      <c r="BK44" s="93">
        <f t="shared" si="9"/>
        <v>0</v>
      </c>
      <c r="BL44" s="9" t="s">
        <v>101</v>
      </c>
      <c r="BM44" s="92" t="s">
        <v>101</v>
      </c>
    </row>
    <row r="45" spans="2:65" s="1" customFormat="1" ht="37.9" customHeight="1">
      <c r="B45" s="79"/>
      <c r="C45" s="80" t="s">
        <v>149</v>
      </c>
      <c r="D45" s="80" t="s">
        <v>97</v>
      </c>
      <c r="E45" s="81" t="s">
        <v>542</v>
      </c>
      <c r="F45" s="82" t="s">
        <v>543</v>
      </c>
      <c r="G45" s="83" t="s">
        <v>271</v>
      </c>
      <c r="H45" s="84">
        <v>354</v>
      </c>
      <c r="I45" s="85"/>
      <c r="J45" s="86">
        <f t="shared" si="0"/>
        <v>0</v>
      </c>
      <c r="K45" s="87"/>
      <c r="L45" s="14"/>
      <c r="M45" s="88" t="s">
        <v>1</v>
      </c>
      <c r="N45" s="89" t="s">
        <v>15</v>
      </c>
      <c r="P45" s="90">
        <f t="shared" si="1"/>
        <v>0</v>
      </c>
      <c r="Q45" s="90">
        <v>0</v>
      </c>
      <c r="R45" s="90">
        <f t="shared" si="2"/>
        <v>0</v>
      </c>
      <c r="S45" s="90">
        <v>0</v>
      </c>
      <c r="T45" s="91">
        <f t="shared" si="3"/>
        <v>0</v>
      </c>
      <c r="AR45" s="92" t="s">
        <v>101</v>
      </c>
      <c r="AT45" s="92" t="s">
        <v>97</v>
      </c>
      <c r="AU45" s="92" t="s">
        <v>102</v>
      </c>
      <c r="AY45" s="9" t="s">
        <v>94</v>
      </c>
      <c r="BE45" s="93">
        <f t="shared" si="4"/>
        <v>0</v>
      </c>
      <c r="BF45" s="93">
        <f t="shared" si="5"/>
        <v>0</v>
      </c>
      <c r="BG45" s="93">
        <f t="shared" si="6"/>
        <v>0</v>
      </c>
      <c r="BH45" s="93">
        <f t="shared" si="7"/>
        <v>0</v>
      </c>
      <c r="BI45" s="93">
        <f t="shared" si="8"/>
        <v>0</v>
      </c>
      <c r="BJ45" s="9" t="s">
        <v>102</v>
      </c>
      <c r="BK45" s="93">
        <f t="shared" si="9"/>
        <v>0</v>
      </c>
      <c r="BL45" s="9" t="s">
        <v>101</v>
      </c>
      <c r="BM45" s="92" t="s">
        <v>185</v>
      </c>
    </row>
    <row r="46" spans="2:65" s="1" customFormat="1" ht="66.75" customHeight="1">
      <c r="B46" s="79"/>
      <c r="C46" s="80" t="s">
        <v>101</v>
      </c>
      <c r="D46" s="80" t="s">
        <v>97</v>
      </c>
      <c r="E46" s="81" t="s">
        <v>544</v>
      </c>
      <c r="F46" s="82" t="s">
        <v>545</v>
      </c>
      <c r="G46" s="83" t="s">
        <v>271</v>
      </c>
      <c r="H46" s="84">
        <v>145.6</v>
      </c>
      <c r="I46" s="85"/>
      <c r="J46" s="86">
        <f t="shared" si="0"/>
        <v>0</v>
      </c>
      <c r="K46" s="87"/>
      <c r="L46" s="14"/>
      <c r="M46" s="88" t="s">
        <v>1</v>
      </c>
      <c r="N46" s="89" t="s">
        <v>15</v>
      </c>
      <c r="P46" s="90">
        <f t="shared" si="1"/>
        <v>0</v>
      </c>
      <c r="Q46" s="90">
        <v>0</v>
      </c>
      <c r="R46" s="90">
        <f t="shared" si="2"/>
        <v>0</v>
      </c>
      <c r="S46" s="90">
        <v>0</v>
      </c>
      <c r="T46" s="91">
        <f t="shared" si="3"/>
        <v>0</v>
      </c>
      <c r="AR46" s="92" t="s">
        <v>101</v>
      </c>
      <c r="AT46" s="92" t="s">
        <v>97</v>
      </c>
      <c r="AU46" s="92" t="s">
        <v>102</v>
      </c>
      <c r="AY46" s="9" t="s">
        <v>94</v>
      </c>
      <c r="BE46" s="93">
        <f t="shared" si="4"/>
        <v>0</v>
      </c>
      <c r="BF46" s="93">
        <f t="shared" si="5"/>
        <v>0</v>
      </c>
      <c r="BG46" s="93">
        <f t="shared" si="6"/>
        <v>0</v>
      </c>
      <c r="BH46" s="93">
        <f t="shared" si="7"/>
        <v>0</v>
      </c>
      <c r="BI46" s="93">
        <f t="shared" si="8"/>
        <v>0</v>
      </c>
      <c r="BJ46" s="9" t="s">
        <v>102</v>
      </c>
      <c r="BK46" s="93">
        <f t="shared" si="9"/>
        <v>0</v>
      </c>
      <c r="BL46" s="9" t="s">
        <v>101</v>
      </c>
      <c r="BM46" s="92" t="s">
        <v>139</v>
      </c>
    </row>
    <row r="47" spans="2:65" s="1" customFormat="1" ht="55.5" customHeight="1">
      <c r="B47" s="79"/>
      <c r="C47" s="80" t="s">
        <v>181</v>
      </c>
      <c r="D47" s="80" t="s">
        <v>97</v>
      </c>
      <c r="E47" s="81" t="s">
        <v>546</v>
      </c>
      <c r="F47" s="82" t="s">
        <v>547</v>
      </c>
      <c r="G47" s="83" t="s">
        <v>100</v>
      </c>
      <c r="H47" s="84">
        <v>0.9</v>
      </c>
      <c r="I47" s="85"/>
      <c r="J47" s="86">
        <f t="shared" si="0"/>
        <v>0</v>
      </c>
      <c r="K47" s="87"/>
      <c r="L47" s="14"/>
      <c r="M47" s="88" t="s">
        <v>1</v>
      </c>
      <c r="N47" s="89" t="s">
        <v>15</v>
      </c>
      <c r="P47" s="90">
        <f t="shared" si="1"/>
        <v>0</v>
      </c>
      <c r="Q47" s="90">
        <v>0</v>
      </c>
      <c r="R47" s="90">
        <f t="shared" si="2"/>
        <v>0</v>
      </c>
      <c r="S47" s="90">
        <v>0</v>
      </c>
      <c r="T47" s="91">
        <f t="shared" si="3"/>
        <v>0</v>
      </c>
      <c r="AR47" s="92" t="s">
        <v>101</v>
      </c>
      <c r="AT47" s="92" t="s">
        <v>97</v>
      </c>
      <c r="AU47" s="92" t="s">
        <v>102</v>
      </c>
      <c r="AY47" s="9" t="s">
        <v>94</v>
      </c>
      <c r="BE47" s="93">
        <f t="shared" si="4"/>
        <v>0</v>
      </c>
      <c r="BF47" s="93">
        <f t="shared" si="5"/>
        <v>0</v>
      </c>
      <c r="BG47" s="93">
        <f t="shared" si="6"/>
        <v>0</v>
      </c>
      <c r="BH47" s="93">
        <f t="shared" si="7"/>
        <v>0</v>
      </c>
      <c r="BI47" s="93">
        <f t="shared" si="8"/>
        <v>0</v>
      </c>
      <c r="BJ47" s="9" t="s">
        <v>102</v>
      </c>
      <c r="BK47" s="93">
        <f t="shared" si="9"/>
        <v>0</v>
      </c>
      <c r="BL47" s="9" t="s">
        <v>101</v>
      </c>
      <c r="BM47" s="92" t="s">
        <v>323</v>
      </c>
    </row>
    <row r="48" spans="2:65" s="1" customFormat="1" ht="76.349999999999994" customHeight="1">
      <c r="B48" s="79"/>
      <c r="C48" s="80" t="s">
        <v>185</v>
      </c>
      <c r="D48" s="80" t="s">
        <v>97</v>
      </c>
      <c r="E48" s="81" t="s">
        <v>548</v>
      </c>
      <c r="F48" s="82" t="s">
        <v>549</v>
      </c>
      <c r="G48" s="83" t="s">
        <v>441</v>
      </c>
      <c r="H48" s="84">
        <v>145</v>
      </c>
      <c r="I48" s="85"/>
      <c r="J48" s="86">
        <f t="shared" si="0"/>
        <v>0</v>
      </c>
      <c r="K48" s="87"/>
      <c r="L48" s="14"/>
      <c r="M48" s="88" t="s">
        <v>1</v>
      </c>
      <c r="N48" s="89" t="s">
        <v>15</v>
      </c>
      <c r="P48" s="90">
        <f t="shared" si="1"/>
        <v>0</v>
      </c>
      <c r="Q48" s="90">
        <v>0</v>
      </c>
      <c r="R48" s="90">
        <f t="shared" si="2"/>
        <v>0</v>
      </c>
      <c r="S48" s="90">
        <v>0</v>
      </c>
      <c r="T48" s="91">
        <f t="shared" si="3"/>
        <v>0</v>
      </c>
      <c r="AR48" s="92" t="s">
        <v>101</v>
      </c>
      <c r="AT48" s="92" t="s">
        <v>97</v>
      </c>
      <c r="AU48" s="92" t="s">
        <v>102</v>
      </c>
      <c r="AY48" s="9" t="s">
        <v>94</v>
      </c>
      <c r="BE48" s="93">
        <f t="shared" si="4"/>
        <v>0</v>
      </c>
      <c r="BF48" s="93">
        <f t="shared" si="5"/>
        <v>0</v>
      </c>
      <c r="BG48" s="93">
        <f t="shared" si="6"/>
        <v>0</v>
      </c>
      <c r="BH48" s="93">
        <f t="shared" si="7"/>
        <v>0</v>
      </c>
      <c r="BI48" s="93">
        <f t="shared" si="8"/>
        <v>0</v>
      </c>
      <c r="BJ48" s="9" t="s">
        <v>102</v>
      </c>
      <c r="BK48" s="93">
        <f t="shared" si="9"/>
        <v>0</v>
      </c>
      <c r="BL48" s="9" t="s">
        <v>101</v>
      </c>
      <c r="BM48" s="92" t="s">
        <v>135</v>
      </c>
    </row>
    <row r="49" spans="2:65" s="1" customFormat="1" ht="16.5" customHeight="1">
      <c r="B49" s="79"/>
      <c r="C49" s="80" t="s">
        <v>316</v>
      </c>
      <c r="D49" s="80" t="s">
        <v>97</v>
      </c>
      <c r="E49" s="81" t="s">
        <v>550</v>
      </c>
      <c r="F49" s="82" t="s">
        <v>551</v>
      </c>
      <c r="G49" s="83" t="s">
        <v>200</v>
      </c>
      <c r="H49" s="84">
        <v>1</v>
      </c>
      <c r="I49" s="85"/>
      <c r="J49" s="86">
        <f t="shared" si="0"/>
        <v>0</v>
      </c>
      <c r="K49" s="87"/>
      <c r="L49" s="14"/>
      <c r="M49" s="88" t="s">
        <v>1</v>
      </c>
      <c r="N49" s="89" t="s">
        <v>15</v>
      </c>
      <c r="P49" s="90">
        <f t="shared" si="1"/>
        <v>0</v>
      </c>
      <c r="Q49" s="90">
        <v>0</v>
      </c>
      <c r="R49" s="90">
        <f t="shared" si="2"/>
        <v>0</v>
      </c>
      <c r="S49" s="90">
        <v>0</v>
      </c>
      <c r="T49" s="91">
        <f t="shared" si="3"/>
        <v>0</v>
      </c>
      <c r="AR49" s="92" t="s">
        <v>101</v>
      </c>
      <c r="AT49" s="92" t="s">
        <v>97</v>
      </c>
      <c r="AU49" s="92" t="s">
        <v>102</v>
      </c>
      <c r="AY49" s="9" t="s">
        <v>94</v>
      </c>
      <c r="BE49" s="93">
        <f t="shared" si="4"/>
        <v>0</v>
      </c>
      <c r="BF49" s="93">
        <f t="shared" si="5"/>
        <v>0</v>
      </c>
      <c r="BG49" s="93">
        <f t="shared" si="6"/>
        <v>0</v>
      </c>
      <c r="BH49" s="93">
        <f t="shared" si="7"/>
        <v>0</v>
      </c>
      <c r="BI49" s="93">
        <f t="shared" si="8"/>
        <v>0</v>
      </c>
      <c r="BJ49" s="9" t="s">
        <v>102</v>
      </c>
      <c r="BK49" s="93">
        <f t="shared" si="9"/>
        <v>0</v>
      </c>
      <c r="BL49" s="9" t="s">
        <v>101</v>
      </c>
      <c r="BM49" s="92" t="s">
        <v>151</v>
      </c>
    </row>
    <row r="50" spans="2:65" s="7" customFormat="1" ht="22.9" customHeight="1">
      <c r="B50" s="68"/>
      <c r="D50" s="69" t="s">
        <v>33</v>
      </c>
      <c r="E50" s="77" t="s">
        <v>552</v>
      </c>
      <c r="F50" s="77" t="s">
        <v>553</v>
      </c>
      <c r="I50" s="71"/>
      <c r="J50" s="78">
        <f>BK50</f>
        <v>0</v>
      </c>
      <c r="L50" s="68"/>
      <c r="M50" s="72"/>
      <c r="P50" s="73">
        <f>SUM(P51:P53)</f>
        <v>0</v>
      </c>
      <c r="R50" s="73">
        <f>SUM(R51:R53)</f>
        <v>0</v>
      </c>
      <c r="T50" s="74">
        <f>SUM(T51:T53)</f>
        <v>0</v>
      </c>
      <c r="AR50" s="69" t="s">
        <v>40</v>
      </c>
      <c r="AT50" s="75" t="s">
        <v>33</v>
      </c>
      <c r="AU50" s="75" t="s">
        <v>40</v>
      </c>
      <c r="AY50" s="69" t="s">
        <v>94</v>
      </c>
      <c r="BK50" s="76">
        <f>SUM(BK51:BK53)</f>
        <v>0</v>
      </c>
    </row>
    <row r="51" spans="2:65" s="1" customFormat="1" ht="37.9" customHeight="1">
      <c r="B51" s="79"/>
      <c r="C51" s="80" t="s">
        <v>139</v>
      </c>
      <c r="D51" s="80" t="s">
        <v>97</v>
      </c>
      <c r="E51" s="81" t="s">
        <v>554</v>
      </c>
      <c r="F51" s="82" t="s">
        <v>555</v>
      </c>
      <c r="G51" s="83" t="s">
        <v>271</v>
      </c>
      <c r="H51" s="84">
        <v>1650</v>
      </c>
      <c r="I51" s="85"/>
      <c r="J51" s="86">
        <f>ROUND(I51*H51,2)</f>
        <v>0</v>
      </c>
      <c r="K51" s="87"/>
      <c r="L51" s="14"/>
      <c r="M51" s="88" t="s">
        <v>1</v>
      </c>
      <c r="N51" s="89" t="s">
        <v>15</v>
      </c>
      <c r="P51" s="90">
        <f>O51*H51</f>
        <v>0</v>
      </c>
      <c r="Q51" s="90">
        <v>0</v>
      </c>
      <c r="R51" s="90">
        <f>Q51*H51</f>
        <v>0</v>
      </c>
      <c r="S51" s="90">
        <v>0</v>
      </c>
      <c r="T51" s="91">
        <f>S51*H51</f>
        <v>0</v>
      </c>
      <c r="AR51" s="92" t="s">
        <v>101</v>
      </c>
      <c r="AT51" s="92" t="s">
        <v>97</v>
      </c>
      <c r="AU51" s="92" t="s">
        <v>102</v>
      </c>
      <c r="AY51" s="9" t="s">
        <v>94</v>
      </c>
      <c r="BE51" s="93">
        <f>IF(N51="základná",J51,0)</f>
        <v>0</v>
      </c>
      <c r="BF51" s="93">
        <f>IF(N51="znížená",J51,0)</f>
        <v>0</v>
      </c>
      <c r="BG51" s="93">
        <f>IF(N51="zákl. prenesená",J51,0)</f>
        <v>0</v>
      </c>
      <c r="BH51" s="93">
        <f>IF(N51="zníž. prenesená",J51,0)</f>
        <v>0</v>
      </c>
      <c r="BI51" s="93">
        <f>IF(N51="nulová",J51,0)</f>
        <v>0</v>
      </c>
      <c r="BJ51" s="9" t="s">
        <v>102</v>
      </c>
      <c r="BK51" s="93">
        <f>ROUND(I51*H51,2)</f>
        <v>0</v>
      </c>
      <c r="BL51" s="9" t="s">
        <v>101</v>
      </c>
      <c r="BM51" s="92" t="s">
        <v>212</v>
      </c>
    </row>
    <row r="52" spans="2:65" s="1" customFormat="1" ht="33" customHeight="1">
      <c r="B52" s="79"/>
      <c r="C52" s="80" t="s">
        <v>167</v>
      </c>
      <c r="D52" s="80" t="s">
        <v>97</v>
      </c>
      <c r="E52" s="81" t="s">
        <v>556</v>
      </c>
      <c r="F52" s="82" t="s">
        <v>557</v>
      </c>
      <c r="G52" s="83" t="s">
        <v>271</v>
      </c>
      <c r="H52" s="84">
        <v>1650</v>
      </c>
      <c r="I52" s="85"/>
      <c r="J52" s="86">
        <f>ROUND(I52*H52,2)</f>
        <v>0</v>
      </c>
      <c r="K52" s="87"/>
      <c r="L52" s="14"/>
      <c r="M52" s="88" t="s">
        <v>1</v>
      </c>
      <c r="N52" s="89" t="s">
        <v>15</v>
      </c>
      <c r="P52" s="90">
        <f>O52*H52</f>
        <v>0</v>
      </c>
      <c r="Q52" s="90">
        <v>0</v>
      </c>
      <c r="R52" s="90">
        <f>Q52*H52</f>
        <v>0</v>
      </c>
      <c r="S52" s="90">
        <v>0</v>
      </c>
      <c r="T52" s="91">
        <f>S52*H52</f>
        <v>0</v>
      </c>
      <c r="AR52" s="92" t="s">
        <v>101</v>
      </c>
      <c r="AT52" s="92" t="s">
        <v>97</v>
      </c>
      <c r="AU52" s="92" t="s">
        <v>102</v>
      </c>
      <c r="AY52" s="9" t="s">
        <v>94</v>
      </c>
      <c r="BE52" s="93">
        <f>IF(N52="základná",J52,0)</f>
        <v>0</v>
      </c>
      <c r="BF52" s="93">
        <f>IF(N52="znížená",J52,0)</f>
        <v>0</v>
      </c>
      <c r="BG52" s="93">
        <f>IF(N52="zákl. prenesená",J52,0)</f>
        <v>0</v>
      </c>
      <c r="BH52" s="93">
        <f>IF(N52="zníž. prenesená",J52,0)</f>
        <v>0</v>
      </c>
      <c r="BI52" s="93">
        <f>IF(N52="nulová",J52,0)</f>
        <v>0</v>
      </c>
      <c r="BJ52" s="9" t="s">
        <v>102</v>
      </c>
      <c r="BK52" s="93">
        <f>ROUND(I52*H52,2)</f>
        <v>0</v>
      </c>
      <c r="BL52" s="9" t="s">
        <v>101</v>
      </c>
      <c r="BM52" s="92" t="s">
        <v>220</v>
      </c>
    </row>
    <row r="53" spans="2:65" s="1" customFormat="1" ht="16.5" customHeight="1">
      <c r="B53" s="79"/>
      <c r="C53" s="80" t="s">
        <v>323</v>
      </c>
      <c r="D53" s="80" t="s">
        <v>97</v>
      </c>
      <c r="E53" s="81" t="s">
        <v>558</v>
      </c>
      <c r="F53" s="82" t="s">
        <v>559</v>
      </c>
      <c r="G53" s="83" t="s">
        <v>271</v>
      </c>
      <c r="H53" s="84">
        <v>1650</v>
      </c>
      <c r="I53" s="85"/>
      <c r="J53" s="86">
        <f>ROUND(I53*H53,2)</f>
        <v>0</v>
      </c>
      <c r="K53" s="87"/>
      <c r="L53" s="14"/>
      <c r="M53" s="88" t="s">
        <v>1</v>
      </c>
      <c r="N53" s="89" t="s">
        <v>15</v>
      </c>
      <c r="P53" s="90">
        <f>O53*H53</f>
        <v>0</v>
      </c>
      <c r="Q53" s="90">
        <v>0</v>
      </c>
      <c r="R53" s="90">
        <f>Q53*H53</f>
        <v>0</v>
      </c>
      <c r="S53" s="90">
        <v>0</v>
      </c>
      <c r="T53" s="91">
        <f>S53*H53</f>
        <v>0</v>
      </c>
      <c r="AR53" s="92" t="s">
        <v>101</v>
      </c>
      <c r="AT53" s="92" t="s">
        <v>97</v>
      </c>
      <c r="AU53" s="92" t="s">
        <v>102</v>
      </c>
      <c r="AY53" s="9" t="s">
        <v>94</v>
      </c>
      <c r="BE53" s="93">
        <f>IF(N53="základná",J53,0)</f>
        <v>0</v>
      </c>
      <c r="BF53" s="93">
        <f>IF(N53="znížená",J53,0)</f>
        <v>0</v>
      </c>
      <c r="BG53" s="93">
        <f>IF(N53="zákl. prenesená",J53,0)</f>
        <v>0</v>
      </c>
      <c r="BH53" s="93">
        <f>IF(N53="zníž. prenesená",J53,0)</f>
        <v>0</v>
      </c>
      <c r="BI53" s="93">
        <f>IF(N53="nulová",J53,0)</f>
        <v>0</v>
      </c>
      <c r="BJ53" s="9" t="s">
        <v>102</v>
      </c>
      <c r="BK53" s="93">
        <f>ROUND(I53*H53,2)</f>
        <v>0</v>
      </c>
      <c r="BL53" s="9" t="s">
        <v>101</v>
      </c>
      <c r="BM53" s="92" t="s">
        <v>6</v>
      </c>
    </row>
    <row r="54" spans="2:65" s="7" customFormat="1" ht="22.9" customHeight="1">
      <c r="B54" s="68"/>
      <c r="D54" s="69" t="s">
        <v>33</v>
      </c>
      <c r="E54" s="77" t="s">
        <v>560</v>
      </c>
      <c r="F54" s="77" t="s">
        <v>561</v>
      </c>
      <c r="I54" s="71"/>
      <c r="J54" s="78">
        <f>BK54</f>
        <v>0</v>
      </c>
      <c r="L54" s="68"/>
      <c r="M54" s="72"/>
      <c r="P54" s="73">
        <f>SUM(P55:P60)</f>
        <v>0</v>
      </c>
      <c r="R54" s="73">
        <f>SUM(R55:R60)</f>
        <v>0</v>
      </c>
      <c r="T54" s="74">
        <f>SUM(T55:T60)</f>
        <v>0</v>
      </c>
      <c r="AR54" s="69" t="s">
        <v>40</v>
      </c>
      <c r="AT54" s="75" t="s">
        <v>33</v>
      </c>
      <c r="AU54" s="75" t="s">
        <v>40</v>
      </c>
      <c r="AY54" s="69" t="s">
        <v>94</v>
      </c>
      <c r="BK54" s="76">
        <f>SUM(BK55:BK60)</f>
        <v>0</v>
      </c>
    </row>
    <row r="55" spans="2:65" s="1" customFormat="1" ht="49.15" customHeight="1">
      <c r="B55" s="79"/>
      <c r="C55" s="80" t="s">
        <v>130</v>
      </c>
      <c r="D55" s="80" t="s">
        <v>97</v>
      </c>
      <c r="E55" s="81" t="s">
        <v>562</v>
      </c>
      <c r="F55" s="82" t="s">
        <v>563</v>
      </c>
      <c r="G55" s="83" t="s">
        <v>100</v>
      </c>
      <c r="H55" s="84">
        <v>220.37200000000001</v>
      </c>
      <c r="I55" s="85"/>
      <c r="J55" s="86">
        <f t="shared" ref="J55:J60" si="10">ROUND(I55*H55,2)</f>
        <v>0</v>
      </c>
      <c r="K55" s="87"/>
      <c r="L55" s="14"/>
      <c r="M55" s="88" t="s">
        <v>1</v>
      </c>
      <c r="N55" s="89" t="s">
        <v>15</v>
      </c>
      <c r="P55" s="90">
        <f t="shared" ref="P55:P60" si="11">O55*H55</f>
        <v>0</v>
      </c>
      <c r="Q55" s="90">
        <v>0</v>
      </c>
      <c r="R55" s="90">
        <f t="shared" ref="R55:R60" si="12">Q55*H55</f>
        <v>0</v>
      </c>
      <c r="S55" s="90">
        <v>0</v>
      </c>
      <c r="T55" s="91">
        <f t="shared" ref="T55:T60" si="13">S55*H55</f>
        <v>0</v>
      </c>
      <c r="AR55" s="92" t="s">
        <v>101</v>
      </c>
      <c r="AT55" s="92" t="s">
        <v>97</v>
      </c>
      <c r="AU55" s="92" t="s">
        <v>102</v>
      </c>
      <c r="AY55" s="9" t="s">
        <v>94</v>
      </c>
      <c r="BE55" s="93">
        <f t="shared" ref="BE55:BE60" si="14">IF(N55="základná",J55,0)</f>
        <v>0</v>
      </c>
      <c r="BF55" s="93">
        <f t="shared" ref="BF55:BF60" si="15">IF(N55="znížená",J55,0)</f>
        <v>0</v>
      </c>
      <c r="BG55" s="93">
        <f t="shared" ref="BG55:BG60" si="16">IF(N55="zákl. prenesená",J55,0)</f>
        <v>0</v>
      </c>
      <c r="BH55" s="93">
        <f t="shared" ref="BH55:BH60" si="17">IF(N55="zníž. prenesená",J55,0)</f>
        <v>0</v>
      </c>
      <c r="BI55" s="93">
        <f t="shared" ref="BI55:BI60" si="18">IF(N55="nulová",J55,0)</f>
        <v>0</v>
      </c>
      <c r="BJ55" s="9" t="s">
        <v>102</v>
      </c>
      <c r="BK55" s="93">
        <f t="shared" ref="BK55:BK60" si="19">ROUND(I55*H55,2)</f>
        <v>0</v>
      </c>
      <c r="BL55" s="9" t="s">
        <v>101</v>
      </c>
      <c r="BM55" s="92" t="s">
        <v>235</v>
      </c>
    </row>
    <row r="56" spans="2:65" s="1" customFormat="1" ht="16.5" customHeight="1">
      <c r="B56" s="79"/>
      <c r="C56" s="80" t="s">
        <v>135</v>
      </c>
      <c r="D56" s="80" t="s">
        <v>97</v>
      </c>
      <c r="E56" s="81" t="s">
        <v>564</v>
      </c>
      <c r="F56" s="82" t="s">
        <v>565</v>
      </c>
      <c r="G56" s="83" t="s">
        <v>271</v>
      </c>
      <c r="H56" s="84">
        <v>290</v>
      </c>
      <c r="I56" s="85"/>
      <c r="J56" s="86">
        <f t="shared" si="10"/>
        <v>0</v>
      </c>
      <c r="K56" s="87"/>
      <c r="L56" s="14"/>
      <c r="M56" s="88" t="s">
        <v>1</v>
      </c>
      <c r="N56" s="89" t="s">
        <v>15</v>
      </c>
      <c r="P56" s="90">
        <f t="shared" si="11"/>
        <v>0</v>
      </c>
      <c r="Q56" s="90">
        <v>0</v>
      </c>
      <c r="R56" s="90">
        <f t="shared" si="12"/>
        <v>0</v>
      </c>
      <c r="S56" s="90">
        <v>0</v>
      </c>
      <c r="T56" s="91">
        <f t="shared" si="13"/>
        <v>0</v>
      </c>
      <c r="AR56" s="92" t="s">
        <v>101</v>
      </c>
      <c r="AT56" s="92" t="s">
        <v>97</v>
      </c>
      <c r="AU56" s="92" t="s">
        <v>102</v>
      </c>
      <c r="AY56" s="9" t="s">
        <v>94</v>
      </c>
      <c r="BE56" s="93">
        <f t="shared" si="14"/>
        <v>0</v>
      </c>
      <c r="BF56" s="93">
        <f t="shared" si="15"/>
        <v>0</v>
      </c>
      <c r="BG56" s="93">
        <f t="shared" si="16"/>
        <v>0</v>
      </c>
      <c r="BH56" s="93">
        <f t="shared" si="17"/>
        <v>0</v>
      </c>
      <c r="BI56" s="93">
        <f t="shared" si="18"/>
        <v>0</v>
      </c>
      <c r="BJ56" s="9" t="s">
        <v>102</v>
      </c>
      <c r="BK56" s="93">
        <f t="shared" si="19"/>
        <v>0</v>
      </c>
      <c r="BL56" s="9" t="s">
        <v>101</v>
      </c>
      <c r="BM56" s="92" t="s">
        <v>141</v>
      </c>
    </row>
    <row r="57" spans="2:65" s="1" customFormat="1" ht="16.5" customHeight="1">
      <c r="B57" s="79"/>
      <c r="C57" s="94" t="s">
        <v>294</v>
      </c>
      <c r="D57" s="94" t="s">
        <v>136</v>
      </c>
      <c r="E57" s="95" t="s">
        <v>566</v>
      </c>
      <c r="F57" s="96" t="s">
        <v>567</v>
      </c>
      <c r="G57" s="97" t="s">
        <v>271</v>
      </c>
      <c r="H57" s="98">
        <v>319</v>
      </c>
      <c r="I57" s="99"/>
      <c r="J57" s="100">
        <f t="shared" si="10"/>
        <v>0</v>
      </c>
      <c r="K57" s="101"/>
      <c r="L57" s="102"/>
      <c r="M57" s="103" t="s">
        <v>1</v>
      </c>
      <c r="N57" s="104" t="s">
        <v>15</v>
      </c>
      <c r="P57" s="90">
        <f t="shared" si="11"/>
        <v>0</v>
      </c>
      <c r="Q57" s="90">
        <v>0</v>
      </c>
      <c r="R57" s="90">
        <f t="shared" si="12"/>
        <v>0</v>
      </c>
      <c r="S57" s="90">
        <v>0</v>
      </c>
      <c r="T57" s="91">
        <f t="shared" si="13"/>
        <v>0</v>
      </c>
      <c r="AR57" s="92" t="s">
        <v>139</v>
      </c>
      <c r="AT57" s="92" t="s">
        <v>136</v>
      </c>
      <c r="AU57" s="92" t="s">
        <v>102</v>
      </c>
      <c r="AY57" s="9" t="s">
        <v>94</v>
      </c>
      <c r="BE57" s="93">
        <f t="shared" si="14"/>
        <v>0</v>
      </c>
      <c r="BF57" s="93">
        <f t="shared" si="15"/>
        <v>0</v>
      </c>
      <c r="BG57" s="93">
        <f t="shared" si="16"/>
        <v>0</v>
      </c>
      <c r="BH57" s="93">
        <f t="shared" si="17"/>
        <v>0</v>
      </c>
      <c r="BI57" s="93">
        <f t="shared" si="18"/>
        <v>0</v>
      </c>
      <c r="BJ57" s="9" t="s">
        <v>102</v>
      </c>
      <c r="BK57" s="93">
        <f t="shared" si="19"/>
        <v>0</v>
      </c>
      <c r="BL57" s="9" t="s">
        <v>101</v>
      </c>
      <c r="BM57" s="92" t="s">
        <v>159</v>
      </c>
    </row>
    <row r="58" spans="2:65" s="1" customFormat="1" ht="76.349999999999994" customHeight="1">
      <c r="B58" s="79"/>
      <c r="C58" s="80" t="s">
        <v>151</v>
      </c>
      <c r="D58" s="80" t="s">
        <v>97</v>
      </c>
      <c r="E58" s="81" t="s">
        <v>568</v>
      </c>
      <c r="F58" s="82" t="s">
        <v>569</v>
      </c>
      <c r="G58" s="83" t="s">
        <v>100</v>
      </c>
      <c r="H58" s="84">
        <v>174.4</v>
      </c>
      <c r="I58" s="85"/>
      <c r="J58" s="86">
        <f t="shared" si="10"/>
        <v>0</v>
      </c>
      <c r="K58" s="87"/>
      <c r="L58" s="14"/>
      <c r="M58" s="88" t="s">
        <v>1</v>
      </c>
      <c r="N58" s="89" t="s">
        <v>15</v>
      </c>
      <c r="P58" s="90">
        <f t="shared" si="11"/>
        <v>0</v>
      </c>
      <c r="Q58" s="90">
        <v>0</v>
      </c>
      <c r="R58" s="90">
        <f t="shared" si="12"/>
        <v>0</v>
      </c>
      <c r="S58" s="90">
        <v>0</v>
      </c>
      <c r="T58" s="91">
        <f t="shared" si="13"/>
        <v>0</v>
      </c>
      <c r="AR58" s="92" t="s">
        <v>101</v>
      </c>
      <c r="AT58" s="92" t="s">
        <v>97</v>
      </c>
      <c r="AU58" s="92" t="s">
        <v>102</v>
      </c>
      <c r="AY58" s="9" t="s">
        <v>94</v>
      </c>
      <c r="BE58" s="93">
        <f t="shared" si="14"/>
        <v>0</v>
      </c>
      <c r="BF58" s="93">
        <f t="shared" si="15"/>
        <v>0</v>
      </c>
      <c r="BG58" s="93">
        <f t="shared" si="16"/>
        <v>0</v>
      </c>
      <c r="BH58" s="93">
        <f t="shared" si="17"/>
        <v>0</v>
      </c>
      <c r="BI58" s="93">
        <f t="shared" si="18"/>
        <v>0</v>
      </c>
      <c r="BJ58" s="9" t="s">
        <v>102</v>
      </c>
      <c r="BK58" s="93">
        <f t="shared" si="19"/>
        <v>0</v>
      </c>
      <c r="BL58" s="9" t="s">
        <v>101</v>
      </c>
      <c r="BM58" s="92" t="s">
        <v>247</v>
      </c>
    </row>
    <row r="59" spans="2:65" s="1" customFormat="1" ht="37.9" customHeight="1">
      <c r="B59" s="79"/>
      <c r="C59" s="80" t="s">
        <v>163</v>
      </c>
      <c r="D59" s="80" t="s">
        <v>97</v>
      </c>
      <c r="E59" s="81" t="s">
        <v>570</v>
      </c>
      <c r="F59" s="82" t="s">
        <v>571</v>
      </c>
      <c r="G59" s="83" t="s">
        <v>100</v>
      </c>
      <c r="H59" s="84">
        <v>4.7320000000000002</v>
      </c>
      <c r="I59" s="85"/>
      <c r="J59" s="86">
        <f t="shared" si="10"/>
        <v>0</v>
      </c>
      <c r="K59" s="87"/>
      <c r="L59" s="14"/>
      <c r="M59" s="88" t="s">
        <v>1</v>
      </c>
      <c r="N59" s="89" t="s">
        <v>15</v>
      </c>
      <c r="P59" s="90">
        <f t="shared" si="11"/>
        <v>0</v>
      </c>
      <c r="Q59" s="90">
        <v>0</v>
      </c>
      <c r="R59" s="90">
        <f t="shared" si="12"/>
        <v>0</v>
      </c>
      <c r="S59" s="90">
        <v>0</v>
      </c>
      <c r="T59" s="91">
        <f t="shared" si="13"/>
        <v>0</v>
      </c>
      <c r="AR59" s="92" t="s">
        <v>101</v>
      </c>
      <c r="AT59" s="92" t="s">
        <v>97</v>
      </c>
      <c r="AU59" s="92" t="s">
        <v>102</v>
      </c>
      <c r="AY59" s="9" t="s">
        <v>94</v>
      </c>
      <c r="BE59" s="93">
        <f t="shared" si="14"/>
        <v>0</v>
      </c>
      <c r="BF59" s="93">
        <f t="shared" si="15"/>
        <v>0</v>
      </c>
      <c r="BG59" s="93">
        <f t="shared" si="16"/>
        <v>0</v>
      </c>
      <c r="BH59" s="93">
        <f t="shared" si="17"/>
        <v>0</v>
      </c>
      <c r="BI59" s="93">
        <f t="shared" si="18"/>
        <v>0</v>
      </c>
      <c r="BJ59" s="9" t="s">
        <v>102</v>
      </c>
      <c r="BK59" s="93">
        <f t="shared" si="19"/>
        <v>0</v>
      </c>
      <c r="BL59" s="9" t="s">
        <v>101</v>
      </c>
      <c r="BM59" s="92" t="s">
        <v>254</v>
      </c>
    </row>
    <row r="60" spans="2:65" s="1" customFormat="1" ht="37.9" customHeight="1">
      <c r="B60" s="79"/>
      <c r="C60" s="80" t="s">
        <v>212</v>
      </c>
      <c r="D60" s="80" t="s">
        <v>97</v>
      </c>
      <c r="E60" s="81" t="s">
        <v>572</v>
      </c>
      <c r="F60" s="82" t="s">
        <v>573</v>
      </c>
      <c r="G60" s="83" t="s">
        <v>100</v>
      </c>
      <c r="H60" s="84">
        <v>41.24</v>
      </c>
      <c r="I60" s="85"/>
      <c r="J60" s="86">
        <f t="shared" si="10"/>
        <v>0</v>
      </c>
      <c r="K60" s="87"/>
      <c r="L60" s="14"/>
      <c r="M60" s="88" t="s">
        <v>1</v>
      </c>
      <c r="N60" s="89" t="s">
        <v>15</v>
      </c>
      <c r="P60" s="90">
        <f t="shared" si="11"/>
        <v>0</v>
      </c>
      <c r="Q60" s="90">
        <v>0</v>
      </c>
      <c r="R60" s="90">
        <f t="shared" si="12"/>
        <v>0</v>
      </c>
      <c r="S60" s="90">
        <v>0</v>
      </c>
      <c r="T60" s="91">
        <f t="shared" si="13"/>
        <v>0</v>
      </c>
      <c r="AR60" s="92" t="s">
        <v>101</v>
      </c>
      <c r="AT60" s="92" t="s">
        <v>97</v>
      </c>
      <c r="AU60" s="92" t="s">
        <v>102</v>
      </c>
      <c r="AY60" s="9" t="s">
        <v>94</v>
      </c>
      <c r="BE60" s="93">
        <f t="shared" si="14"/>
        <v>0</v>
      </c>
      <c r="BF60" s="93">
        <f t="shared" si="15"/>
        <v>0</v>
      </c>
      <c r="BG60" s="93">
        <f t="shared" si="16"/>
        <v>0</v>
      </c>
      <c r="BH60" s="93">
        <f t="shared" si="17"/>
        <v>0</v>
      </c>
      <c r="BI60" s="93">
        <f t="shared" si="18"/>
        <v>0</v>
      </c>
      <c r="BJ60" s="9" t="s">
        <v>102</v>
      </c>
      <c r="BK60" s="93">
        <f t="shared" si="19"/>
        <v>0</v>
      </c>
      <c r="BL60" s="9" t="s">
        <v>101</v>
      </c>
      <c r="BM60" s="92" t="s">
        <v>204</v>
      </c>
    </row>
    <row r="61" spans="2:65" s="7" customFormat="1" ht="22.9" customHeight="1">
      <c r="B61" s="68"/>
      <c r="D61" s="69" t="s">
        <v>33</v>
      </c>
      <c r="E61" s="77" t="s">
        <v>574</v>
      </c>
      <c r="F61" s="77" t="s">
        <v>575</v>
      </c>
      <c r="I61" s="71"/>
      <c r="J61" s="78">
        <f>BK61</f>
        <v>0</v>
      </c>
      <c r="L61" s="68"/>
      <c r="M61" s="72"/>
      <c r="P61" s="73">
        <f>SUM(P62:P69)</f>
        <v>0</v>
      </c>
      <c r="R61" s="73">
        <f>SUM(R62:R69)</f>
        <v>0</v>
      </c>
      <c r="T61" s="74">
        <f>SUM(T62:T69)</f>
        <v>0</v>
      </c>
      <c r="AR61" s="69" t="s">
        <v>40</v>
      </c>
      <c r="AT61" s="75" t="s">
        <v>33</v>
      </c>
      <c r="AU61" s="75" t="s">
        <v>40</v>
      </c>
      <c r="AY61" s="69" t="s">
        <v>94</v>
      </c>
      <c r="BK61" s="76">
        <f>SUM(BK62:BK69)</f>
        <v>0</v>
      </c>
    </row>
    <row r="62" spans="2:65" s="1" customFormat="1" ht="76.349999999999994" customHeight="1">
      <c r="B62" s="79"/>
      <c r="C62" s="80" t="s">
        <v>216</v>
      </c>
      <c r="D62" s="80" t="s">
        <v>97</v>
      </c>
      <c r="E62" s="81" t="s">
        <v>576</v>
      </c>
      <c r="F62" s="82" t="s">
        <v>577</v>
      </c>
      <c r="G62" s="83" t="s">
        <v>200</v>
      </c>
      <c r="H62" s="84">
        <v>1</v>
      </c>
      <c r="I62" s="85"/>
      <c r="J62" s="86">
        <f t="shared" ref="J62:J69" si="20">ROUND(I62*H62,2)</f>
        <v>0</v>
      </c>
      <c r="K62" s="87"/>
      <c r="L62" s="14"/>
      <c r="M62" s="88" t="s">
        <v>1</v>
      </c>
      <c r="N62" s="89" t="s">
        <v>15</v>
      </c>
      <c r="P62" s="90">
        <f t="shared" ref="P62:P69" si="21">O62*H62</f>
        <v>0</v>
      </c>
      <c r="Q62" s="90">
        <v>0</v>
      </c>
      <c r="R62" s="90">
        <f t="shared" ref="R62:R69" si="22">Q62*H62</f>
        <v>0</v>
      </c>
      <c r="S62" s="90">
        <v>0</v>
      </c>
      <c r="T62" s="91">
        <f t="shared" ref="T62:T69" si="23">S62*H62</f>
        <v>0</v>
      </c>
      <c r="AR62" s="92" t="s">
        <v>101</v>
      </c>
      <c r="AT62" s="92" t="s">
        <v>97</v>
      </c>
      <c r="AU62" s="92" t="s">
        <v>102</v>
      </c>
      <c r="AY62" s="9" t="s">
        <v>94</v>
      </c>
      <c r="BE62" s="93">
        <f t="shared" ref="BE62:BE69" si="24">IF(N62="základná",J62,0)</f>
        <v>0</v>
      </c>
      <c r="BF62" s="93">
        <f t="shared" ref="BF62:BF69" si="25">IF(N62="znížená",J62,0)</f>
        <v>0</v>
      </c>
      <c r="BG62" s="93">
        <f t="shared" ref="BG62:BG69" si="26">IF(N62="zákl. prenesená",J62,0)</f>
        <v>0</v>
      </c>
      <c r="BH62" s="93">
        <f t="shared" ref="BH62:BH69" si="27">IF(N62="zníž. prenesená",J62,0)</f>
        <v>0</v>
      </c>
      <c r="BI62" s="93">
        <f t="shared" ref="BI62:BI69" si="28">IF(N62="nulová",J62,0)</f>
        <v>0</v>
      </c>
      <c r="BJ62" s="9" t="s">
        <v>102</v>
      </c>
      <c r="BK62" s="93">
        <f t="shared" ref="BK62:BK69" si="29">ROUND(I62*H62,2)</f>
        <v>0</v>
      </c>
      <c r="BL62" s="9" t="s">
        <v>101</v>
      </c>
      <c r="BM62" s="92" t="s">
        <v>261</v>
      </c>
    </row>
    <row r="63" spans="2:65" s="1" customFormat="1" ht="76.349999999999994" customHeight="1">
      <c r="B63" s="79"/>
      <c r="C63" s="80" t="s">
        <v>220</v>
      </c>
      <c r="D63" s="80" t="s">
        <v>97</v>
      </c>
      <c r="E63" s="81" t="s">
        <v>578</v>
      </c>
      <c r="F63" s="82" t="s">
        <v>579</v>
      </c>
      <c r="G63" s="83" t="s">
        <v>100</v>
      </c>
      <c r="H63" s="84">
        <v>36.155999999999999</v>
      </c>
      <c r="I63" s="85"/>
      <c r="J63" s="86">
        <f t="shared" si="20"/>
        <v>0</v>
      </c>
      <c r="K63" s="87"/>
      <c r="L63" s="14"/>
      <c r="M63" s="88" t="s">
        <v>1</v>
      </c>
      <c r="N63" s="89" t="s">
        <v>15</v>
      </c>
      <c r="P63" s="90">
        <f t="shared" si="21"/>
        <v>0</v>
      </c>
      <c r="Q63" s="90">
        <v>0</v>
      </c>
      <c r="R63" s="90">
        <f t="shared" si="22"/>
        <v>0</v>
      </c>
      <c r="S63" s="90">
        <v>0</v>
      </c>
      <c r="T63" s="91">
        <f t="shared" si="23"/>
        <v>0</v>
      </c>
      <c r="AR63" s="92" t="s">
        <v>101</v>
      </c>
      <c r="AT63" s="92" t="s">
        <v>97</v>
      </c>
      <c r="AU63" s="92" t="s">
        <v>102</v>
      </c>
      <c r="AY63" s="9" t="s">
        <v>94</v>
      </c>
      <c r="BE63" s="93">
        <f t="shared" si="24"/>
        <v>0</v>
      </c>
      <c r="BF63" s="93">
        <f t="shared" si="25"/>
        <v>0</v>
      </c>
      <c r="BG63" s="93">
        <f t="shared" si="26"/>
        <v>0</v>
      </c>
      <c r="BH63" s="93">
        <f t="shared" si="27"/>
        <v>0</v>
      </c>
      <c r="BI63" s="93">
        <f t="shared" si="28"/>
        <v>0</v>
      </c>
      <c r="BJ63" s="9" t="s">
        <v>102</v>
      </c>
      <c r="BK63" s="93">
        <f t="shared" si="29"/>
        <v>0</v>
      </c>
      <c r="BL63" s="9" t="s">
        <v>101</v>
      </c>
      <c r="BM63" s="92" t="s">
        <v>193</v>
      </c>
    </row>
    <row r="64" spans="2:65" s="1" customFormat="1" ht="33" customHeight="1">
      <c r="B64" s="79"/>
      <c r="C64" s="80" t="s">
        <v>224</v>
      </c>
      <c r="D64" s="80" t="s">
        <v>97</v>
      </c>
      <c r="E64" s="81" t="s">
        <v>580</v>
      </c>
      <c r="F64" s="82" t="s">
        <v>581</v>
      </c>
      <c r="G64" s="83" t="s">
        <v>271</v>
      </c>
      <c r="H64" s="84">
        <v>72</v>
      </c>
      <c r="I64" s="85"/>
      <c r="J64" s="86">
        <f t="shared" si="20"/>
        <v>0</v>
      </c>
      <c r="K64" s="87"/>
      <c r="L64" s="14"/>
      <c r="M64" s="88" t="s">
        <v>1</v>
      </c>
      <c r="N64" s="89" t="s">
        <v>15</v>
      </c>
      <c r="P64" s="90">
        <f t="shared" si="21"/>
        <v>0</v>
      </c>
      <c r="Q64" s="90">
        <v>0</v>
      </c>
      <c r="R64" s="90">
        <f t="shared" si="22"/>
        <v>0</v>
      </c>
      <c r="S64" s="90">
        <v>0</v>
      </c>
      <c r="T64" s="91">
        <f t="shared" si="23"/>
        <v>0</v>
      </c>
      <c r="AR64" s="92" t="s">
        <v>101</v>
      </c>
      <c r="AT64" s="92" t="s">
        <v>97</v>
      </c>
      <c r="AU64" s="92" t="s">
        <v>102</v>
      </c>
      <c r="AY64" s="9" t="s">
        <v>94</v>
      </c>
      <c r="BE64" s="93">
        <f t="shared" si="24"/>
        <v>0</v>
      </c>
      <c r="BF64" s="93">
        <f t="shared" si="25"/>
        <v>0</v>
      </c>
      <c r="BG64" s="93">
        <f t="shared" si="26"/>
        <v>0</v>
      </c>
      <c r="BH64" s="93">
        <f t="shared" si="27"/>
        <v>0</v>
      </c>
      <c r="BI64" s="93">
        <f t="shared" si="28"/>
        <v>0</v>
      </c>
      <c r="BJ64" s="9" t="s">
        <v>102</v>
      </c>
      <c r="BK64" s="93">
        <f t="shared" si="29"/>
        <v>0</v>
      </c>
      <c r="BL64" s="9" t="s">
        <v>101</v>
      </c>
      <c r="BM64" s="92" t="s">
        <v>96</v>
      </c>
    </row>
    <row r="65" spans="2:65" s="1" customFormat="1" ht="33" customHeight="1">
      <c r="B65" s="79"/>
      <c r="C65" s="94" t="s">
        <v>6</v>
      </c>
      <c r="D65" s="94" t="s">
        <v>136</v>
      </c>
      <c r="E65" s="95" t="s">
        <v>582</v>
      </c>
      <c r="F65" s="96" t="s">
        <v>583</v>
      </c>
      <c r="G65" s="97" t="s">
        <v>271</v>
      </c>
      <c r="H65" s="98">
        <v>79.2</v>
      </c>
      <c r="I65" s="99"/>
      <c r="J65" s="100">
        <f t="shared" si="20"/>
        <v>0</v>
      </c>
      <c r="K65" s="101"/>
      <c r="L65" s="102"/>
      <c r="M65" s="103" t="s">
        <v>1</v>
      </c>
      <c r="N65" s="104" t="s">
        <v>15</v>
      </c>
      <c r="P65" s="90">
        <f t="shared" si="21"/>
        <v>0</v>
      </c>
      <c r="Q65" s="90">
        <v>0</v>
      </c>
      <c r="R65" s="90">
        <f t="shared" si="22"/>
        <v>0</v>
      </c>
      <c r="S65" s="90">
        <v>0</v>
      </c>
      <c r="T65" s="91">
        <f t="shared" si="23"/>
        <v>0</v>
      </c>
      <c r="AR65" s="92" t="s">
        <v>139</v>
      </c>
      <c r="AT65" s="92" t="s">
        <v>136</v>
      </c>
      <c r="AU65" s="92" t="s">
        <v>102</v>
      </c>
      <c r="AY65" s="9" t="s">
        <v>94</v>
      </c>
      <c r="BE65" s="93">
        <f t="shared" si="24"/>
        <v>0</v>
      </c>
      <c r="BF65" s="93">
        <f t="shared" si="25"/>
        <v>0</v>
      </c>
      <c r="BG65" s="93">
        <f t="shared" si="26"/>
        <v>0</v>
      </c>
      <c r="BH65" s="93">
        <f t="shared" si="27"/>
        <v>0</v>
      </c>
      <c r="BI65" s="93">
        <f t="shared" si="28"/>
        <v>0</v>
      </c>
      <c r="BJ65" s="9" t="s">
        <v>102</v>
      </c>
      <c r="BK65" s="93">
        <f t="shared" si="29"/>
        <v>0</v>
      </c>
      <c r="BL65" s="9" t="s">
        <v>101</v>
      </c>
      <c r="BM65" s="92" t="s">
        <v>108</v>
      </c>
    </row>
    <row r="66" spans="2:65" s="1" customFormat="1" ht="76.349999999999994" customHeight="1">
      <c r="B66" s="79"/>
      <c r="C66" s="80" t="s">
        <v>231</v>
      </c>
      <c r="D66" s="80" t="s">
        <v>97</v>
      </c>
      <c r="E66" s="81" t="s">
        <v>584</v>
      </c>
      <c r="F66" s="82" t="s">
        <v>585</v>
      </c>
      <c r="G66" s="83" t="s">
        <v>100</v>
      </c>
      <c r="H66" s="84">
        <v>20.79</v>
      </c>
      <c r="I66" s="85"/>
      <c r="J66" s="86">
        <f t="shared" si="20"/>
        <v>0</v>
      </c>
      <c r="K66" s="87"/>
      <c r="L66" s="14"/>
      <c r="M66" s="88" t="s">
        <v>1</v>
      </c>
      <c r="N66" s="89" t="s">
        <v>15</v>
      </c>
      <c r="P66" s="90">
        <f t="shared" si="21"/>
        <v>0</v>
      </c>
      <c r="Q66" s="90">
        <v>0</v>
      </c>
      <c r="R66" s="90">
        <f t="shared" si="22"/>
        <v>0</v>
      </c>
      <c r="S66" s="90">
        <v>0</v>
      </c>
      <c r="T66" s="91">
        <f t="shared" si="23"/>
        <v>0</v>
      </c>
      <c r="AR66" s="92" t="s">
        <v>101</v>
      </c>
      <c r="AT66" s="92" t="s">
        <v>97</v>
      </c>
      <c r="AU66" s="92" t="s">
        <v>102</v>
      </c>
      <c r="AY66" s="9" t="s">
        <v>94</v>
      </c>
      <c r="BE66" s="93">
        <f t="shared" si="24"/>
        <v>0</v>
      </c>
      <c r="BF66" s="93">
        <f t="shared" si="25"/>
        <v>0</v>
      </c>
      <c r="BG66" s="93">
        <f t="shared" si="26"/>
        <v>0</v>
      </c>
      <c r="BH66" s="93">
        <f t="shared" si="27"/>
        <v>0</v>
      </c>
      <c r="BI66" s="93">
        <f t="shared" si="28"/>
        <v>0</v>
      </c>
      <c r="BJ66" s="9" t="s">
        <v>102</v>
      </c>
      <c r="BK66" s="93">
        <f t="shared" si="29"/>
        <v>0</v>
      </c>
      <c r="BL66" s="9" t="s">
        <v>101</v>
      </c>
      <c r="BM66" s="92" t="s">
        <v>116</v>
      </c>
    </row>
    <row r="67" spans="2:65" s="1" customFormat="1" ht="55.5" customHeight="1">
      <c r="B67" s="79"/>
      <c r="C67" s="80" t="s">
        <v>235</v>
      </c>
      <c r="D67" s="80" t="s">
        <v>97</v>
      </c>
      <c r="E67" s="81" t="s">
        <v>586</v>
      </c>
      <c r="F67" s="82" t="s">
        <v>587</v>
      </c>
      <c r="G67" s="83" t="s">
        <v>100</v>
      </c>
      <c r="H67" s="84">
        <v>0.76100000000000001</v>
      </c>
      <c r="I67" s="85"/>
      <c r="J67" s="86">
        <f t="shared" si="20"/>
        <v>0</v>
      </c>
      <c r="K67" s="87"/>
      <c r="L67" s="14"/>
      <c r="M67" s="88" t="s">
        <v>1</v>
      </c>
      <c r="N67" s="89" t="s">
        <v>15</v>
      </c>
      <c r="P67" s="90">
        <f t="shared" si="21"/>
        <v>0</v>
      </c>
      <c r="Q67" s="90">
        <v>0</v>
      </c>
      <c r="R67" s="90">
        <f t="shared" si="22"/>
        <v>0</v>
      </c>
      <c r="S67" s="90">
        <v>0</v>
      </c>
      <c r="T67" s="91">
        <f t="shared" si="23"/>
        <v>0</v>
      </c>
      <c r="AR67" s="92" t="s">
        <v>101</v>
      </c>
      <c r="AT67" s="92" t="s">
        <v>97</v>
      </c>
      <c r="AU67" s="92" t="s">
        <v>102</v>
      </c>
      <c r="AY67" s="9" t="s">
        <v>94</v>
      </c>
      <c r="BE67" s="93">
        <f t="shared" si="24"/>
        <v>0</v>
      </c>
      <c r="BF67" s="93">
        <f t="shared" si="25"/>
        <v>0</v>
      </c>
      <c r="BG67" s="93">
        <f t="shared" si="26"/>
        <v>0</v>
      </c>
      <c r="BH67" s="93">
        <f t="shared" si="27"/>
        <v>0</v>
      </c>
      <c r="BI67" s="93">
        <f t="shared" si="28"/>
        <v>0</v>
      </c>
      <c r="BJ67" s="9" t="s">
        <v>102</v>
      </c>
      <c r="BK67" s="93">
        <f t="shared" si="29"/>
        <v>0</v>
      </c>
      <c r="BL67" s="9" t="s">
        <v>101</v>
      </c>
      <c r="BM67" s="92" t="s">
        <v>124</v>
      </c>
    </row>
    <row r="68" spans="2:65" s="1" customFormat="1" ht="55.5" customHeight="1">
      <c r="B68" s="79"/>
      <c r="C68" s="80" t="s">
        <v>239</v>
      </c>
      <c r="D68" s="80" t="s">
        <v>97</v>
      </c>
      <c r="E68" s="81" t="s">
        <v>588</v>
      </c>
      <c r="F68" s="82" t="s">
        <v>589</v>
      </c>
      <c r="G68" s="83" t="s">
        <v>100</v>
      </c>
      <c r="H68" s="84">
        <v>13.82</v>
      </c>
      <c r="I68" s="85"/>
      <c r="J68" s="86">
        <f t="shared" si="20"/>
        <v>0</v>
      </c>
      <c r="K68" s="87"/>
      <c r="L68" s="14"/>
      <c r="M68" s="88" t="s">
        <v>1</v>
      </c>
      <c r="N68" s="89" t="s">
        <v>15</v>
      </c>
      <c r="P68" s="90">
        <f t="shared" si="21"/>
        <v>0</v>
      </c>
      <c r="Q68" s="90">
        <v>0</v>
      </c>
      <c r="R68" s="90">
        <f t="shared" si="22"/>
        <v>0</v>
      </c>
      <c r="S68" s="90">
        <v>0</v>
      </c>
      <c r="T68" s="91">
        <f t="shared" si="23"/>
        <v>0</v>
      </c>
      <c r="AR68" s="92" t="s">
        <v>101</v>
      </c>
      <c r="AT68" s="92" t="s">
        <v>97</v>
      </c>
      <c r="AU68" s="92" t="s">
        <v>102</v>
      </c>
      <c r="AY68" s="9" t="s">
        <v>94</v>
      </c>
      <c r="BE68" s="93">
        <f t="shared" si="24"/>
        <v>0</v>
      </c>
      <c r="BF68" s="93">
        <f t="shared" si="25"/>
        <v>0</v>
      </c>
      <c r="BG68" s="93">
        <f t="shared" si="26"/>
        <v>0</v>
      </c>
      <c r="BH68" s="93">
        <f t="shared" si="27"/>
        <v>0</v>
      </c>
      <c r="BI68" s="93">
        <f t="shared" si="28"/>
        <v>0</v>
      </c>
      <c r="BJ68" s="9" t="s">
        <v>102</v>
      </c>
      <c r="BK68" s="93">
        <f t="shared" si="29"/>
        <v>0</v>
      </c>
      <c r="BL68" s="9" t="s">
        <v>101</v>
      </c>
      <c r="BM68" s="92" t="s">
        <v>401</v>
      </c>
    </row>
    <row r="69" spans="2:65" s="1" customFormat="1" ht="66.75" customHeight="1">
      <c r="B69" s="79"/>
      <c r="C69" s="80" t="s">
        <v>141</v>
      </c>
      <c r="D69" s="80" t="s">
        <v>97</v>
      </c>
      <c r="E69" s="81" t="s">
        <v>590</v>
      </c>
      <c r="F69" s="82" t="s">
        <v>591</v>
      </c>
      <c r="G69" s="83" t="s">
        <v>100</v>
      </c>
      <c r="H69" s="84">
        <v>0.96</v>
      </c>
      <c r="I69" s="85"/>
      <c r="J69" s="86">
        <f t="shared" si="20"/>
        <v>0</v>
      </c>
      <c r="K69" s="87"/>
      <c r="L69" s="14"/>
      <c r="M69" s="88" t="s">
        <v>1</v>
      </c>
      <c r="N69" s="89" t="s">
        <v>15</v>
      </c>
      <c r="P69" s="90">
        <f t="shared" si="21"/>
        <v>0</v>
      </c>
      <c r="Q69" s="90">
        <v>0</v>
      </c>
      <c r="R69" s="90">
        <f t="shared" si="22"/>
        <v>0</v>
      </c>
      <c r="S69" s="90">
        <v>0</v>
      </c>
      <c r="T69" s="91">
        <f t="shared" si="23"/>
        <v>0</v>
      </c>
      <c r="AR69" s="92" t="s">
        <v>101</v>
      </c>
      <c r="AT69" s="92" t="s">
        <v>97</v>
      </c>
      <c r="AU69" s="92" t="s">
        <v>102</v>
      </c>
      <c r="AY69" s="9" t="s">
        <v>94</v>
      </c>
      <c r="BE69" s="93">
        <f t="shared" si="24"/>
        <v>0</v>
      </c>
      <c r="BF69" s="93">
        <f t="shared" si="25"/>
        <v>0</v>
      </c>
      <c r="BG69" s="93">
        <f t="shared" si="26"/>
        <v>0</v>
      </c>
      <c r="BH69" s="93">
        <f t="shared" si="27"/>
        <v>0</v>
      </c>
      <c r="BI69" s="93">
        <f t="shared" si="28"/>
        <v>0</v>
      </c>
      <c r="BJ69" s="9" t="s">
        <v>102</v>
      </c>
      <c r="BK69" s="93">
        <f t="shared" si="29"/>
        <v>0</v>
      </c>
      <c r="BL69" s="9" t="s">
        <v>101</v>
      </c>
      <c r="BM69" s="92" t="s">
        <v>522</v>
      </c>
    </row>
    <row r="70" spans="2:65" s="7" customFormat="1" ht="22.9" customHeight="1">
      <c r="B70" s="68"/>
      <c r="D70" s="69" t="s">
        <v>33</v>
      </c>
      <c r="E70" s="77" t="s">
        <v>592</v>
      </c>
      <c r="F70" s="77" t="s">
        <v>593</v>
      </c>
      <c r="I70" s="71"/>
      <c r="J70" s="78">
        <f>BK70</f>
        <v>0</v>
      </c>
      <c r="L70" s="68"/>
      <c r="M70" s="72"/>
      <c r="P70" s="73">
        <f>SUM(P71:P88)</f>
        <v>0</v>
      </c>
      <c r="R70" s="73">
        <f>SUM(R71:R88)</f>
        <v>0</v>
      </c>
      <c r="T70" s="74">
        <f>SUM(T71:T88)</f>
        <v>0</v>
      </c>
      <c r="AR70" s="69" t="s">
        <v>40</v>
      </c>
      <c r="AT70" s="75" t="s">
        <v>33</v>
      </c>
      <c r="AU70" s="75" t="s">
        <v>40</v>
      </c>
      <c r="AY70" s="69" t="s">
        <v>94</v>
      </c>
      <c r="BK70" s="76">
        <f>SUM(BK71:BK88)</f>
        <v>0</v>
      </c>
    </row>
    <row r="71" spans="2:65" s="1" customFormat="1" ht="21.75" customHeight="1">
      <c r="B71" s="79"/>
      <c r="C71" s="94" t="s">
        <v>145</v>
      </c>
      <c r="D71" s="94" t="s">
        <v>136</v>
      </c>
      <c r="E71" s="95" t="s">
        <v>594</v>
      </c>
      <c r="F71" s="96" t="s">
        <v>595</v>
      </c>
      <c r="G71" s="97" t="s">
        <v>539</v>
      </c>
      <c r="H71" s="98">
        <v>35</v>
      </c>
      <c r="I71" s="99"/>
      <c r="J71" s="100">
        <f t="shared" ref="J71:J88" si="30">ROUND(I71*H71,2)</f>
        <v>0</v>
      </c>
      <c r="K71" s="101"/>
      <c r="L71" s="102"/>
      <c r="M71" s="103" t="s">
        <v>1</v>
      </c>
      <c r="N71" s="104" t="s">
        <v>15</v>
      </c>
      <c r="P71" s="90">
        <f t="shared" ref="P71:P88" si="31">O71*H71</f>
        <v>0</v>
      </c>
      <c r="Q71" s="90">
        <v>0</v>
      </c>
      <c r="R71" s="90">
        <f t="shared" ref="R71:R88" si="32">Q71*H71</f>
        <v>0</v>
      </c>
      <c r="S71" s="90">
        <v>0</v>
      </c>
      <c r="T71" s="91">
        <f t="shared" ref="T71:T88" si="33">S71*H71</f>
        <v>0</v>
      </c>
      <c r="AR71" s="92" t="s">
        <v>139</v>
      </c>
      <c r="AT71" s="92" t="s">
        <v>136</v>
      </c>
      <c r="AU71" s="92" t="s">
        <v>102</v>
      </c>
      <c r="AY71" s="9" t="s">
        <v>94</v>
      </c>
      <c r="BE71" s="93">
        <f t="shared" ref="BE71:BE88" si="34">IF(N71="základná",J71,0)</f>
        <v>0</v>
      </c>
      <c r="BF71" s="93">
        <f t="shared" ref="BF71:BF88" si="35">IF(N71="znížená",J71,0)</f>
        <v>0</v>
      </c>
      <c r="BG71" s="93">
        <f t="shared" ref="BG71:BG88" si="36">IF(N71="zákl. prenesená",J71,0)</f>
        <v>0</v>
      </c>
      <c r="BH71" s="93">
        <f t="shared" ref="BH71:BH88" si="37">IF(N71="zníž. prenesená",J71,0)</f>
        <v>0</v>
      </c>
      <c r="BI71" s="93">
        <f t="shared" ref="BI71:BI88" si="38">IF(N71="nulová",J71,0)</f>
        <v>0</v>
      </c>
      <c r="BJ71" s="9" t="s">
        <v>102</v>
      </c>
      <c r="BK71" s="93">
        <f t="shared" ref="BK71:BK88" si="39">ROUND(I71*H71,2)</f>
        <v>0</v>
      </c>
      <c r="BL71" s="9" t="s">
        <v>101</v>
      </c>
      <c r="BM71" s="92" t="s">
        <v>350</v>
      </c>
    </row>
    <row r="72" spans="2:65" s="1" customFormat="1" ht="37.9" customHeight="1">
      <c r="B72" s="79"/>
      <c r="C72" s="80" t="s">
        <v>159</v>
      </c>
      <c r="D72" s="80" t="s">
        <v>97</v>
      </c>
      <c r="E72" s="81" t="s">
        <v>596</v>
      </c>
      <c r="F72" s="82" t="s">
        <v>597</v>
      </c>
      <c r="G72" s="83" t="s">
        <v>539</v>
      </c>
      <c r="H72" s="84">
        <v>7</v>
      </c>
      <c r="I72" s="85"/>
      <c r="J72" s="86">
        <f t="shared" si="30"/>
        <v>0</v>
      </c>
      <c r="K72" s="87"/>
      <c r="L72" s="14"/>
      <c r="M72" s="88" t="s">
        <v>1</v>
      </c>
      <c r="N72" s="89" t="s">
        <v>15</v>
      </c>
      <c r="P72" s="90">
        <f t="shared" si="31"/>
        <v>0</v>
      </c>
      <c r="Q72" s="90">
        <v>0</v>
      </c>
      <c r="R72" s="90">
        <f t="shared" si="32"/>
        <v>0</v>
      </c>
      <c r="S72" s="90">
        <v>0</v>
      </c>
      <c r="T72" s="91">
        <f t="shared" si="33"/>
        <v>0</v>
      </c>
      <c r="AR72" s="92" t="s">
        <v>101</v>
      </c>
      <c r="AT72" s="92" t="s">
        <v>97</v>
      </c>
      <c r="AU72" s="92" t="s">
        <v>102</v>
      </c>
      <c r="AY72" s="9" t="s">
        <v>94</v>
      </c>
      <c r="BE72" s="93">
        <f t="shared" si="34"/>
        <v>0</v>
      </c>
      <c r="BF72" s="93">
        <f t="shared" si="35"/>
        <v>0</v>
      </c>
      <c r="BG72" s="93">
        <f t="shared" si="36"/>
        <v>0</v>
      </c>
      <c r="BH72" s="93">
        <f t="shared" si="37"/>
        <v>0</v>
      </c>
      <c r="BI72" s="93">
        <f t="shared" si="38"/>
        <v>0</v>
      </c>
      <c r="BJ72" s="9" t="s">
        <v>102</v>
      </c>
      <c r="BK72" s="93">
        <f t="shared" si="39"/>
        <v>0</v>
      </c>
      <c r="BL72" s="9" t="s">
        <v>101</v>
      </c>
      <c r="BM72" s="92" t="s">
        <v>506</v>
      </c>
    </row>
    <row r="73" spans="2:65" s="1" customFormat="1" ht="37.9" customHeight="1">
      <c r="B73" s="79"/>
      <c r="C73" s="80" t="s">
        <v>243</v>
      </c>
      <c r="D73" s="80" t="s">
        <v>97</v>
      </c>
      <c r="E73" s="81" t="s">
        <v>598</v>
      </c>
      <c r="F73" s="82" t="s">
        <v>599</v>
      </c>
      <c r="G73" s="83" t="s">
        <v>539</v>
      </c>
      <c r="H73" s="84">
        <v>28</v>
      </c>
      <c r="I73" s="85"/>
      <c r="J73" s="86">
        <f t="shared" si="30"/>
        <v>0</v>
      </c>
      <c r="K73" s="87"/>
      <c r="L73" s="14"/>
      <c r="M73" s="88" t="s">
        <v>1</v>
      </c>
      <c r="N73" s="89" t="s">
        <v>15</v>
      </c>
      <c r="P73" s="90">
        <f t="shared" si="31"/>
        <v>0</v>
      </c>
      <c r="Q73" s="90">
        <v>0</v>
      </c>
      <c r="R73" s="90">
        <f t="shared" si="32"/>
        <v>0</v>
      </c>
      <c r="S73" s="90">
        <v>0</v>
      </c>
      <c r="T73" s="91">
        <f t="shared" si="33"/>
        <v>0</v>
      </c>
      <c r="AR73" s="92" t="s">
        <v>101</v>
      </c>
      <c r="AT73" s="92" t="s">
        <v>97</v>
      </c>
      <c r="AU73" s="92" t="s">
        <v>102</v>
      </c>
      <c r="AY73" s="9" t="s">
        <v>94</v>
      </c>
      <c r="BE73" s="93">
        <f t="shared" si="34"/>
        <v>0</v>
      </c>
      <c r="BF73" s="93">
        <f t="shared" si="35"/>
        <v>0</v>
      </c>
      <c r="BG73" s="93">
        <f t="shared" si="36"/>
        <v>0</v>
      </c>
      <c r="BH73" s="93">
        <f t="shared" si="37"/>
        <v>0</v>
      </c>
      <c r="BI73" s="93">
        <f t="shared" si="38"/>
        <v>0</v>
      </c>
      <c r="BJ73" s="9" t="s">
        <v>102</v>
      </c>
      <c r="BK73" s="93">
        <f t="shared" si="39"/>
        <v>0</v>
      </c>
      <c r="BL73" s="9" t="s">
        <v>101</v>
      </c>
      <c r="BM73" s="92" t="s">
        <v>514</v>
      </c>
    </row>
    <row r="74" spans="2:65" s="1" customFormat="1" ht="37.9" customHeight="1">
      <c r="B74" s="79"/>
      <c r="C74" s="94" t="s">
        <v>247</v>
      </c>
      <c r="D74" s="94" t="s">
        <v>136</v>
      </c>
      <c r="E74" s="95" t="s">
        <v>600</v>
      </c>
      <c r="F74" s="96" t="s">
        <v>601</v>
      </c>
      <c r="G74" s="97" t="s">
        <v>100</v>
      </c>
      <c r="H74" s="98">
        <v>25.2</v>
      </c>
      <c r="I74" s="99"/>
      <c r="J74" s="100">
        <f t="shared" si="30"/>
        <v>0</v>
      </c>
      <c r="K74" s="101"/>
      <c r="L74" s="102"/>
      <c r="M74" s="103" t="s">
        <v>1</v>
      </c>
      <c r="N74" s="104" t="s">
        <v>15</v>
      </c>
      <c r="P74" s="90">
        <f t="shared" si="31"/>
        <v>0</v>
      </c>
      <c r="Q74" s="90">
        <v>0</v>
      </c>
      <c r="R74" s="90">
        <f t="shared" si="32"/>
        <v>0</v>
      </c>
      <c r="S74" s="90">
        <v>0</v>
      </c>
      <c r="T74" s="91">
        <f t="shared" si="33"/>
        <v>0</v>
      </c>
      <c r="AR74" s="92" t="s">
        <v>139</v>
      </c>
      <c r="AT74" s="92" t="s">
        <v>136</v>
      </c>
      <c r="AU74" s="92" t="s">
        <v>102</v>
      </c>
      <c r="AY74" s="9" t="s">
        <v>94</v>
      </c>
      <c r="BE74" s="93">
        <f t="shared" si="34"/>
        <v>0</v>
      </c>
      <c r="BF74" s="93">
        <f t="shared" si="35"/>
        <v>0</v>
      </c>
      <c r="BG74" s="93">
        <f t="shared" si="36"/>
        <v>0</v>
      </c>
      <c r="BH74" s="93">
        <f t="shared" si="37"/>
        <v>0</v>
      </c>
      <c r="BI74" s="93">
        <f t="shared" si="38"/>
        <v>0</v>
      </c>
      <c r="BJ74" s="9" t="s">
        <v>102</v>
      </c>
      <c r="BK74" s="93">
        <f t="shared" si="39"/>
        <v>0</v>
      </c>
      <c r="BL74" s="9" t="s">
        <v>101</v>
      </c>
      <c r="BM74" s="92" t="s">
        <v>502</v>
      </c>
    </row>
    <row r="75" spans="2:65" s="1" customFormat="1" ht="24.2" customHeight="1">
      <c r="B75" s="79"/>
      <c r="C75" s="80" t="s">
        <v>251</v>
      </c>
      <c r="D75" s="80" t="s">
        <v>97</v>
      </c>
      <c r="E75" s="81" t="s">
        <v>602</v>
      </c>
      <c r="F75" s="82" t="s">
        <v>603</v>
      </c>
      <c r="G75" s="83" t="s">
        <v>539</v>
      </c>
      <c r="H75" s="84">
        <v>35</v>
      </c>
      <c r="I75" s="85"/>
      <c r="J75" s="86">
        <f t="shared" si="30"/>
        <v>0</v>
      </c>
      <c r="K75" s="87"/>
      <c r="L75" s="14"/>
      <c r="M75" s="88" t="s">
        <v>1</v>
      </c>
      <c r="N75" s="89" t="s">
        <v>15</v>
      </c>
      <c r="P75" s="90">
        <f t="shared" si="31"/>
        <v>0</v>
      </c>
      <c r="Q75" s="90">
        <v>0</v>
      </c>
      <c r="R75" s="90">
        <f t="shared" si="32"/>
        <v>0</v>
      </c>
      <c r="S75" s="90">
        <v>0</v>
      </c>
      <c r="T75" s="91">
        <f t="shared" si="33"/>
        <v>0</v>
      </c>
      <c r="AR75" s="92" t="s">
        <v>101</v>
      </c>
      <c r="AT75" s="92" t="s">
        <v>97</v>
      </c>
      <c r="AU75" s="92" t="s">
        <v>102</v>
      </c>
      <c r="AY75" s="9" t="s">
        <v>94</v>
      </c>
      <c r="BE75" s="93">
        <f t="shared" si="34"/>
        <v>0</v>
      </c>
      <c r="BF75" s="93">
        <f t="shared" si="35"/>
        <v>0</v>
      </c>
      <c r="BG75" s="93">
        <f t="shared" si="36"/>
        <v>0</v>
      </c>
      <c r="BH75" s="93">
        <f t="shared" si="37"/>
        <v>0</v>
      </c>
      <c r="BI75" s="93">
        <f t="shared" si="38"/>
        <v>0</v>
      </c>
      <c r="BJ75" s="9" t="s">
        <v>102</v>
      </c>
      <c r="BK75" s="93">
        <f t="shared" si="39"/>
        <v>0</v>
      </c>
      <c r="BL75" s="9" t="s">
        <v>101</v>
      </c>
      <c r="BM75" s="92" t="s">
        <v>494</v>
      </c>
    </row>
    <row r="76" spans="2:65" s="1" customFormat="1" ht="24.2" customHeight="1">
      <c r="B76" s="79"/>
      <c r="C76" s="80" t="s">
        <v>254</v>
      </c>
      <c r="D76" s="80" t="s">
        <v>97</v>
      </c>
      <c r="E76" s="81" t="s">
        <v>604</v>
      </c>
      <c r="F76" s="82" t="s">
        <v>605</v>
      </c>
      <c r="G76" s="83" t="s">
        <v>539</v>
      </c>
      <c r="H76" s="84">
        <v>35</v>
      </c>
      <c r="I76" s="85"/>
      <c r="J76" s="86">
        <f t="shared" si="30"/>
        <v>0</v>
      </c>
      <c r="K76" s="87"/>
      <c r="L76" s="14"/>
      <c r="M76" s="88" t="s">
        <v>1</v>
      </c>
      <c r="N76" s="89" t="s">
        <v>15</v>
      </c>
      <c r="P76" s="90">
        <f t="shared" si="31"/>
        <v>0</v>
      </c>
      <c r="Q76" s="90">
        <v>0</v>
      </c>
      <c r="R76" s="90">
        <f t="shared" si="32"/>
        <v>0</v>
      </c>
      <c r="S76" s="90">
        <v>0</v>
      </c>
      <c r="T76" s="91">
        <f t="shared" si="33"/>
        <v>0</v>
      </c>
      <c r="AR76" s="92" t="s">
        <v>101</v>
      </c>
      <c r="AT76" s="92" t="s">
        <v>97</v>
      </c>
      <c r="AU76" s="92" t="s">
        <v>102</v>
      </c>
      <c r="AY76" s="9" t="s">
        <v>94</v>
      </c>
      <c r="BE76" s="93">
        <f t="shared" si="34"/>
        <v>0</v>
      </c>
      <c r="BF76" s="93">
        <f t="shared" si="35"/>
        <v>0</v>
      </c>
      <c r="BG76" s="93">
        <f t="shared" si="36"/>
        <v>0</v>
      </c>
      <c r="BH76" s="93">
        <f t="shared" si="37"/>
        <v>0</v>
      </c>
      <c r="BI76" s="93">
        <f t="shared" si="38"/>
        <v>0</v>
      </c>
      <c r="BJ76" s="9" t="s">
        <v>102</v>
      </c>
      <c r="BK76" s="93">
        <f t="shared" si="39"/>
        <v>0</v>
      </c>
      <c r="BL76" s="9" t="s">
        <v>101</v>
      </c>
      <c r="BM76" s="92" t="s">
        <v>606</v>
      </c>
    </row>
    <row r="77" spans="2:65" s="1" customFormat="1" ht="55.5" customHeight="1">
      <c r="B77" s="79"/>
      <c r="C77" s="80" t="s">
        <v>265</v>
      </c>
      <c r="D77" s="80" t="s">
        <v>97</v>
      </c>
      <c r="E77" s="81" t="s">
        <v>607</v>
      </c>
      <c r="F77" s="82" t="s">
        <v>608</v>
      </c>
      <c r="G77" s="83" t="s">
        <v>539</v>
      </c>
      <c r="H77" s="84">
        <v>7</v>
      </c>
      <c r="I77" s="85"/>
      <c r="J77" s="86">
        <f t="shared" si="30"/>
        <v>0</v>
      </c>
      <c r="K77" s="87"/>
      <c r="L77" s="14"/>
      <c r="M77" s="88" t="s">
        <v>1</v>
      </c>
      <c r="N77" s="89" t="s">
        <v>15</v>
      </c>
      <c r="P77" s="90">
        <f t="shared" si="31"/>
        <v>0</v>
      </c>
      <c r="Q77" s="90">
        <v>0</v>
      </c>
      <c r="R77" s="90">
        <f t="shared" si="32"/>
        <v>0</v>
      </c>
      <c r="S77" s="90">
        <v>0</v>
      </c>
      <c r="T77" s="91">
        <f t="shared" si="33"/>
        <v>0</v>
      </c>
      <c r="AR77" s="92" t="s">
        <v>101</v>
      </c>
      <c r="AT77" s="92" t="s">
        <v>97</v>
      </c>
      <c r="AU77" s="92" t="s">
        <v>102</v>
      </c>
      <c r="AY77" s="9" t="s">
        <v>94</v>
      </c>
      <c r="BE77" s="93">
        <f t="shared" si="34"/>
        <v>0</v>
      </c>
      <c r="BF77" s="93">
        <f t="shared" si="35"/>
        <v>0</v>
      </c>
      <c r="BG77" s="93">
        <f t="shared" si="36"/>
        <v>0</v>
      </c>
      <c r="BH77" s="93">
        <f t="shared" si="37"/>
        <v>0</v>
      </c>
      <c r="BI77" s="93">
        <f t="shared" si="38"/>
        <v>0</v>
      </c>
      <c r="BJ77" s="9" t="s">
        <v>102</v>
      </c>
      <c r="BK77" s="93">
        <f t="shared" si="39"/>
        <v>0</v>
      </c>
      <c r="BL77" s="9" t="s">
        <v>101</v>
      </c>
      <c r="BM77" s="92" t="s">
        <v>609</v>
      </c>
    </row>
    <row r="78" spans="2:65" s="1" customFormat="1" ht="24.2" customHeight="1">
      <c r="B78" s="79"/>
      <c r="C78" s="80" t="s">
        <v>204</v>
      </c>
      <c r="D78" s="80" t="s">
        <v>97</v>
      </c>
      <c r="E78" s="81" t="s">
        <v>610</v>
      </c>
      <c r="F78" s="82" t="s">
        <v>611</v>
      </c>
      <c r="G78" s="83" t="s">
        <v>539</v>
      </c>
      <c r="H78" s="84">
        <v>28</v>
      </c>
      <c r="I78" s="85"/>
      <c r="J78" s="86">
        <f t="shared" si="30"/>
        <v>0</v>
      </c>
      <c r="K78" s="87"/>
      <c r="L78" s="14"/>
      <c r="M78" s="88" t="s">
        <v>1</v>
      </c>
      <c r="N78" s="89" t="s">
        <v>15</v>
      </c>
      <c r="P78" s="90">
        <f t="shared" si="31"/>
        <v>0</v>
      </c>
      <c r="Q78" s="90">
        <v>0</v>
      </c>
      <c r="R78" s="90">
        <f t="shared" si="32"/>
        <v>0</v>
      </c>
      <c r="S78" s="90">
        <v>0</v>
      </c>
      <c r="T78" s="91">
        <f t="shared" si="33"/>
        <v>0</v>
      </c>
      <c r="AR78" s="92" t="s">
        <v>101</v>
      </c>
      <c r="AT78" s="92" t="s">
        <v>97</v>
      </c>
      <c r="AU78" s="92" t="s">
        <v>102</v>
      </c>
      <c r="AY78" s="9" t="s">
        <v>94</v>
      </c>
      <c r="BE78" s="93">
        <f t="shared" si="34"/>
        <v>0</v>
      </c>
      <c r="BF78" s="93">
        <f t="shared" si="35"/>
        <v>0</v>
      </c>
      <c r="BG78" s="93">
        <f t="shared" si="36"/>
        <v>0</v>
      </c>
      <c r="BH78" s="93">
        <f t="shared" si="37"/>
        <v>0</v>
      </c>
      <c r="BI78" s="93">
        <f t="shared" si="38"/>
        <v>0</v>
      </c>
      <c r="BJ78" s="9" t="s">
        <v>102</v>
      </c>
      <c r="BK78" s="93">
        <f t="shared" si="39"/>
        <v>0</v>
      </c>
      <c r="BL78" s="9" t="s">
        <v>101</v>
      </c>
      <c r="BM78" s="92" t="s">
        <v>612</v>
      </c>
    </row>
    <row r="79" spans="2:65" s="1" customFormat="1" ht="16.5" customHeight="1">
      <c r="B79" s="79"/>
      <c r="C79" s="94" t="s">
        <v>257</v>
      </c>
      <c r="D79" s="94" t="s">
        <v>136</v>
      </c>
      <c r="E79" s="95" t="s">
        <v>613</v>
      </c>
      <c r="F79" s="96" t="s">
        <v>614</v>
      </c>
      <c r="G79" s="97" t="s">
        <v>539</v>
      </c>
      <c r="H79" s="98">
        <v>525</v>
      </c>
      <c r="I79" s="99"/>
      <c r="J79" s="100">
        <f t="shared" si="30"/>
        <v>0</v>
      </c>
      <c r="K79" s="101"/>
      <c r="L79" s="102"/>
      <c r="M79" s="103" t="s">
        <v>1</v>
      </c>
      <c r="N79" s="104" t="s">
        <v>15</v>
      </c>
      <c r="P79" s="90">
        <f t="shared" si="31"/>
        <v>0</v>
      </c>
      <c r="Q79" s="90">
        <v>0</v>
      </c>
      <c r="R79" s="90">
        <f t="shared" si="32"/>
        <v>0</v>
      </c>
      <c r="S79" s="90">
        <v>0</v>
      </c>
      <c r="T79" s="91">
        <f t="shared" si="33"/>
        <v>0</v>
      </c>
      <c r="AR79" s="92" t="s">
        <v>139</v>
      </c>
      <c r="AT79" s="92" t="s">
        <v>136</v>
      </c>
      <c r="AU79" s="92" t="s">
        <v>102</v>
      </c>
      <c r="AY79" s="9" t="s">
        <v>94</v>
      </c>
      <c r="BE79" s="93">
        <f t="shared" si="34"/>
        <v>0</v>
      </c>
      <c r="BF79" s="93">
        <f t="shared" si="35"/>
        <v>0</v>
      </c>
      <c r="BG79" s="93">
        <f t="shared" si="36"/>
        <v>0</v>
      </c>
      <c r="BH79" s="93">
        <f t="shared" si="37"/>
        <v>0</v>
      </c>
      <c r="BI79" s="93">
        <f t="shared" si="38"/>
        <v>0</v>
      </c>
      <c r="BJ79" s="9" t="s">
        <v>102</v>
      </c>
      <c r="BK79" s="93">
        <f t="shared" si="39"/>
        <v>0</v>
      </c>
      <c r="BL79" s="9" t="s">
        <v>101</v>
      </c>
      <c r="BM79" s="92" t="s">
        <v>615</v>
      </c>
    </row>
    <row r="80" spans="2:65" s="1" customFormat="1" ht="16.5" customHeight="1">
      <c r="B80" s="79"/>
      <c r="C80" s="94" t="s">
        <v>261</v>
      </c>
      <c r="D80" s="94" t="s">
        <v>136</v>
      </c>
      <c r="E80" s="95" t="s">
        <v>616</v>
      </c>
      <c r="F80" s="96" t="s">
        <v>617</v>
      </c>
      <c r="G80" s="97" t="s">
        <v>618</v>
      </c>
      <c r="H80" s="98">
        <v>17.5</v>
      </c>
      <c r="I80" s="99"/>
      <c r="J80" s="100">
        <f t="shared" si="30"/>
        <v>0</v>
      </c>
      <c r="K80" s="101"/>
      <c r="L80" s="102"/>
      <c r="M80" s="103" t="s">
        <v>1</v>
      </c>
      <c r="N80" s="104" t="s">
        <v>15</v>
      </c>
      <c r="P80" s="90">
        <f t="shared" si="31"/>
        <v>0</v>
      </c>
      <c r="Q80" s="90">
        <v>0</v>
      </c>
      <c r="R80" s="90">
        <f t="shared" si="32"/>
        <v>0</v>
      </c>
      <c r="S80" s="90">
        <v>0</v>
      </c>
      <c r="T80" s="91">
        <f t="shared" si="33"/>
        <v>0</v>
      </c>
      <c r="AR80" s="92" t="s">
        <v>139</v>
      </c>
      <c r="AT80" s="92" t="s">
        <v>136</v>
      </c>
      <c r="AU80" s="92" t="s">
        <v>102</v>
      </c>
      <c r="AY80" s="9" t="s">
        <v>94</v>
      </c>
      <c r="BE80" s="93">
        <f t="shared" si="34"/>
        <v>0</v>
      </c>
      <c r="BF80" s="93">
        <f t="shared" si="35"/>
        <v>0</v>
      </c>
      <c r="BG80" s="93">
        <f t="shared" si="36"/>
        <v>0</v>
      </c>
      <c r="BH80" s="93">
        <f t="shared" si="37"/>
        <v>0</v>
      </c>
      <c r="BI80" s="93">
        <f t="shared" si="38"/>
        <v>0</v>
      </c>
      <c r="BJ80" s="9" t="s">
        <v>102</v>
      </c>
      <c r="BK80" s="93">
        <f t="shared" si="39"/>
        <v>0</v>
      </c>
      <c r="BL80" s="9" t="s">
        <v>101</v>
      </c>
      <c r="BM80" s="92" t="s">
        <v>619</v>
      </c>
    </row>
    <row r="81" spans="2:65" s="1" customFormat="1" ht="16.5" customHeight="1">
      <c r="B81" s="79"/>
      <c r="C81" s="80" t="s">
        <v>189</v>
      </c>
      <c r="D81" s="80" t="s">
        <v>97</v>
      </c>
      <c r="E81" s="81" t="s">
        <v>620</v>
      </c>
      <c r="F81" s="82" t="s">
        <v>621</v>
      </c>
      <c r="G81" s="83" t="s">
        <v>100</v>
      </c>
      <c r="H81" s="84">
        <v>3.5</v>
      </c>
      <c r="I81" s="85"/>
      <c r="J81" s="86">
        <f t="shared" si="30"/>
        <v>0</v>
      </c>
      <c r="K81" s="87"/>
      <c r="L81" s="14"/>
      <c r="M81" s="88" t="s">
        <v>1</v>
      </c>
      <c r="N81" s="89" t="s">
        <v>15</v>
      </c>
      <c r="P81" s="90">
        <f t="shared" si="31"/>
        <v>0</v>
      </c>
      <c r="Q81" s="90">
        <v>0</v>
      </c>
      <c r="R81" s="90">
        <f t="shared" si="32"/>
        <v>0</v>
      </c>
      <c r="S81" s="90">
        <v>0</v>
      </c>
      <c r="T81" s="91">
        <f t="shared" si="33"/>
        <v>0</v>
      </c>
      <c r="AR81" s="92" t="s">
        <v>101</v>
      </c>
      <c r="AT81" s="92" t="s">
        <v>97</v>
      </c>
      <c r="AU81" s="92" t="s">
        <v>102</v>
      </c>
      <c r="AY81" s="9" t="s">
        <v>94</v>
      </c>
      <c r="BE81" s="93">
        <f t="shared" si="34"/>
        <v>0</v>
      </c>
      <c r="BF81" s="93">
        <f t="shared" si="35"/>
        <v>0</v>
      </c>
      <c r="BG81" s="93">
        <f t="shared" si="36"/>
        <v>0</v>
      </c>
      <c r="BH81" s="93">
        <f t="shared" si="37"/>
        <v>0</v>
      </c>
      <c r="BI81" s="93">
        <f t="shared" si="38"/>
        <v>0</v>
      </c>
      <c r="BJ81" s="9" t="s">
        <v>102</v>
      </c>
      <c r="BK81" s="93">
        <f t="shared" si="39"/>
        <v>0</v>
      </c>
      <c r="BL81" s="9" t="s">
        <v>101</v>
      </c>
      <c r="BM81" s="92" t="s">
        <v>622</v>
      </c>
    </row>
    <row r="82" spans="2:65" s="1" customFormat="1" ht="49.15" customHeight="1">
      <c r="B82" s="79"/>
      <c r="C82" s="80" t="s">
        <v>193</v>
      </c>
      <c r="D82" s="80" t="s">
        <v>97</v>
      </c>
      <c r="E82" s="81" t="s">
        <v>623</v>
      </c>
      <c r="F82" s="82" t="s">
        <v>624</v>
      </c>
      <c r="G82" s="83" t="s">
        <v>271</v>
      </c>
      <c r="H82" s="84">
        <v>11.83</v>
      </c>
      <c r="I82" s="85"/>
      <c r="J82" s="86">
        <f t="shared" si="30"/>
        <v>0</v>
      </c>
      <c r="K82" s="87"/>
      <c r="L82" s="14"/>
      <c r="M82" s="88" t="s">
        <v>1</v>
      </c>
      <c r="N82" s="89" t="s">
        <v>15</v>
      </c>
      <c r="P82" s="90">
        <f t="shared" si="31"/>
        <v>0</v>
      </c>
      <c r="Q82" s="90">
        <v>0</v>
      </c>
      <c r="R82" s="90">
        <f t="shared" si="32"/>
        <v>0</v>
      </c>
      <c r="S82" s="90">
        <v>0</v>
      </c>
      <c r="T82" s="91">
        <f t="shared" si="33"/>
        <v>0</v>
      </c>
      <c r="AR82" s="92" t="s">
        <v>101</v>
      </c>
      <c r="AT82" s="92" t="s">
        <v>97</v>
      </c>
      <c r="AU82" s="92" t="s">
        <v>102</v>
      </c>
      <c r="AY82" s="9" t="s">
        <v>94</v>
      </c>
      <c r="BE82" s="93">
        <f t="shared" si="34"/>
        <v>0</v>
      </c>
      <c r="BF82" s="93">
        <f t="shared" si="35"/>
        <v>0</v>
      </c>
      <c r="BG82" s="93">
        <f t="shared" si="36"/>
        <v>0</v>
      </c>
      <c r="BH82" s="93">
        <f t="shared" si="37"/>
        <v>0</v>
      </c>
      <c r="BI82" s="93">
        <f t="shared" si="38"/>
        <v>0</v>
      </c>
      <c r="BJ82" s="9" t="s">
        <v>102</v>
      </c>
      <c r="BK82" s="93">
        <f t="shared" si="39"/>
        <v>0</v>
      </c>
      <c r="BL82" s="9" t="s">
        <v>101</v>
      </c>
      <c r="BM82" s="92" t="s">
        <v>625</v>
      </c>
    </row>
    <row r="83" spans="2:65" s="1" customFormat="1" ht="49.15" customHeight="1">
      <c r="B83" s="79"/>
      <c r="C83" s="80" t="s">
        <v>197</v>
      </c>
      <c r="D83" s="80" t="s">
        <v>97</v>
      </c>
      <c r="E83" s="81" t="s">
        <v>626</v>
      </c>
      <c r="F83" s="82" t="s">
        <v>627</v>
      </c>
      <c r="G83" s="83" t="s">
        <v>271</v>
      </c>
      <c r="H83" s="84">
        <v>87.92</v>
      </c>
      <c r="I83" s="85"/>
      <c r="J83" s="86">
        <f t="shared" si="30"/>
        <v>0</v>
      </c>
      <c r="K83" s="87"/>
      <c r="L83" s="14"/>
      <c r="M83" s="88" t="s">
        <v>1</v>
      </c>
      <c r="N83" s="89" t="s">
        <v>15</v>
      </c>
      <c r="P83" s="90">
        <f t="shared" si="31"/>
        <v>0</v>
      </c>
      <c r="Q83" s="90">
        <v>0</v>
      </c>
      <c r="R83" s="90">
        <f t="shared" si="32"/>
        <v>0</v>
      </c>
      <c r="S83" s="90">
        <v>0</v>
      </c>
      <c r="T83" s="91">
        <f t="shared" si="33"/>
        <v>0</v>
      </c>
      <c r="AR83" s="92" t="s">
        <v>101</v>
      </c>
      <c r="AT83" s="92" t="s">
        <v>97</v>
      </c>
      <c r="AU83" s="92" t="s">
        <v>102</v>
      </c>
      <c r="AY83" s="9" t="s">
        <v>94</v>
      </c>
      <c r="BE83" s="93">
        <f t="shared" si="34"/>
        <v>0</v>
      </c>
      <c r="BF83" s="93">
        <f t="shared" si="35"/>
        <v>0</v>
      </c>
      <c r="BG83" s="93">
        <f t="shared" si="36"/>
        <v>0</v>
      </c>
      <c r="BH83" s="93">
        <f t="shared" si="37"/>
        <v>0</v>
      </c>
      <c r="BI83" s="93">
        <f t="shared" si="38"/>
        <v>0</v>
      </c>
      <c r="BJ83" s="9" t="s">
        <v>102</v>
      </c>
      <c r="BK83" s="93">
        <f t="shared" si="39"/>
        <v>0</v>
      </c>
      <c r="BL83" s="9" t="s">
        <v>101</v>
      </c>
      <c r="BM83" s="92" t="s">
        <v>628</v>
      </c>
    </row>
    <row r="84" spans="2:65" s="1" customFormat="1" ht="24.2" customHeight="1">
      <c r="B84" s="79"/>
      <c r="C84" s="94" t="s">
        <v>96</v>
      </c>
      <c r="D84" s="94" t="s">
        <v>136</v>
      </c>
      <c r="E84" s="95" t="s">
        <v>629</v>
      </c>
      <c r="F84" s="96" t="s">
        <v>630</v>
      </c>
      <c r="G84" s="97" t="s">
        <v>100</v>
      </c>
      <c r="H84" s="98">
        <v>0.94599999999999995</v>
      </c>
      <c r="I84" s="99"/>
      <c r="J84" s="100">
        <f t="shared" si="30"/>
        <v>0</v>
      </c>
      <c r="K84" s="101"/>
      <c r="L84" s="102"/>
      <c r="M84" s="103" t="s">
        <v>1</v>
      </c>
      <c r="N84" s="104" t="s">
        <v>15</v>
      </c>
      <c r="P84" s="90">
        <f t="shared" si="31"/>
        <v>0</v>
      </c>
      <c r="Q84" s="90">
        <v>0</v>
      </c>
      <c r="R84" s="90">
        <f t="shared" si="32"/>
        <v>0</v>
      </c>
      <c r="S84" s="90">
        <v>0</v>
      </c>
      <c r="T84" s="91">
        <f t="shared" si="33"/>
        <v>0</v>
      </c>
      <c r="AR84" s="92" t="s">
        <v>139</v>
      </c>
      <c r="AT84" s="92" t="s">
        <v>136</v>
      </c>
      <c r="AU84" s="92" t="s">
        <v>102</v>
      </c>
      <c r="AY84" s="9" t="s">
        <v>94</v>
      </c>
      <c r="BE84" s="93">
        <f t="shared" si="34"/>
        <v>0</v>
      </c>
      <c r="BF84" s="93">
        <f t="shared" si="35"/>
        <v>0</v>
      </c>
      <c r="BG84" s="93">
        <f t="shared" si="36"/>
        <v>0</v>
      </c>
      <c r="BH84" s="93">
        <f t="shared" si="37"/>
        <v>0</v>
      </c>
      <c r="BI84" s="93">
        <f t="shared" si="38"/>
        <v>0</v>
      </c>
      <c r="BJ84" s="9" t="s">
        <v>102</v>
      </c>
      <c r="BK84" s="93">
        <f t="shared" si="39"/>
        <v>0</v>
      </c>
      <c r="BL84" s="9" t="s">
        <v>101</v>
      </c>
      <c r="BM84" s="92" t="s">
        <v>631</v>
      </c>
    </row>
    <row r="85" spans="2:65" s="1" customFormat="1" ht="37.9" customHeight="1">
      <c r="B85" s="79"/>
      <c r="C85" s="94" t="s">
        <v>104</v>
      </c>
      <c r="D85" s="94" t="s">
        <v>136</v>
      </c>
      <c r="E85" s="95" t="s">
        <v>632</v>
      </c>
      <c r="F85" s="96" t="s">
        <v>633</v>
      </c>
      <c r="G85" s="97" t="s">
        <v>100</v>
      </c>
      <c r="H85" s="98">
        <v>8.7919999999999998</v>
      </c>
      <c r="I85" s="99"/>
      <c r="J85" s="100">
        <f t="shared" si="30"/>
        <v>0</v>
      </c>
      <c r="K85" s="101"/>
      <c r="L85" s="102"/>
      <c r="M85" s="103" t="s">
        <v>1</v>
      </c>
      <c r="N85" s="104" t="s">
        <v>15</v>
      </c>
      <c r="P85" s="90">
        <f t="shared" si="31"/>
        <v>0</v>
      </c>
      <c r="Q85" s="90">
        <v>0</v>
      </c>
      <c r="R85" s="90">
        <f t="shared" si="32"/>
        <v>0</v>
      </c>
      <c r="S85" s="90">
        <v>0</v>
      </c>
      <c r="T85" s="91">
        <f t="shared" si="33"/>
        <v>0</v>
      </c>
      <c r="AR85" s="92" t="s">
        <v>139</v>
      </c>
      <c r="AT85" s="92" t="s">
        <v>136</v>
      </c>
      <c r="AU85" s="92" t="s">
        <v>102</v>
      </c>
      <c r="AY85" s="9" t="s">
        <v>94</v>
      </c>
      <c r="BE85" s="93">
        <f t="shared" si="34"/>
        <v>0</v>
      </c>
      <c r="BF85" s="93">
        <f t="shared" si="35"/>
        <v>0</v>
      </c>
      <c r="BG85" s="93">
        <f t="shared" si="36"/>
        <v>0</v>
      </c>
      <c r="BH85" s="93">
        <f t="shared" si="37"/>
        <v>0</v>
      </c>
      <c r="BI85" s="93">
        <f t="shared" si="38"/>
        <v>0</v>
      </c>
      <c r="BJ85" s="9" t="s">
        <v>102</v>
      </c>
      <c r="BK85" s="93">
        <f t="shared" si="39"/>
        <v>0</v>
      </c>
      <c r="BL85" s="9" t="s">
        <v>101</v>
      </c>
      <c r="BM85" s="92" t="s">
        <v>634</v>
      </c>
    </row>
    <row r="86" spans="2:65" s="1" customFormat="1" ht="24.2" customHeight="1">
      <c r="B86" s="79"/>
      <c r="C86" s="94" t="s">
        <v>108</v>
      </c>
      <c r="D86" s="94" t="s">
        <v>136</v>
      </c>
      <c r="E86" s="95" t="s">
        <v>635</v>
      </c>
      <c r="F86" s="96" t="s">
        <v>636</v>
      </c>
      <c r="G86" s="97" t="s">
        <v>539</v>
      </c>
      <c r="H86" s="98">
        <v>84</v>
      </c>
      <c r="I86" s="99"/>
      <c r="J86" s="100">
        <f t="shared" si="30"/>
        <v>0</v>
      </c>
      <c r="K86" s="101"/>
      <c r="L86" s="102"/>
      <c r="M86" s="103" t="s">
        <v>1</v>
      </c>
      <c r="N86" s="104" t="s">
        <v>15</v>
      </c>
      <c r="P86" s="90">
        <f t="shared" si="31"/>
        <v>0</v>
      </c>
      <c r="Q86" s="90">
        <v>0</v>
      </c>
      <c r="R86" s="90">
        <f t="shared" si="32"/>
        <v>0</v>
      </c>
      <c r="S86" s="90">
        <v>0</v>
      </c>
      <c r="T86" s="91">
        <f t="shared" si="33"/>
        <v>0</v>
      </c>
      <c r="AR86" s="92" t="s">
        <v>139</v>
      </c>
      <c r="AT86" s="92" t="s">
        <v>136</v>
      </c>
      <c r="AU86" s="92" t="s">
        <v>102</v>
      </c>
      <c r="AY86" s="9" t="s">
        <v>94</v>
      </c>
      <c r="BE86" s="93">
        <f t="shared" si="34"/>
        <v>0</v>
      </c>
      <c r="BF86" s="93">
        <f t="shared" si="35"/>
        <v>0</v>
      </c>
      <c r="BG86" s="93">
        <f t="shared" si="36"/>
        <v>0</v>
      </c>
      <c r="BH86" s="93">
        <f t="shared" si="37"/>
        <v>0</v>
      </c>
      <c r="BI86" s="93">
        <f t="shared" si="38"/>
        <v>0</v>
      </c>
      <c r="BJ86" s="9" t="s">
        <v>102</v>
      </c>
      <c r="BK86" s="93">
        <f t="shared" si="39"/>
        <v>0</v>
      </c>
      <c r="BL86" s="9" t="s">
        <v>101</v>
      </c>
      <c r="BM86" s="92" t="s">
        <v>637</v>
      </c>
    </row>
    <row r="87" spans="2:65" s="1" customFormat="1" ht="24.2" customHeight="1">
      <c r="B87" s="79"/>
      <c r="C87" s="94" t="s">
        <v>112</v>
      </c>
      <c r="D87" s="94" t="s">
        <v>136</v>
      </c>
      <c r="E87" s="95" t="s">
        <v>638</v>
      </c>
      <c r="F87" s="96" t="s">
        <v>639</v>
      </c>
      <c r="G87" s="97" t="s">
        <v>539</v>
      </c>
      <c r="H87" s="98">
        <v>28</v>
      </c>
      <c r="I87" s="99"/>
      <c r="J87" s="100">
        <f t="shared" si="30"/>
        <v>0</v>
      </c>
      <c r="K87" s="101"/>
      <c r="L87" s="102"/>
      <c r="M87" s="103" t="s">
        <v>1</v>
      </c>
      <c r="N87" s="104" t="s">
        <v>15</v>
      </c>
      <c r="P87" s="90">
        <f t="shared" si="31"/>
        <v>0</v>
      </c>
      <c r="Q87" s="90">
        <v>0</v>
      </c>
      <c r="R87" s="90">
        <f t="shared" si="32"/>
        <v>0</v>
      </c>
      <c r="S87" s="90">
        <v>0</v>
      </c>
      <c r="T87" s="91">
        <f t="shared" si="33"/>
        <v>0</v>
      </c>
      <c r="AR87" s="92" t="s">
        <v>139</v>
      </c>
      <c r="AT87" s="92" t="s">
        <v>136</v>
      </c>
      <c r="AU87" s="92" t="s">
        <v>102</v>
      </c>
      <c r="AY87" s="9" t="s">
        <v>94</v>
      </c>
      <c r="BE87" s="93">
        <f t="shared" si="34"/>
        <v>0</v>
      </c>
      <c r="BF87" s="93">
        <f t="shared" si="35"/>
        <v>0</v>
      </c>
      <c r="BG87" s="93">
        <f t="shared" si="36"/>
        <v>0</v>
      </c>
      <c r="BH87" s="93">
        <f t="shared" si="37"/>
        <v>0</v>
      </c>
      <c r="BI87" s="93">
        <f t="shared" si="38"/>
        <v>0</v>
      </c>
      <c r="BJ87" s="9" t="s">
        <v>102</v>
      </c>
      <c r="BK87" s="93">
        <f t="shared" si="39"/>
        <v>0</v>
      </c>
      <c r="BL87" s="9" t="s">
        <v>101</v>
      </c>
      <c r="BM87" s="92" t="s">
        <v>640</v>
      </c>
    </row>
    <row r="88" spans="2:65" s="1" customFormat="1" ht="37.9" customHeight="1">
      <c r="B88" s="79"/>
      <c r="C88" s="80" t="s">
        <v>116</v>
      </c>
      <c r="D88" s="80" t="s">
        <v>97</v>
      </c>
      <c r="E88" s="81" t="s">
        <v>641</v>
      </c>
      <c r="F88" s="82" t="s">
        <v>642</v>
      </c>
      <c r="G88" s="83" t="s">
        <v>539</v>
      </c>
      <c r="H88" s="84">
        <v>35</v>
      </c>
      <c r="I88" s="85"/>
      <c r="J88" s="86">
        <f t="shared" si="30"/>
        <v>0</v>
      </c>
      <c r="K88" s="87"/>
      <c r="L88" s="14"/>
      <c r="M88" s="88" t="s">
        <v>1</v>
      </c>
      <c r="N88" s="89" t="s">
        <v>15</v>
      </c>
      <c r="P88" s="90">
        <f t="shared" si="31"/>
        <v>0</v>
      </c>
      <c r="Q88" s="90">
        <v>0</v>
      </c>
      <c r="R88" s="90">
        <f t="shared" si="32"/>
        <v>0</v>
      </c>
      <c r="S88" s="90">
        <v>0</v>
      </c>
      <c r="T88" s="91">
        <f t="shared" si="33"/>
        <v>0</v>
      </c>
      <c r="AR88" s="92" t="s">
        <v>101</v>
      </c>
      <c r="AT88" s="92" t="s">
        <v>97</v>
      </c>
      <c r="AU88" s="92" t="s">
        <v>102</v>
      </c>
      <c r="AY88" s="9" t="s">
        <v>94</v>
      </c>
      <c r="BE88" s="93">
        <f t="shared" si="34"/>
        <v>0</v>
      </c>
      <c r="BF88" s="93">
        <f t="shared" si="35"/>
        <v>0</v>
      </c>
      <c r="BG88" s="93">
        <f t="shared" si="36"/>
        <v>0</v>
      </c>
      <c r="BH88" s="93">
        <f t="shared" si="37"/>
        <v>0</v>
      </c>
      <c r="BI88" s="93">
        <f t="shared" si="38"/>
        <v>0</v>
      </c>
      <c r="BJ88" s="9" t="s">
        <v>102</v>
      </c>
      <c r="BK88" s="93">
        <f t="shared" si="39"/>
        <v>0</v>
      </c>
      <c r="BL88" s="9" t="s">
        <v>101</v>
      </c>
      <c r="BM88" s="92" t="s">
        <v>643</v>
      </c>
    </row>
    <row r="89" spans="2:65" s="7" customFormat="1" ht="22.9" customHeight="1">
      <c r="B89" s="68"/>
      <c r="D89" s="69" t="s">
        <v>33</v>
      </c>
      <c r="E89" s="77" t="s">
        <v>644</v>
      </c>
      <c r="F89" s="77" t="s">
        <v>645</v>
      </c>
      <c r="I89" s="71"/>
      <c r="J89" s="78">
        <f>BK89</f>
        <v>0</v>
      </c>
      <c r="L89" s="68"/>
      <c r="M89" s="72"/>
      <c r="P89" s="73">
        <f>SUM(P90:P96)</f>
        <v>0</v>
      </c>
      <c r="R89" s="73">
        <f>SUM(R90:R96)</f>
        <v>0</v>
      </c>
      <c r="T89" s="74">
        <f>SUM(T90:T96)</f>
        <v>0</v>
      </c>
      <c r="AR89" s="69" t="s">
        <v>40</v>
      </c>
      <c r="AT89" s="75" t="s">
        <v>33</v>
      </c>
      <c r="AU89" s="75" t="s">
        <v>40</v>
      </c>
      <c r="AY89" s="69" t="s">
        <v>94</v>
      </c>
      <c r="BK89" s="76">
        <f>SUM(BK90:BK96)</f>
        <v>0</v>
      </c>
    </row>
    <row r="90" spans="2:65" s="1" customFormat="1" ht="16.5" customHeight="1">
      <c r="B90" s="79"/>
      <c r="C90" s="80" t="s">
        <v>120</v>
      </c>
      <c r="D90" s="80" t="s">
        <v>97</v>
      </c>
      <c r="E90" s="81" t="s">
        <v>646</v>
      </c>
      <c r="F90" s="82" t="s">
        <v>647</v>
      </c>
      <c r="G90" s="83" t="s">
        <v>271</v>
      </c>
      <c r="H90" s="84">
        <v>1650</v>
      </c>
      <c r="I90" s="85"/>
      <c r="J90" s="86">
        <f t="shared" ref="J90:J96" si="40">ROUND(I90*H90,2)</f>
        <v>0</v>
      </c>
      <c r="K90" s="87"/>
      <c r="L90" s="14"/>
      <c r="M90" s="88" t="s">
        <v>1</v>
      </c>
      <c r="N90" s="89" t="s">
        <v>15</v>
      </c>
      <c r="P90" s="90">
        <f t="shared" ref="P90:P96" si="41">O90*H90</f>
        <v>0</v>
      </c>
      <c r="Q90" s="90">
        <v>0</v>
      </c>
      <c r="R90" s="90">
        <f t="shared" ref="R90:R96" si="42">Q90*H90</f>
        <v>0</v>
      </c>
      <c r="S90" s="90">
        <v>0</v>
      </c>
      <c r="T90" s="91">
        <f t="shared" ref="T90:T96" si="43">S90*H90</f>
        <v>0</v>
      </c>
      <c r="AR90" s="92" t="s">
        <v>101</v>
      </c>
      <c r="AT90" s="92" t="s">
        <v>97</v>
      </c>
      <c r="AU90" s="92" t="s">
        <v>102</v>
      </c>
      <c r="AY90" s="9" t="s">
        <v>94</v>
      </c>
      <c r="BE90" s="93">
        <f t="shared" ref="BE90:BE96" si="44">IF(N90="základná",J90,0)</f>
        <v>0</v>
      </c>
      <c r="BF90" s="93">
        <f t="shared" ref="BF90:BF96" si="45">IF(N90="znížená",J90,0)</f>
        <v>0</v>
      </c>
      <c r="BG90" s="93">
        <f t="shared" ref="BG90:BG96" si="46">IF(N90="zákl. prenesená",J90,0)</f>
        <v>0</v>
      </c>
      <c r="BH90" s="93">
        <f t="shared" ref="BH90:BH96" si="47">IF(N90="zníž. prenesená",J90,0)</f>
        <v>0</v>
      </c>
      <c r="BI90" s="93">
        <f t="shared" ref="BI90:BI96" si="48">IF(N90="nulová",J90,0)</f>
        <v>0</v>
      </c>
      <c r="BJ90" s="9" t="s">
        <v>102</v>
      </c>
      <c r="BK90" s="93">
        <f t="shared" ref="BK90:BK96" si="49">ROUND(I90*H90,2)</f>
        <v>0</v>
      </c>
      <c r="BL90" s="9" t="s">
        <v>101</v>
      </c>
      <c r="BM90" s="92" t="s">
        <v>648</v>
      </c>
    </row>
    <row r="91" spans="2:65" s="1" customFormat="1" ht="55.5" customHeight="1">
      <c r="B91" s="79"/>
      <c r="C91" s="80" t="s">
        <v>124</v>
      </c>
      <c r="D91" s="80" t="s">
        <v>97</v>
      </c>
      <c r="E91" s="81" t="s">
        <v>649</v>
      </c>
      <c r="F91" s="82" t="s">
        <v>650</v>
      </c>
      <c r="G91" s="83" t="s">
        <v>100</v>
      </c>
      <c r="H91" s="84">
        <v>82.5</v>
      </c>
      <c r="I91" s="85"/>
      <c r="J91" s="86">
        <f t="shared" si="40"/>
        <v>0</v>
      </c>
      <c r="K91" s="87"/>
      <c r="L91" s="14"/>
      <c r="M91" s="88" t="s">
        <v>1</v>
      </c>
      <c r="N91" s="89" t="s">
        <v>15</v>
      </c>
      <c r="P91" s="90">
        <f t="shared" si="41"/>
        <v>0</v>
      </c>
      <c r="Q91" s="90">
        <v>0</v>
      </c>
      <c r="R91" s="90">
        <f t="shared" si="42"/>
        <v>0</v>
      </c>
      <c r="S91" s="90">
        <v>0</v>
      </c>
      <c r="T91" s="91">
        <f t="shared" si="43"/>
        <v>0</v>
      </c>
      <c r="AR91" s="92" t="s">
        <v>101</v>
      </c>
      <c r="AT91" s="92" t="s">
        <v>97</v>
      </c>
      <c r="AU91" s="92" t="s">
        <v>102</v>
      </c>
      <c r="AY91" s="9" t="s">
        <v>94</v>
      </c>
      <c r="BE91" s="93">
        <f t="shared" si="44"/>
        <v>0</v>
      </c>
      <c r="BF91" s="93">
        <f t="shared" si="45"/>
        <v>0</v>
      </c>
      <c r="BG91" s="93">
        <f t="shared" si="46"/>
        <v>0</v>
      </c>
      <c r="BH91" s="93">
        <f t="shared" si="47"/>
        <v>0</v>
      </c>
      <c r="BI91" s="93">
        <f t="shared" si="48"/>
        <v>0</v>
      </c>
      <c r="BJ91" s="9" t="s">
        <v>102</v>
      </c>
      <c r="BK91" s="93">
        <f t="shared" si="49"/>
        <v>0</v>
      </c>
      <c r="BL91" s="9" t="s">
        <v>101</v>
      </c>
      <c r="BM91" s="92" t="s">
        <v>651</v>
      </c>
    </row>
    <row r="92" spans="2:65" s="1" customFormat="1" ht="37.9" customHeight="1">
      <c r="B92" s="79"/>
      <c r="C92" s="80" t="s">
        <v>155</v>
      </c>
      <c r="D92" s="80" t="s">
        <v>97</v>
      </c>
      <c r="E92" s="81" t="s">
        <v>652</v>
      </c>
      <c r="F92" s="82" t="s">
        <v>653</v>
      </c>
      <c r="G92" s="83" t="s">
        <v>271</v>
      </c>
      <c r="H92" s="84">
        <v>330</v>
      </c>
      <c r="I92" s="85"/>
      <c r="J92" s="86">
        <f t="shared" si="40"/>
        <v>0</v>
      </c>
      <c r="K92" s="87"/>
      <c r="L92" s="14"/>
      <c r="M92" s="88" t="s">
        <v>1</v>
      </c>
      <c r="N92" s="89" t="s">
        <v>15</v>
      </c>
      <c r="P92" s="90">
        <f t="shared" si="41"/>
        <v>0</v>
      </c>
      <c r="Q92" s="90">
        <v>0</v>
      </c>
      <c r="R92" s="90">
        <f t="shared" si="42"/>
        <v>0</v>
      </c>
      <c r="S92" s="90">
        <v>0</v>
      </c>
      <c r="T92" s="91">
        <f t="shared" si="43"/>
        <v>0</v>
      </c>
      <c r="AR92" s="92" t="s">
        <v>101</v>
      </c>
      <c r="AT92" s="92" t="s">
        <v>97</v>
      </c>
      <c r="AU92" s="92" t="s">
        <v>102</v>
      </c>
      <c r="AY92" s="9" t="s">
        <v>94</v>
      </c>
      <c r="BE92" s="93">
        <f t="shared" si="44"/>
        <v>0</v>
      </c>
      <c r="BF92" s="93">
        <f t="shared" si="45"/>
        <v>0</v>
      </c>
      <c r="BG92" s="93">
        <f t="shared" si="46"/>
        <v>0</v>
      </c>
      <c r="BH92" s="93">
        <f t="shared" si="47"/>
        <v>0</v>
      </c>
      <c r="BI92" s="93">
        <f t="shared" si="48"/>
        <v>0</v>
      </c>
      <c r="BJ92" s="9" t="s">
        <v>102</v>
      </c>
      <c r="BK92" s="93">
        <f t="shared" si="49"/>
        <v>0</v>
      </c>
      <c r="BL92" s="9" t="s">
        <v>101</v>
      </c>
      <c r="BM92" s="92" t="s">
        <v>654</v>
      </c>
    </row>
    <row r="93" spans="2:65" s="1" customFormat="1" ht="21.75" customHeight="1">
      <c r="B93" s="79"/>
      <c r="C93" s="80" t="s">
        <v>401</v>
      </c>
      <c r="D93" s="80" t="s">
        <v>97</v>
      </c>
      <c r="E93" s="81" t="s">
        <v>655</v>
      </c>
      <c r="F93" s="82" t="s">
        <v>656</v>
      </c>
      <c r="G93" s="83" t="s">
        <v>271</v>
      </c>
      <c r="H93" s="84">
        <v>1320</v>
      </c>
      <c r="I93" s="85"/>
      <c r="J93" s="86">
        <f t="shared" si="40"/>
        <v>0</v>
      </c>
      <c r="K93" s="87"/>
      <c r="L93" s="14"/>
      <c r="M93" s="88" t="s">
        <v>1</v>
      </c>
      <c r="N93" s="89" t="s">
        <v>15</v>
      </c>
      <c r="P93" s="90">
        <f t="shared" si="41"/>
        <v>0</v>
      </c>
      <c r="Q93" s="90">
        <v>0</v>
      </c>
      <c r="R93" s="90">
        <f t="shared" si="42"/>
        <v>0</v>
      </c>
      <c r="S93" s="90">
        <v>0</v>
      </c>
      <c r="T93" s="91">
        <f t="shared" si="43"/>
        <v>0</v>
      </c>
      <c r="AR93" s="92" t="s">
        <v>101</v>
      </c>
      <c r="AT93" s="92" t="s">
        <v>97</v>
      </c>
      <c r="AU93" s="92" t="s">
        <v>102</v>
      </c>
      <c r="AY93" s="9" t="s">
        <v>94</v>
      </c>
      <c r="BE93" s="93">
        <f t="shared" si="44"/>
        <v>0</v>
      </c>
      <c r="BF93" s="93">
        <f t="shared" si="45"/>
        <v>0</v>
      </c>
      <c r="BG93" s="93">
        <f t="shared" si="46"/>
        <v>0</v>
      </c>
      <c r="BH93" s="93">
        <f t="shared" si="47"/>
        <v>0</v>
      </c>
      <c r="BI93" s="93">
        <f t="shared" si="48"/>
        <v>0</v>
      </c>
      <c r="BJ93" s="9" t="s">
        <v>102</v>
      </c>
      <c r="BK93" s="93">
        <f t="shared" si="49"/>
        <v>0</v>
      </c>
      <c r="BL93" s="9" t="s">
        <v>101</v>
      </c>
      <c r="BM93" s="92" t="s">
        <v>657</v>
      </c>
    </row>
    <row r="94" spans="2:65" s="1" customFormat="1" ht="16.5" customHeight="1">
      <c r="B94" s="79"/>
      <c r="C94" s="80" t="s">
        <v>405</v>
      </c>
      <c r="D94" s="80" t="s">
        <v>97</v>
      </c>
      <c r="E94" s="81" t="s">
        <v>658</v>
      </c>
      <c r="F94" s="82" t="s">
        <v>659</v>
      </c>
      <c r="G94" s="83" t="s">
        <v>271</v>
      </c>
      <c r="H94" s="84">
        <v>1650</v>
      </c>
      <c r="I94" s="85"/>
      <c r="J94" s="86">
        <f t="shared" si="40"/>
        <v>0</v>
      </c>
      <c r="K94" s="87"/>
      <c r="L94" s="14"/>
      <c r="M94" s="88" t="s">
        <v>1</v>
      </c>
      <c r="N94" s="89" t="s">
        <v>15</v>
      </c>
      <c r="P94" s="90">
        <f t="shared" si="41"/>
        <v>0</v>
      </c>
      <c r="Q94" s="90">
        <v>0</v>
      </c>
      <c r="R94" s="90">
        <f t="shared" si="42"/>
        <v>0</v>
      </c>
      <c r="S94" s="90">
        <v>0</v>
      </c>
      <c r="T94" s="91">
        <f t="shared" si="43"/>
        <v>0</v>
      </c>
      <c r="AR94" s="92" t="s">
        <v>101</v>
      </c>
      <c r="AT94" s="92" t="s">
        <v>97</v>
      </c>
      <c r="AU94" s="92" t="s">
        <v>102</v>
      </c>
      <c r="AY94" s="9" t="s">
        <v>94</v>
      </c>
      <c r="BE94" s="93">
        <f t="shared" si="44"/>
        <v>0</v>
      </c>
      <c r="BF94" s="93">
        <f t="shared" si="45"/>
        <v>0</v>
      </c>
      <c r="BG94" s="93">
        <f t="shared" si="46"/>
        <v>0</v>
      </c>
      <c r="BH94" s="93">
        <f t="shared" si="47"/>
        <v>0</v>
      </c>
      <c r="BI94" s="93">
        <f t="shared" si="48"/>
        <v>0</v>
      </c>
      <c r="BJ94" s="9" t="s">
        <v>102</v>
      </c>
      <c r="BK94" s="93">
        <f t="shared" si="49"/>
        <v>0</v>
      </c>
      <c r="BL94" s="9" t="s">
        <v>101</v>
      </c>
      <c r="BM94" s="92" t="s">
        <v>660</v>
      </c>
    </row>
    <row r="95" spans="2:65" s="1" customFormat="1" ht="16.5" customHeight="1">
      <c r="B95" s="79"/>
      <c r="C95" s="94" t="s">
        <v>522</v>
      </c>
      <c r="D95" s="94" t="s">
        <v>136</v>
      </c>
      <c r="E95" s="95" t="s">
        <v>661</v>
      </c>
      <c r="F95" s="96" t="s">
        <v>662</v>
      </c>
      <c r="G95" s="97" t="s">
        <v>618</v>
      </c>
      <c r="H95" s="98">
        <v>49.5</v>
      </c>
      <c r="I95" s="99"/>
      <c r="J95" s="100">
        <f t="shared" si="40"/>
        <v>0</v>
      </c>
      <c r="K95" s="101"/>
      <c r="L95" s="102"/>
      <c r="M95" s="103" t="s">
        <v>1</v>
      </c>
      <c r="N95" s="104" t="s">
        <v>15</v>
      </c>
      <c r="P95" s="90">
        <f t="shared" si="41"/>
        <v>0</v>
      </c>
      <c r="Q95" s="90">
        <v>0</v>
      </c>
      <c r="R95" s="90">
        <f t="shared" si="42"/>
        <v>0</v>
      </c>
      <c r="S95" s="90">
        <v>0</v>
      </c>
      <c r="T95" s="91">
        <f t="shared" si="43"/>
        <v>0</v>
      </c>
      <c r="AR95" s="92" t="s">
        <v>139</v>
      </c>
      <c r="AT95" s="92" t="s">
        <v>136</v>
      </c>
      <c r="AU95" s="92" t="s">
        <v>102</v>
      </c>
      <c r="AY95" s="9" t="s">
        <v>94</v>
      </c>
      <c r="BE95" s="93">
        <f t="shared" si="44"/>
        <v>0</v>
      </c>
      <c r="BF95" s="93">
        <f t="shared" si="45"/>
        <v>0</v>
      </c>
      <c r="BG95" s="93">
        <f t="shared" si="46"/>
        <v>0</v>
      </c>
      <c r="BH95" s="93">
        <f t="shared" si="47"/>
        <v>0</v>
      </c>
      <c r="BI95" s="93">
        <f t="shared" si="48"/>
        <v>0</v>
      </c>
      <c r="BJ95" s="9" t="s">
        <v>102</v>
      </c>
      <c r="BK95" s="93">
        <f t="shared" si="49"/>
        <v>0</v>
      </c>
      <c r="BL95" s="9" t="s">
        <v>101</v>
      </c>
      <c r="BM95" s="92" t="s">
        <v>663</v>
      </c>
    </row>
    <row r="96" spans="2:65" s="1" customFormat="1" ht="33" customHeight="1">
      <c r="B96" s="79"/>
      <c r="C96" s="80" t="s">
        <v>348</v>
      </c>
      <c r="D96" s="80" t="s">
        <v>97</v>
      </c>
      <c r="E96" s="81" t="s">
        <v>664</v>
      </c>
      <c r="F96" s="82" t="s">
        <v>665</v>
      </c>
      <c r="G96" s="83" t="s">
        <v>271</v>
      </c>
      <c r="H96" s="84">
        <v>3300</v>
      </c>
      <c r="I96" s="85"/>
      <c r="J96" s="86">
        <f t="shared" si="40"/>
        <v>0</v>
      </c>
      <c r="K96" s="87"/>
      <c r="L96" s="14"/>
      <c r="M96" s="88" t="s">
        <v>1</v>
      </c>
      <c r="N96" s="89" t="s">
        <v>15</v>
      </c>
      <c r="P96" s="90">
        <f t="shared" si="41"/>
        <v>0</v>
      </c>
      <c r="Q96" s="90">
        <v>0</v>
      </c>
      <c r="R96" s="90">
        <f t="shared" si="42"/>
        <v>0</v>
      </c>
      <c r="S96" s="90">
        <v>0</v>
      </c>
      <c r="T96" s="91">
        <f t="shared" si="43"/>
        <v>0</v>
      </c>
      <c r="AR96" s="92" t="s">
        <v>101</v>
      </c>
      <c r="AT96" s="92" t="s">
        <v>97</v>
      </c>
      <c r="AU96" s="92" t="s">
        <v>102</v>
      </c>
      <c r="AY96" s="9" t="s">
        <v>94</v>
      </c>
      <c r="BE96" s="93">
        <f t="shared" si="44"/>
        <v>0</v>
      </c>
      <c r="BF96" s="93">
        <f t="shared" si="45"/>
        <v>0</v>
      </c>
      <c r="BG96" s="93">
        <f t="shared" si="46"/>
        <v>0</v>
      </c>
      <c r="BH96" s="93">
        <f t="shared" si="47"/>
        <v>0</v>
      </c>
      <c r="BI96" s="93">
        <f t="shared" si="48"/>
        <v>0</v>
      </c>
      <c r="BJ96" s="9" t="s">
        <v>102</v>
      </c>
      <c r="BK96" s="93">
        <f t="shared" si="49"/>
        <v>0</v>
      </c>
      <c r="BL96" s="9" t="s">
        <v>101</v>
      </c>
      <c r="BM96" s="92" t="s">
        <v>666</v>
      </c>
    </row>
    <row r="97" spans="2:65" s="7" customFormat="1" ht="22.9" customHeight="1">
      <c r="B97" s="68"/>
      <c r="D97" s="69" t="s">
        <v>33</v>
      </c>
      <c r="E97" s="77" t="s">
        <v>667</v>
      </c>
      <c r="F97" s="77" t="s">
        <v>668</v>
      </c>
      <c r="I97" s="71"/>
      <c r="J97" s="78">
        <f>BK97</f>
        <v>0</v>
      </c>
      <c r="L97" s="68"/>
      <c r="M97" s="72"/>
      <c r="P97" s="73">
        <f>SUM(P98:P101)</f>
        <v>0</v>
      </c>
      <c r="R97" s="73">
        <f>SUM(R98:R101)</f>
        <v>0</v>
      </c>
      <c r="T97" s="74">
        <f>SUM(T98:T101)</f>
        <v>0</v>
      </c>
      <c r="AR97" s="69" t="s">
        <v>40</v>
      </c>
      <c r="AT97" s="75" t="s">
        <v>33</v>
      </c>
      <c r="AU97" s="75" t="s">
        <v>40</v>
      </c>
      <c r="AY97" s="69" t="s">
        <v>94</v>
      </c>
      <c r="BK97" s="76">
        <f>SUM(BK98:BK101)</f>
        <v>0</v>
      </c>
    </row>
    <row r="98" spans="2:65" s="1" customFormat="1" ht="66.75" customHeight="1">
      <c r="B98" s="79"/>
      <c r="C98" s="80" t="s">
        <v>350</v>
      </c>
      <c r="D98" s="80" t="s">
        <v>97</v>
      </c>
      <c r="E98" s="81" t="s">
        <v>669</v>
      </c>
      <c r="F98" s="82" t="s">
        <v>670</v>
      </c>
      <c r="G98" s="83" t="s">
        <v>271</v>
      </c>
      <c r="H98" s="84">
        <v>3.14</v>
      </c>
      <c r="I98" s="85"/>
      <c r="J98" s="86">
        <f>ROUND(I98*H98,2)</f>
        <v>0</v>
      </c>
      <c r="K98" s="87"/>
      <c r="L98" s="14"/>
      <c r="M98" s="88" t="s">
        <v>1</v>
      </c>
      <c r="N98" s="89" t="s">
        <v>15</v>
      </c>
      <c r="P98" s="90">
        <f>O98*H98</f>
        <v>0</v>
      </c>
      <c r="Q98" s="90">
        <v>0</v>
      </c>
      <c r="R98" s="90">
        <f>Q98*H98</f>
        <v>0</v>
      </c>
      <c r="S98" s="90">
        <v>0</v>
      </c>
      <c r="T98" s="91">
        <f>S98*H98</f>
        <v>0</v>
      </c>
      <c r="AR98" s="92" t="s">
        <v>101</v>
      </c>
      <c r="AT98" s="92" t="s">
        <v>97</v>
      </c>
      <c r="AU98" s="92" t="s">
        <v>102</v>
      </c>
      <c r="AY98" s="9" t="s">
        <v>94</v>
      </c>
      <c r="BE98" s="93">
        <f>IF(N98="základná",J98,0)</f>
        <v>0</v>
      </c>
      <c r="BF98" s="93">
        <f>IF(N98="znížená",J98,0)</f>
        <v>0</v>
      </c>
      <c r="BG98" s="93">
        <f>IF(N98="zákl. prenesená",J98,0)</f>
        <v>0</v>
      </c>
      <c r="BH98" s="93">
        <f>IF(N98="zníž. prenesená",J98,0)</f>
        <v>0</v>
      </c>
      <c r="BI98" s="93">
        <f>IF(N98="nulová",J98,0)</f>
        <v>0</v>
      </c>
      <c r="BJ98" s="9" t="s">
        <v>102</v>
      </c>
      <c r="BK98" s="93">
        <f>ROUND(I98*H98,2)</f>
        <v>0</v>
      </c>
      <c r="BL98" s="9" t="s">
        <v>101</v>
      </c>
      <c r="BM98" s="92" t="s">
        <v>671</v>
      </c>
    </row>
    <row r="99" spans="2:65" s="1" customFormat="1" ht="24.2" customHeight="1">
      <c r="B99" s="79"/>
      <c r="C99" s="80" t="s">
        <v>352</v>
      </c>
      <c r="D99" s="80" t="s">
        <v>97</v>
      </c>
      <c r="E99" s="81" t="s">
        <v>672</v>
      </c>
      <c r="F99" s="82" t="s">
        <v>673</v>
      </c>
      <c r="G99" s="83" t="s">
        <v>271</v>
      </c>
      <c r="H99" s="84">
        <v>3.14</v>
      </c>
      <c r="I99" s="85"/>
      <c r="J99" s="86">
        <f>ROUND(I99*H99,2)</f>
        <v>0</v>
      </c>
      <c r="K99" s="87"/>
      <c r="L99" s="14"/>
      <c r="M99" s="88" t="s">
        <v>1</v>
      </c>
      <c r="N99" s="89" t="s">
        <v>15</v>
      </c>
      <c r="P99" s="90">
        <f>O99*H99</f>
        <v>0</v>
      </c>
      <c r="Q99" s="90">
        <v>0</v>
      </c>
      <c r="R99" s="90">
        <f>Q99*H99</f>
        <v>0</v>
      </c>
      <c r="S99" s="90">
        <v>0</v>
      </c>
      <c r="T99" s="91">
        <f>S99*H99</f>
        <v>0</v>
      </c>
      <c r="AR99" s="92" t="s">
        <v>101</v>
      </c>
      <c r="AT99" s="92" t="s">
        <v>97</v>
      </c>
      <c r="AU99" s="92" t="s">
        <v>102</v>
      </c>
      <c r="AY99" s="9" t="s">
        <v>94</v>
      </c>
      <c r="BE99" s="93">
        <f>IF(N99="základná",J99,0)</f>
        <v>0</v>
      </c>
      <c r="BF99" s="93">
        <f>IF(N99="znížená",J99,0)</f>
        <v>0</v>
      </c>
      <c r="BG99" s="93">
        <f>IF(N99="zákl. prenesená",J99,0)</f>
        <v>0</v>
      </c>
      <c r="BH99" s="93">
        <f>IF(N99="zníž. prenesená",J99,0)</f>
        <v>0</v>
      </c>
      <c r="BI99" s="93">
        <f>IF(N99="nulová",J99,0)</f>
        <v>0</v>
      </c>
      <c r="BJ99" s="9" t="s">
        <v>102</v>
      </c>
      <c r="BK99" s="93">
        <f>ROUND(I99*H99,2)</f>
        <v>0</v>
      </c>
      <c r="BL99" s="9" t="s">
        <v>101</v>
      </c>
      <c r="BM99" s="92" t="s">
        <v>674</v>
      </c>
    </row>
    <row r="100" spans="2:65" s="1" customFormat="1" ht="37.9" customHeight="1">
      <c r="B100" s="79"/>
      <c r="C100" s="94" t="s">
        <v>354</v>
      </c>
      <c r="D100" s="94" t="s">
        <v>136</v>
      </c>
      <c r="E100" s="95" t="s">
        <v>675</v>
      </c>
      <c r="F100" s="96" t="s">
        <v>676</v>
      </c>
      <c r="G100" s="97" t="s">
        <v>618</v>
      </c>
      <c r="H100" s="98">
        <v>4.2939999999999996</v>
      </c>
      <c r="I100" s="99"/>
      <c r="J100" s="100">
        <f>ROUND(I100*H100,2)</f>
        <v>0</v>
      </c>
      <c r="K100" s="101"/>
      <c r="L100" s="102"/>
      <c r="M100" s="103" t="s">
        <v>1</v>
      </c>
      <c r="N100" s="104" t="s">
        <v>15</v>
      </c>
      <c r="P100" s="90">
        <f>O100*H100</f>
        <v>0</v>
      </c>
      <c r="Q100" s="90">
        <v>0</v>
      </c>
      <c r="R100" s="90">
        <f>Q100*H100</f>
        <v>0</v>
      </c>
      <c r="S100" s="90">
        <v>0</v>
      </c>
      <c r="T100" s="91">
        <f>S100*H100</f>
        <v>0</v>
      </c>
      <c r="AR100" s="92" t="s">
        <v>139</v>
      </c>
      <c r="AT100" s="92" t="s">
        <v>136</v>
      </c>
      <c r="AU100" s="92" t="s">
        <v>102</v>
      </c>
      <c r="AY100" s="9" t="s">
        <v>94</v>
      </c>
      <c r="BE100" s="93">
        <f>IF(N100="základná",J100,0)</f>
        <v>0</v>
      </c>
      <c r="BF100" s="93">
        <f>IF(N100="znížená",J100,0)</f>
        <v>0</v>
      </c>
      <c r="BG100" s="93">
        <f>IF(N100="zákl. prenesená",J100,0)</f>
        <v>0</v>
      </c>
      <c r="BH100" s="93">
        <f>IF(N100="zníž. prenesená",J100,0)</f>
        <v>0</v>
      </c>
      <c r="BI100" s="93">
        <f>IF(N100="nulová",J100,0)</f>
        <v>0</v>
      </c>
      <c r="BJ100" s="9" t="s">
        <v>102</v>
      </c>
      <c r="BK100" s="93">
        <f>ROUND(I100*H100,2)</f>
        <v>0</v>
      </c>
      <c r="BL100" s="9" t="s">
        <v>101</v>
      </c>
      <c r="BM100" s="92" t="s">
        <v>677</v>
      </c>
    </row>
    <row r="101" spans="2:65" s="1" customFormat="1" ht="33" customHeight="1">
      <c r="B101" s="79"/>
      <c r="C101" s="80" t="s">
        <v>356</v>
      </c>
      <c r="D101" s="80" t="s">
        <v>97</v>
      </c>
      <c r="E101" s="81" t="s">
        <v>664</v>
      </c>
      <c r="F101" s="82" t="s">
        <v>665</v>
      </c>
      <c r="G101" s="83" t="s">
        <v>271</v>
      </c>
      <c r="H101" s="84">
        <v>6.28</v>
      </c>
      <c r="I101" s="85"/>
      <c r="J101" s="86">
        <f>ROUND(I101*H101,2)</f>
        <v>0</v>
      </c>
      <c r="K101" s="87"/>
      <c r="L101" s="14"/>
      <c r="M101" s="88" t="s">
        <v>1</v>
      </c>
      <c r="N101" s="89" t="s">
        <v>15</v>
      </c>
      <c r="P101" s="90">
        <f>O101*H101</f>
        <v>0</v>
      </c>
      <c r="Q101" s="90">
        <v>0</v>
      </c>
      <c r="R101" s="90">
        <f>Q101*H101</f>
        <v>0</v>
      </c>
      <c r="S101" s="90">
        <v>0</v>
      </c>
      <c r="T101" s="91">
        <f>S101*H101</f>
        <v>0</v>
      </c>
      <c r="AR101" s="92" t="s">
        <v>101</v>
      </c>
      <c r="AT101" s="92" t="s">
        <v>97</v>
      </c>
      <c r="AU101" s="92" t="s">
        <v>102</v>
      </c>
      <c r="AY101" s="9" t="s">
        <v>94</v>
      </c>
      <c r="BE101" s="93">
        <f>IF(N101="základná",J101,0)</f>
        <v>0</v>
      </c>
      <c r="BF101" s="93">
        <f>IF(N101="znížená",J101,0)</f>
        <v>0</v>
      </c>
      <c r="BG101" s="93">
        <f>IF(N101="zákl. prenesená",J101,0)</f>
        <v>0</v>
      </c>
      <c r="BH101" s="93">
        <f>IF(N101="zníž. prenesená",J101,0)</f>
        <v>0</v>
      </c>
      <c r="BI101" s="93">
        <f>IF(N101="nulová",J101,0)</f>
        <v>0</v>
      </c>
      <c r="BJ101" s="9" t="s">
        <v>102</v>
      </c>
      <c r="BK101" s="93">
        <f>ROUND(I101*H101,2)</f>
        <v>0</v>
      </c>
      <c r="BL101" s="9" t="s">
        <v>101</v>
      </c>
      <c r="BM101" s="92" t="s">
        <v>678</v>
      </c>
    </row>
    <row r="102" spans="2:65" s="7" customFormat="1" ht="22.9" customHeight="1">
      <c r="B102" s="68"/>
      <c r="D102" s="69" t="s">
        <v>33</v>
      </c>
      <c r="E102" s="77" t="s">
        <v>679</v>
      </c>
      <c r="F102" s="77" t="s">
        <v>680</v>
      </c>
      <c r="I102" s="71"/>
      <c r="J102" s="78">
        <f>BK102</f>
        <v>0</v>
      </c>
      <c r="L102" s="68"/>
      <c r="M102" s="72"/>
      <c r="P102" s="73">
        <f>P103</f>
        <v>0</v>
      </c>
      <c r="R102" s="73">
        <f>R103</f>
        <v>0</v>
      </c>
      <c r="T102" s="74">
        <f>T103</f>
        <v>0</v>
      </c>
      <c r="AR102" s="69" t="s">
        <v>40</v>
      </c>
      <c r="AT102" s="75" t="s">
        <v>33</v>
      </c>
      <c r="AU102" s="75" t="s">
        <v>40</v>
      </c>
      <c r="AY102" s="69" t="s">
        <v>94</v>
      </c>
      <c r="BK102" s="76">
        <f>BK103</f>
        <v>0</v>
      </c>
    </row>
    <row r="103" spans="2:65" s="1" customFormat="1" ht="16.5" customHeight="1">
      <c r="B103" s="79"/>
      <c r="C103" s="80" t="s">
        <v>506</v>
      </c>
      <c r="D103" s="80" t="s">
        <v>97</v>
      </c>
      <c r="E103" s="81" t="s">
        <v>681</v>
      </c>
      <c r="F103" s="82" t="s">
        <v>682</v>
      </c>
      <c r="G103" s="83" t="s">
        <v>200</v>
      </c>
      <c r="H103" s="84">
        <v>1</v>
      </c>
      <c r="I103" s="85"/>
      <c r="J103" s="86">
        <f>ROUND(I103*H103,2)</f>
        <v>0</v>
      </c>
      <c r="K103" s="87"/>
      <c r="L103" s="14"/>
      <c r="M103" s="88" t="s">
        <v>1</v>
      </c>
      <c r="N103" s="89" t="s">
        <v>15</v>
      </c>
      <c r="P103" s="90">
        <f>O103*H103</f>
        <v>0</v>
      </c>
      <c r="Q103" s="90">
        <v>0</v>
      </c>
      <c r="R103" s="90">
        <f>Q103*H103</f>
        <v>0</v>
      </c>
      <c r="S103" s="90">
        <v>0</v>
      </c>
      <c r="T103" s="91">
        <f>S103*H103</f>
        <v>0</v>
      </c>
      <c r="AR103" s="92" t="s">
        <v>101</v>
      </c>
      <c r="AT103" s="92" t="s">
        <v>97</v>
      </c>
      <c r="AU103" s="92" t="s">
        <v>102</v>
      </c>
      <c r="AY103" s="9" t="s">
        <v>94</v>
      </c>
      <c r="BE103" s="93">
        <f>IF(N103="základná",J103,0)</f>
        <v>0</v>
      </c>
      <c r="BF103" s="93">
        <f>IF(N103="znížená",J103,0)</f>
        <v>0</v>
      </c>
      <c r="BG103" s="93">
        <f>IF(N103="zákl. prenesená",J103,0)</f>
        <v>0</v>
      </c>
      <c r="BH103" s="93">
        <f>IF(N103="zníž. prenesená",J103,0)</f>
        <v>0</v>
      </c>
      <c r="BI103" s="93">
        <f>IF(N103="nulová",J103,0)</f>
        <v>0</v>
      </c>
      <c r="BJ103" s="9" t="s">
        <v>102</v>
      </c>
      <c r="BK103" s="93">
        <f>ROUND(I103*H103,2)</f>
        <v>0</v>
      </c>
      <c r="BL103" s="9" t="s">
        <v>101</v>
      </c>
      <c r="BM103" s="92" t="s">
        <v>683</v>
      </c>
    </row>
    <row r="104" spans="2:65" s="1" customFormat="1" ht="6.95" customHeight="1"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4"/>
    </row>
  </sheetData>
  <autoFilter ref="C39:K103" xr:uid="{00000000-0009-0000-0000-000004000000}"/>
  <mergeCells count="6">
    <mergeCell ref="E7:H7"/>
    <mergeCell ref="C35:J35"/>
    <mergeCell ref="C37:E37"/>
    <mergeCell ref="F37:J37"/>
    <mergeCell ref="C40:I40"/>
    <mergeCell ref="E9:H9"/>
  </mergeCells>
  <dataValidations count="2">
    <dataValidation type="list" allowBlank="1" showInputMessage="1" showErrorMessage="1" error="Povolené sú hodnoty K, M." sqref="D104" xr:uid="{00000000-0002-0000-0400-000000000000}">
      <formula1>"K, M"</formula1>
    </dataValidation>
    <dataValidation type="list" allowBlank="1" showInputMessage="1" showErrorMessage="1" error="Povolené sú hodnoty základná, znížená, nulová." sqref="N104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73"/>
  <sheetViews>
    <sheetView showGridLines="0" topLeftCell="A36" workbookViewId="0">
      <selection activeCell="I69" sqref="I6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AT2" s="9" t="s">
        <v>53</v>
      </c>
    </row>
    <row r="4" spans="2:46" s="1" customFormat="1" ht="6.95" hidden="1" customHeight="1">
      <c r="B4" s="17"/>
      <c r="C4" s="18"/>
      <c r="D4" s="18"/>
      <c r="E4" s="18"/>
      <c r="F4" s="18"/>
      <c r="G4" s="18"/>
      <c r="H4" s="18"/>
      <c r="I4" s="18"/>
      <c r="J4" s="18"/>
      <c r="K4" s="18"/>
      <c r="L4" s="14"/>
    </row>
    <row r="5" spans="2:46" s="1" customFormat="1" ht="24.95" hidden="1" customHeight="1">
      <c r="B5" s="14"/>
      <c r="C5" s="10" t="s">
        <v>67</v>
      </c>
      <c r="L5" s="14"/>
    </row>
    <row r="6" spans="2:46" s="1" customFormat="1" ht="6.95" hidden="1" customHeight="1">
      <c r="B6" s="14"/>
      <c r="L6" s="14"/>
    </row>
    <row r="7" spans="2:46" s="1" customFormat="1" ht="12" hidden="1" customHeight="1">
      <c r="B7" s="14"/>
      <c r="C7" s="12" t="s">
        <v>7</v>
      </c>
      <c r="L7" s="14"/>
    </row>
    <row r="8" spans="2:46" s="1" customFormat="1" ht="16.5" hidden="1" customHeight="1">
      <c r="B8" s="14"/>
      <c r="E8" s="195" t="e">
        <f>#REF!</f>
        <v>#REF!</v>
      </c>
      <c r="F8" s="196"/>
      <c r="G8" s="196"/>
      <c r="H8" s="196"/>
      <c r="L8" s="14"/>
    </row>
    <row r="9" spans="2:46" s="1" customFormat="1" ht="12" hidden="1" customHeight="1">
      <c r="B9" s="14"/>
      <c r="C9" s="12" t="s">
        <v>66</v>
      </c>
      <c r="L9" s="14"/>
    </row>
    <row r="10" spans="2:46" s="1" customFormat="1" ht="16.5" hidden="1" customHeight="1">
      <c r="B10" s="14"/>
      <c r="E10" s="186" t="e">
        <f>#REF!</f>
        <v>#REF!</v>
      </c>
      <c r="F10" s="193"/>
      <c r="G10" s="193"/>
      <c r="H10" s="193"/>
      <c r="L10" s="14"/>
    </row>
    <row r="11" spans="2:46" s="1" customFormat="1" ht="6.95" hidden="1" customHeight="1">
      <c r="B11" s="14"/>
      <c r="L11" s="14"/>
    </row>
    <row r="12" spans="2:46" s="1" customFormat="1" ht="12" hidden="1" customHeight="1">
      <c r="B12" s="14"/>
      <c r="C12" s="12" t="s">
        <v>8</v>
      </c>
      <c r="F12" s="11" t="e">
        <f>#REF!</f>
        <v>#REF!</v>
      </c>
      <c r="I12" s="12" t="s">
        <v>9</v>
      </c>
      <c r="J12" s="20" t="e">
        <f>IF(#REF!="","",#REF!)</f>
        <v>#REF!</v>
      </c>
      <c r="L12" s="14"/>
    </row>
    <row r="13" spans="2:46" s="1" customFormat="1" ht="6.95" hidden="1" customHeight="1">
      <c r="B13" s="14"/>
      <c r="L13" s="14"/>
    </row>
    <row r="14" spans="2:46" s="1" customFormat="1" ht="25.7" hidden="1" customHeight="1">
      <c r="B14" s="14"/>
      <c r="C14" s="12" t="s">
        <v>10</v>
      </c>
      <c r="F14" s="11" t="e">
        <f>#REF!</f>
        <v>#REF!</v>
      </c>
      <c r="I14" s="12" t="s">
        <v>12</v>
      </c>
      <c r="J14" s="13" t="e">
        <f>#REF!</f>
        <v>#REF!</v>
      </c>
      <c r="L14" s="14"/>
    </row>
    <row r="15" spans="2:46" s="1" customFormat="1" ht="25.7" hidden="1" customHeight="1">
      <c r="B15" s="14"/>
      <c r="C15" s="12" t="s">
        <v>11</v>
      </c>
      <c r="F15" s="11" t="e">
        <f>IF(#REF!="","",#REF!)</f>
        <v>#REF!</v>
      </c>
      <c r="I15" s="12" t="s">
        <v>13</v>
      </c>
      <c r="J15" s="13" t="e">
        <f>#REF!</f>
        <v>#REF!</v>
      </c>
      <c r="L15" s="14"/>
    </row>
    <row r="16" spans="2:46" s="1" customFormat="1" ht="10.35" hidden="1" customHeight="1">
      <c r="B16" s="14"/>
      <c r="L16" s="14"/>
    </row>
    <row r="17" spans="2:47" s="1" customFormat="1" ht="29.25" hidden="1" customHeight="1">
      <c r="B17" s="14"/>
      <c r="C17" s="46" t="s">
        <v>68</v>
      </c>
      <c r="D17" s="45"/>
      <c r="E17" s="45"/>
      <c r="F17" s="45"/>
      <c r="G17" s="45"/>
      <c r="H17" s="45"/>
      <c r="I17" s="45"/>
      <c r="J17" s="47" t="s">
        <v>69</v>
      </c>
      <c r="K17" s="45"/>
      <c r="L17" s="14"/>
    </row>
    <row r="18" spans="2:47" s="1" customFormat="1" ht="10.35" hidden="1" customHeight="1">
      <c r="B18" s="14"/>
      <c r="L18" s="14"/>
    </row>
    <row r="19" spans="2:47" s="1" customFormat="1" ht="22.9" hidden="1" customHeight="1">
      <c r="B19" s="14"/>
      <c r="C19" s="48" t="s">
        <v>70</v>
      </c>
      <c r="J19" s="30" t="e">
        <f>#REF!</f>
        <v>#REF!</v>
      </c>
      <c r="L19" s="14"/>
      <c r="AU19" s="9" t="s">
        <v>71</v>
      </c>
    </row>
    <row r="20" spans="2:47" s="4" customFormat="1" ht="24.95" hidden="1" customHeight="1">
      <c r="B20" s="49"/>
      <c r="D20" s="50" t="s">
        <v>684</v>
      </c>
      <c r="E20" s="51"/>
      <c r="F20" s="51"/>
      <c r="G20" s="51"/>
      <c r="H20" s="51"/>
      <c r="I20" s="51"/>
      <c r="J20" s="52">
        <f>J40</f>
        <v>0</v>
      </c>
      <c r="L20" s="49"/>
    </row>
    <row r="21" spans="2:47" s="5" customFormat="1" ht="19.899999999999999" hidden="1" customHeight="1">
      <c r="B21" s="53"/>
      <c r="D21" s="54" t="s">
        <v>685</v>
      </c>
      <c r="E21" s="55"/>
      <c r="F21" s="55"/>
      <c r="G21" s="55"/>
      <c r="H21" s="55"/>
      <c r="I21" s="55"/>
      <c r="J21" s="56">
        <f>J41</f>
        <v>0</v>
      </c>
      <c r="L21" s="53"/>
    </row>
    <row r="22" spans="2:47" s="5" customFormat="1" ht="19.899999999999999" hidden="1" customHeight="1">
      <c r="B22" s="53"/>
      <c r="D22" s="54" t="s">
        <v>686</v>
      </c>
      <c r="E22" s="55"/>
      <c r="F22" s="55"/>
      <c r="G22" s="55"/>
      <c r="H22" s="55"/>
      <c r="I22" s="55"/>
      <c r="J22" s="56">
        <f>J44</f>
        <v>0</v>
      </c>
      <c r="L22" s="53"/>
    </row>
    <row r="23" spans="2:47" s="5" customFormat="1" ht="19.899999999999999" hidden="1" customHeight="1">
      <c r="B23" s="53"/>
      <c r="D23" s="54" t="s">
        <v>687</v>
      </c>
      <c r="E23" s="55"/>
      <c r="F23" s="55"/>
      <c r="G23" s="55"/>
      <c r="H23" s="55"/>
      <c r="I23" s="55"/>
      <c r="J23" s="56">
        <f>J49</f>
        <v>0</v>
      </c>
      <c r="L23" s="53"/>
    </row>
    <row r="24" spans="2:47" s="5" customFormat="1" ht="19.899999999999999" hidden="1" customHeight="1">
      <c r="B24" s="53"/>
      <c r="D24" s="54" t="s">
        <v>688</v>
      </c>
      <c r="E24" s="55"/>
      <c r="F24" s="55"/>
      <c r="G24" s="55"/>
      <c r="H24" s="55"/>
      <c r="I24" s="55"/>
      <c r="J24" s="56">
        <f>J55</f>
        <v>0</v>
      </c>
      <c r="L24" s="53"/>
    </row>
    <row r="25" spans="2:47" s="5" customFormat="1" ht="19.899999999999999" hidden="1" customHeight="1">
      <c r="B25" s="53"/>
      <c r="D25" s="54" t="s">
        <v>689</v>
      </c>
      <c r="E25" s="55"/>
      <c r="F25" s="55"/>
      <c r="G25" s="55"/>
      <c r="H25" s="55"/>
      <c r="I25" s="55"/>
      <c r="J25" s="56">
        <f>J59</f>
        <v>0</v>
      </c>
      <c r="L25" s="53"/>
    </row>
    <row r="26" spans="2:47" s="5" customFormat="1" ht="19.899999999999999" hidden="1" customHeight="1">
      <c r="B26" s="53"/>
      <c r="D26" s="54" t="s">
        <v>690</v>
      </c>
      <c r="E26" s="55"/>
      <c r="F26" s="55"/>
      <c r="G26" s="55"/>
      <c r="H26" s="55"/>
      <c r="I26" s="55"/>
      <c r="J26" s="56">
        <f>J67</f>
        <v>0</v>
      </c>
      <c r="L26" s="53"/>
    </row>
    <row r="27" spans="2:47" s="4" customFormat="1" ht="21.75" hidden="1" customHeight="1">
      <c r="B27" s="49"/>
      <c r="D27" s="57" t="s">
        <v>80</v>
      </c>
      <c r="J27" s="58" t="e">
        <f>#REF!</f>
        <v>#REF!</v>
      </c>
      <c r="L27" s="49"/>
    </row>
    <row r="28" spans="2:47" s="1" customFormat="1" ht="21.75" hidden="1" customHeight="1">
      <c r="B28" s="14"/>
      <c r="L28" s="14"/>
    </row>
    <row r="29" spans="2:47" s="1" customFormat="1" ht="6.95" hidden="1" customHeight="1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4"/>
    </row>
    <row r="30" spans="2:47" hidden="1"/>
    <row r="31" spans="2:47" hidden="1"/>
    <row r="32" spans="2:47" hidden="1"/>
    <row r="33" spans="2:65" s="1" customFormat="1" ht="6.95" customHeight="1"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4"/>
    </row>
    <row r="34" spans="2:65" s="1" customFormat="1" ht="24.95" customHeight="1">
      <c r="B34" s="14"/>
      <c r="C34" s="184" t="s">
        <v>941</v>
      </c>
      <c r="D34" s="185"/>
      <c r="E34" s="185"/>
      <c r="F34" s="185"/>
      <c r="G34" s="185"/>
      <c r="H34" s="185"/>
      <c r="I34" s="185"/>
      <c r="J34" s="185"/>
      <c r="L34" s="14"/>
    </row>
    <row r="35" spans="2:65" s="1" customFormat="1" ht="6.95" customHeight="1">
      <c r="B35" s="14"/>
      <c r="L35" s="14"/>
    </row>
    <row r="36" spans="2:65" s="1" customFormat="1" ht="12" customHeight="1">
      <c r="B36" s="14"/>
      <c r="C36" s="200" t="s">
        <v>7</v>
      </c>
      <c r="D36" s="192"/>
      <c r="E36" s="192"/>
      <c r="F36" s="188" t="s">
        <v>935</v>
      </c>
      <c r="G36" s="188"/>
      <c r="H36" s="188"/>
      <c r="I36" s="188"/>
      <c r="J36" s="188"/>
      <c r="L36" s="14"/>
    </row>
    <row r="37" spans="2:65" s="1" customFormat="1" ht="10.35" customHeight="1">
      <c r="B37" s="14"/>
      <c r="L37" s="14"/>
    </row>
    <row r="38" spans="2:65" s="6" customFormat="1" ht="29.25" customHeight="1">
      <c r="B38" s="59"/>
      <c r="C38" s="60" t="s">
        <v>81</v>
      </c>
      <c r="D38" s="61" t="s">
        <v>20</v>
      </c>
      <c r="E38" s="61" t="s">
        <v>16</v>
      </c>
      <c r="F38" s="61" t="s">
        <v>17</v>
      </c>
      <c r="G38" s="61" t="s">
        <v>82</v>
      </c>
      <c r="H38" s="61" t="s">
        <v>83</v>
      </c>
      <c r="I38" s="61" t="s">
        <v>84</v>
      </c>
      <c r="J38" s="62" t="s">
        <v>69</v>
      </c>
      <c r="K38" s="63" t="s">
        <v>85</v>
      </c>
      <c r="L38" s="59"/>
      <c r="M38" s="26" t="s">
        <v>1</v>
      </c>
      <c r="N38" s="27" t="s">
        <v>14</v>
      </c>
      <c r="O38" s="27" t="s">
        <v>86</v>
      </c>
      <c r="P38" s="27" t="s">
        <v>87</v>
      </c>
      <c r="Q38" s="27" t="s">
        <v>88</v>
      </c>
      <c r="R38" s="27" t="s">
        <v>89</v>
      </c>
      <c r="S38" s="27" t="s">
        <v>90</v>
      </c>
      <c r="T38" s="28" t="s">
        <v>91</v>
      </c>
    </row>
    <row r="39" spans="2:65" s="6" customFormat="1" ht="29.25" customHeight="1">
      <c r="B39" s="59"/>
      <c r="C39" s="189" t="s">
        <v>946</v>
      </c>
      <c r="D39" s="190"/>
      <c r="E39" s="190"/>
      <c r="F39" s="190"/>
      <c r="G39" s="190"/>
      <c r="H39" s="190"/>
      <c r="I39" s="190"/>
      <c r="J39" s="121">
        <f>BK40</f>
        <v>0</v>
      </c>
      <c r="K39" s="63"/>
      <c r="L39" s="59"/>
      <c r="M39" s="118"/>
      <c r="N39" s="119"/>
      <c r="O39" s="119"/>
      <c r="P39" s="119"/>
      <c r="Q39" s="119"/>
      <c r="R39" s="119"/>
      <c r="S39" s="119"/>
      <c r="T39" s="120"/>
    </row>
    <row r="40" spans="2:65" s="108" customFormat="1" ht="25.9" customHeight="1">
      <c r="B40" s="111"/>
      <c r="D40" s="112" t="s">
        <v>33</v>
      </c>
      <c r="E40" s="107" t="s">
        <v>691</v>
      </c>
      <c r="F40" s="107" t="s">
        <v>692</v>
      </c>
      <c r="I40" s="109"/>
      <c r="J40" s="110">
        <f>BK40</f>
        <v>0</v>
      </c>
      <c r="L40" s="111"/>
      <c r="M40" s="113"/>
      <c r="P40" s="114">
        <f>P41+P44+P49+P55+P59+P67</f>
        <v>0</v>
      </c>
      <c r="R40" s="114">
        <f>R41+R44+R49+R55+R59+R67</f>
        <v>0</v>
      </c>
      <c r="T40" s="115">
        <f>T41+T44+T49+T55+T59+T67</f>
        <v>0</v>
      </c>
      <c r="AR40" s="112" t="s">
        <v>149</v>
      </c>
      <c r="AT40" s="116" t="s">
        <v>33</v>
      </c>
      <c r="AU40" s="116" t="s">
        <v>34</v>
      </c>
      <c r="AY40" s="112" t="s">
        <v>94</v>
      </c>
      <c r="BK40" s="117">
        <f>BK41+BK44+BK49+BK55+BK59+BK67</f>
        <v>0</v>
      </c>
    </row>
    <row r="41" spans="2:65" s="7" customFormat="1" ht="22.9" customHeight="1">
      <c r="B41" s="68"/>
      <c r="D41" s="69" t="s">
        <v>33</v>
      </c>
      <c r="E41" s="77" t="s">
        <v>693</v>
      </c>
      <c r="F41" s="77" t="s">
        <v>694</v>
      </c>
      <c r="I41" s="71"/>
      <c r="J41" s="78">
        <f>BK41</f>
        <v>0</v>
      </c>
      <c r="L41" s="68"/>
      <c r="M41" s="72"/>
      <c r="P41" s="73">
        <f>SUM(P42:P43)</f>
        <v>0</v>
      </c>
      <c r="R41" s="73">
        <f>SUM(R42:R43)</f>
        <v>0</v>
      </c>
      <c r="T41" s="74">
        <f>SUM(T42:T43)</f>
        <v>0</v>
      </c>
      <c r="AR41" s="69" t="s">
        <v>40</v>
      </c>
      <c r="AT41" s="75" t="s">
        <v>33</v>
      </c>
      <c r="AU41" s="75" t="s">
        <v>40</v>
      </c>
      <c r="AY41" s="69" t="s">
        <v>94</v>
      </c>
      <c r="BK41" s="76">
        <f>SUM(BK42:BK43)</f>
        <v>0</v>
      </c>
    </row>
    <row r="42" spans="2:65" s="1" customFormat="1" ht="24.2" customHeight="1">
      <c r="B42" s="79"/>
      <c r="C42" s="80" t="s">
        <v>265</v>
      </c>
      <c r="D42" s="80" t="s">
        <v>97</v>
      </c>
      <c r="E42" s="81" t="s">
        <v>695</v>
      </c>
      <c r="F42" s="82" t="s">
        <v>696</v>
      </c>
      <c r="G42" s="83" t="s">
        <v>133</v>
      </c>
      <c r="H42" s="84">
        <v>26</v>
      </c>
      <c r="I42" s="85"/>
      <c r="J42" s="86">
        <f>ROUND(I42*H42,2)</f>
        <v>0</v>
      </c>
      <c r="K42" s="87"/>
      <c r="L42" s="14"/>
      <c r="M42" s="88" t="s">
        <v>1</v>
      </c>
      <c r="N42" s="89" t="s">
        <v>15</v>
      </c>
      <c r="P42" s="90">
        <f>O42*H42</f>
        <v>0</v>
      </c>
      <c r="Q42" s="90">
        <v>0</v>
      </c>
      <c r="R42" s="90">
        <f>Q42*H42</f>
        <v>0</v>
      </c>
      <c r="S42" s="90">
        <v>0</v>
      </c>
      <c r="T42" s="91">
        <f>S42*H42</f>
        <v>0</v>
      </c>
      <c r="AR42" s="92" t="s">
        <v>101</v>
      </c>
      <c r="AT42" s="92" t="s">
        <v>97</v>
      </c>
      <c r="AU42" s="92" t="s">
        <v>102</v>
      </c>
      <c r="AY42" s="9" t="s">
        <v>94</v>
      </c>
      <c r="BE42" s="93">
        <f>IF(N42="základná",J42,0)</f>
        <v>0</v>
      </c>
      <c r="BF42" s="93">
        <f>IF(N42="znížená",J42,0)</f>
        <v>0</v>
      </c>
      <c r="BG42" s="93">
        <f>IF(N42="zákl. prenesená",J42,0)</f>
        <v>0</v>
      </c>
      <c r="BH42" s="93">
        <f>IF(N42="zníž. prenesená",J42,0)</f>
        <v>0</v>
      </c>
      <c r="BI42" s="93">
        <f>IF(N42="nulová",J42,0)</f>
        <v>0</v>
      </c>
      <c r="BJ42" s="9" t="s">
        <v>102</v>
      </c>
      <c r="BK42" s="93">
        <f>ROUND(I42*H42,2)</f>
        <v>0</v>
      </c>
      <c r="BL42" s="9" t="s">
        <v>101</v>
      </c>
      <c r="BM42" s="92" t="s">
        <v>697</v>
      </c>
    </row>
    <row r="43" spans="2:65" s="1" customFormat="1" ht="21.75" customHeight="1">
      <c r="B43" s="79"/>
      <c r="C43" s="80" t="s">
        <v>257</v>
      </c>
      <c r="D43" s="80" t="s">
        <v>97</v>
      </c>
      <c r="E43" s="81" t="s">
        <v>698</v>
      </c>
      <c r="F43" s="82" t="s">
        <v>699</v>
      </c>
      <c r="G43" s="83" t="s">
        <v>133</v>
      </c>
      <c r="H43" s="84">
        <v>13</v>
      </c>
      <c r="I43" s="85"/>
      <c r="J43" s="86">
        <f>ROUND(I43*H43,2)</f>
        <v>0</v>
      </c>
      <c r="K43" s="87"/>
      <c r="L43" s="14"/>
      <c r="M43" s="88" t="s">
        <v>1</v>
      </c>
      <c r="N43" s="89" t="s">
        <v>15</v>
      </c>
      <c r="P43" s="90">
        <f>O43*H43</f>
        <v>0</v>
      </c>
      <c r="Q43" s="90">
        <v>0</v>
      </c>
      <c r="R43" s="90">
        <f>Q43*H43</f>
        <v>0</v>
      </c>
      <c r="S43" s="90">
        <v>0</v>
      </c>
      <c r="T43" s="91">
        <f>S43*H43</f>
        <v>0</v>
      </c>
      <c r="AR43" s="92" t="s">
        <v>101</v>
      </c>
      <c r="AT43" s="92" t="s">
        <v>97</v>
      </c>
      <c r="AU43" s="92" t="s">
        <v>102</v>
      </c>
      <c r="AY43" s="9" t="s">
        <v>94</v>
      </c>
      <c r="BE43" s="93">
        <f>IF(N43="základná",J43,0)</f>
        <v>0</v>
      </c>
      <c r="BF43" s="93">
        <f>IF(N43="znížená",J43,0)</f>
        <v>0</v>
      </c>
      <c r="BG43" s="93">
        <f>IF(N43="zákl. prenesená",J43,0)</f>
        <v>0</v>
      </c>
      <c r="BH43" s="93">
        <f>IF(N43="zníž. prenesená",J43,0)</f>
        <v>0</v>
      </c>
      <c r="BI43" s="93">
        <f>IF(N43="nulová",J43,0)</f>
        <v>0</v>
      </c>
      <c r="BJ43" s="9" t="s">
        <v>102</v>
      </c>
      <c r="BK43" s="93">
        <f>ROUND(I43*H43,2)</f>
        <v>0</v>
      </c>
      <c r="BL43" s="9" t="s">
        <v>101</v>
      </c>
      <c r="BM43" s="92" t="s">
        <v>700</v>
      </c>
    </row>
    <row r="44" spans="2:65" s="7" customFormat="1" ht="22.9" customHeight="1">
      <c r="B44" s="68"/>
      <c r="D44" s="69" t="s">
        <v>33</v>
      </c>
      <c r="E44" s="77" t="s">
        <v>701</v>
      </c>
      <c r="F44" s="77" t="s">
        <v>702</v>
      </c>
      <c r="I44" s="71"/>
      <c r="J44" s="78">
        <f>BK44</f>
        <v>0</v>
      </c>
      <c r="L44" s="68"/>
      <c r="M44" s="72"/>
      <c r="P44" s="73">
        <f>SUM(P45:P48)</f>
        <v>0</v>
      </c>
      <c r="R44" s="73">
        <f>SUM(R45:R48)</f>
        <v>0</v>
      </c>
      <c r="T44" s="74">
        <f>SUM(T45:T48)</f>
        <v>0</v>
      </c>
      <c r="AR44" s="69" t="s">
        <v>40</v>
      </c>
      <c r="AT44" s="75" t="s">
        <v>33</v>
      </c>
      <c r="AU44" s="75" t="s">
        <v>40</v>
      </c>
      <c r="AY44" s="69" t="s">
        <v>94</v>
      </c>
      <c r="BK44" s="76">
        <f>SUM(BK45:BK48)</f>
        <v>0</v>
      </c>
    </row>
    <row r="45" spans="2:65" s="1" customFormat="1" ht="24.2" customHeight="1">
      <c r="B45" s="79"/>
      <c r="C45" s="80" t="s">
        <v>261</v>
      </c>
      <c r="D45" s="80" t="s">
        <v>97</v>
      </c>
      <c r="E45" s="81" t="s">
        <v>703</v>
      </c>
      <c r="F45" s="82" t="s">
        <v>704</v>
      </c>
      <c r="G45" s="83" t="s">
        <v>133</v>
      </c>
      <c r="H45" s="84">
        <v>4</v>
      </c>
      <c r="I45" s="85"/>
      <c r="J45" s="86">
        <f>ROUND(I45*H45,2)</f>
        <v>0</v>
      </c>
      <c r="K45" s="87"/>
      <c r="L45" s="14"/>
      <c r="M45" s="88" t="s">
        <v>1</v>
      </c>
      <c r="N45" s="89" t="s">
        <v>15</v>
      </c>
      <c r="P45" s="90">
        <f>O45*H45</f>
        <v>0</v>
      </c>
      <c r="Q45" s="90">
        <v>0</v>
      </c>
      <c r="R45" s="90">
        <f>Q45*H45</f>
        <v>0</v>
      </c>
      <c r="S45" s="90">
        <v>0</v>
      </c>
      <c r="T45" s="91">
        <f>S45*H45</f>
        <v>0</v>
      </c>
      <c r="AR45" s="92" t="s">
        <v>101</v>
      </c>
      <c r="AT45" s="92" t="s">
        <v>97</v>
      </c>
      <c r="AU45" s="92" t="s">
        <v>102</v>
      </c>
      <c r="AY45" s="9" t="s">
        <v>94</v>
      </c>
      <c r="BE45" s="93">
        <f>IF(N45="základná",J45,0)</f>
        <v>0</v>
      </c>
      <c r="BF45" s="93">
        <f>IF(N45="znížená",J45,0)</f>
        <v>0</v>
      </c>
      <c r="BG45" s="93">
        <f>IF(N45="zákl. prenesená",J45,0)</f>
        <v>0</v>
      </c>
      <c r="BH45" s="93">
        <f>IF(N45="zníž. prenesená",J45,0)</f>
        <v>0</v>
      </c>
      <c r="BI45" s="93">
        <f>IF(N45="nulová",J45,0)</f>
        <v>0</v>
      </c>
      <c r="BJ45" s="9" t="s">
        <v>102</v>
      </c>
      <c r="BK45" s="93">
        <f>ROUND(I45*H45,2)</f>
        <v>0</v>
      </c>
      <c r="BL45" s="9" t="s">
        <v>101</v>
      </c>
      <c r="BM45" s="92" t="s">
        <v>705</v>
      </c>
    </row>
    <row r="46" spans="2:65" s="1" customFormat="1" ht="16.5" customHeight="1">
      <c r="B46" s="79"/>
      <c r="C46" s="80" t="s">
        <v>189</v>
      </c>
      <c r="D46" s="80" t="s">
        <v>97</v>
      </c>
      <c r="E46" s="81" t="s">
        <v>706</v>
      </c>
      <c r="F46" s="82" t="s">
        <v>707</v>
      </c>
      <c r="G46" s="83" t="s">
        <v>133</v>
      </c>
      <c r="H46" s="84">
        <v>4</v>
      </c>
      <c r="I46" s="85"/>
      <c r="J46" s="86">
        <f>ROUND(I46*H46,2)</f>
        <v>0</v>
      </c>
      <c r="K46" s="87"/>
      <c r="L46" s="14"/>
      <c r="M46" s="88" t="s">
        <v>1</v>
      </c>
      <c r="N46" s="89" t="s">
        <v>15</v>
      </c>
      <c r="P46" s="90">
        <f>O46*H46</f>
        <v>0</v>
      </c>
      <c r="Q46" s="90">
        <v>0</v>
      </c>
      <c r="R46" s="90">
        <f>Q46*H46</f>
        <v>0</v>
      </c>
      <c r="S46" s="90">
        <v>0</v>
      </c>
      <c r="T46" s="91">
        <f>S46*H46</f>
        <v>0</v>
      </c>
      <c r="AR46" s="92" t="s">
        <v>101</v>
      </c>
      <c r="AT46" s="92" t="s">
        <v>97</v>
      </c>
      <c r="AU46" s="92" t="s">
        <v>102</v>
      </c>
      <c r="AY46" s="9" t="s">
        <v>94</v>
      </c>
      <c r="BE46" s="93">
        <f>IF(N46="základná",J46,0)</f>
        <v>0</v>
      </c>
      <c r="BF46" s="93">
        <f>IF(N46="znížená",J46,0)</f>
        <v>0</v>
      </c>
      <c r="BG46" s="93">
        <f>IF(N46="zákl. prenesená",J46,0)</f>
        <v>0</v>
      </c>
      <c r="BH46" s="93">
        <f>IF(N46="zníž. prenesená",J46,0)</f>
        <v>0</v>
      </c>
      <c r="BI46" s="93">
        <f>IF(N46="nulová",J46,0)</f>
        <v>0</v>
      </c>
      <c r="BJ46" s="9" t="s">
        <v>102</v>
      </c>
      <c r="BK46" s="93">
        <f>ROUND(I46*H46,2)</f>
        <v>0</v>
      </c>
      <c r="BL46" s="9" t="s">
        <v>101</v>
      </c>
      <c r="BM46" s="92" t="s">
        <v>708</v>
      </c>
    </row>
    <row r="47" spans="2:65" s="1" customFormat="1" ht="16.5" customHeight="1">
      <c r="B47" s="79"/>
      <c r="C47" s="80" t="s">
        <v>193</v>
      </c>
      <c r="D47" s="80" t="s">
        <v>97</v>
      </c>
      <c r="E47" s="81" t="s">
        <v>709</v>
      </c>
      <c r="F47" s="82" t="s">
        <v>710</v>
      </c>
      <c r="G47" s="83" t="s">
        <v>441</v>
      </c>
      <c r="H47" s="84">
        <v>80</v>
      </c>
      <c r="I47" s="85"/>
      <c r="J47" s="86">
        <f>ROUND(I47*H47,2)</f>
        <v>0</v>
      </c>
      <c r="K47" s="87"/>
      <c r="L47" s="14"/>
      <c r="M47" s="88" t="s">
        <v>1</v>
      </c>
      <c r="N47" s="89" t="s">
        <v>15</v>
      </c>
      <c r="P47" s="90">
        <f>O47*H47</f>
        <v>0</v>
      </c>
      <c r="Q47" s="90">
        <v>0</v>
      </c>
      <c r="R47" s="90">
        <f>Q47*H47</f>
        <v>0</v>
      </c>
      <c r="S47" s="90">
        <v>0</v>
      </c>
      <c r="T47" s="91">
        <f>S47*H47</f>
        <v>0</v>
      </c>
      <c r="AR47" s="92" t="s">
        <v>101</v>
      </c>
      <c r="AT47" s="92" t="s">
        <v>97</v>
      </c>
      <c r="AU47" s="92" t="s">
        <v>102</v>
      </c>
      <c r="AY47" s="9" t="s">
        <v>94</v>
      </c>
      <c r="BE47" s="93">
        <f>IF(N47="základná",J47,0)</f>
        <v>0</v>
      </c>
      <c r="BF47" s="93">
        <f>IF(N47="znížená",J47,0)</f>
        <v>0</v>
      </c>
      <c r="BG47" s="93">
        <f>IF(N47="zákl. prenesená",J47,0)</f>
        <v>0</v>
      </c>
      <c r="BH47" s="93">
        <f>IF(N47="zníž. prenesená",J47,0)</f>
        <v>0</v>
      </c>
      <c r="BI47" s="93">
        <f>IF(N47="nulová",J47,0)</f>
        <v>0</v>
      </c>
      <c r="BJ47" s="9" t="s">
        <v>102</v>
      </c>
      <c r="BK47" s="93">
        <f>ROUND(I47*H47,2)</f>
        <v>0</v>
      </c>
      <c r="BL47" s="9" t="s">
        <v>101</v>
      </c>
      <c r="BM47" s="92" t="s">
        <v>711</v>
      </c>
    </row>
    <row r="48" spans="2:65" s="1" customFormat="1" ht="16.5" customHeight="1">
      <c r="B48" s="79"/>
      <c r="C48" s="80" t="s">
        <v>197</v>
      </c>
      <c r="D48" s="80" t="s">
        <v>97</v>
      </c>
      <c r="E48" s="81" t="s">
        <v>712</v>
      </c>
      <c r="F48" s="82" t="s">
        <v>713</v>
      </c>
      <c r="G48" s="83" t="s">
        <v>441</v>
      </c>
      <c r="H48" s="84">
        <v>80</v>
      </c>
      <c r="I48" s="85"/>
      <c r="J48" s="86">
        <f>ROUND(I48*H48,2)</f>
        <v>0</v>
      </c>
      <c r="K48" s="87"/>
      <c r="L48" s="14"/>
      <c r="M48" s="88" t="s">
        <v>1</v>
      </c>
      <c r="N48" s="89" t="s">
        <v>15</v>
      </c>
      <c r="P48" s="90">
        <f>O48*H48</f>
        <v>0</v>
      </c>
      <c r="Q48" s="90">
        <v>0</v>
      </c>
      <c r="R48" s="90">
        <f>Q48*H48</f>
        <v>0</v>
      </c>
      <c r="S48" s="90">
        <v>0</v>
      </c>
      <c r="T48" s="91">
        <f>S48*H48</f>
        <v>0</v>
      </c>
      <c r="AR48" s="92" t="s">
        <v>101</v>
      </c>
      <c r="AT48" s="92" t="s">
        <v>97</v>
      </c>
      <c r="AU48" s="92" t="s">
        <v>102</v>
      </c>
      <c r="AY48" s="9" t="s">
        <v>94</v>
      </c>
      <c r="BE48" s="93">
        <f>IF(N48="základná",J48,0)</f>
        <v>0</v>
      </c>
      <c r="BF48" s="93">
        <f>IF(N48="znížená",J48,0)</f>
        <v>0</v>
      </c>
      <c r="BG48" s="93">
        <f>IF(N48="zákl. prenesená",J48,0)</f>
        <v>0</v>
      </c>
      <c r="BH48" s="93">
        <f>IF(N48="zníž. prenesená",J48,0)</f>
        <v>0</v>
      </c>
      <c r="BI48" s="93">
        <f>IF(N48="nulová",J48,0)</f>
        <v>0</v>
      </c>
      <c r="BJ48" s="9" t="s">
        <v>102</v>
      </c>
      <c r="BK48" s="93">
        <f>ROUND(I48*H48,2)</f>
        <v>0</v>
      </c>
      <c r="BL48" s="9" t="s">
        <v>101</v>
      </c>
      <c r="BM48" s="92" t="s">
        <v>714</v>
      </c>
    </row>
    <row r="49" spans="2:65" s="7" customFormat="1" ht="22.9" customHeight="1">
      <c r="B49" s="68"/>
      <c r="D49" s="69" t="s">
        <v>33</v>
      </c>
      <c r="E49" s="77" t="s">
        <v>715</v>
      </c>
      <c r="F49" s="77" t="s">
        <v>716</v>
      </c>
      <c r="I49" s="71"/>
      <c r="J49" s="78">
        <f>BK49</f>
        <v>0</v>
      </c>
      <c r="L49" s="68"/>
      <c r="M49" s="72"/>
      <c r="P49" s="73">
        <f>SUM(P50:P54)</f>
        <v>0</v>
      </c>
      <c r="R49" s="73">
        <f>SUM(R50:R54)</f>
        <v>0</v>
      </c>
      <c r="T49" s="74">
        <f>SUM(T50:T54)</f>
        <v>0</v>
      </c>
      <c r="AR49" s="69" t="s">
        <v>40</v>
      </c>
      <c r="AT49" s="75" t="s">
        <v>33</v>
      </c>
      <c r="AU49" s="75" t="s">
        <v>40</v>
      </c>
      <c r="AY49" s="69" t="s">
        <v>94</v>
      </c>
      <c r="BK49" s="76">
        <f>SUM(BK50:BK54)</f>
        <v>0</v>
      </c>
    </row>
    <row r="50" spans="2:65" s="1" customFormat="1" ht="16.5" customHeight="1">
      <c r="B50" s="79"/>
      <c r="C50" s="80" t="s">
        <v>96</v>
      </c>
      <c r="D50" s="80" t="s">
        <v>97</v>
      </c>
      <c r="E50" s="81" t="s">
        <v>717</v>
      </c>
      <c r="F50" s="82" t="s">
        <v>718</v>
      </c>
      <c r="G50" s="83" t="s">
        <v>441</v>
      </c>
      <c r="H50" s="84">
        <v>150</v>
      </c>
      <c r="I50" s="85"/>
      <c r="J50" s="86">
        <f>ROUND(I50*H50,2)</f>
        <v>0</v>
      </c>
      <c r="K50" s="87"/>
      <c r="L50" s="14"/>
      <c r="M50" s="88" t="s">
        <v>1</v>
      </c>
      <c r="N50" s="89" t="s">
        <v>15</v>
      </c>
      <c r="P50" s="90">
        <f>O50*H50</f>
        <v>0</v>
      </c>
      <c r="Q50" s="90">
        <v>0</v>
      </c>
      <c r="R50" s="90">
        <f>Q50*H50</f>
        <v>0</v>
      </c>
      <c r="S50" s="90">
        <v>0</v>
      </c>
      <c r="T50" s="91">
        <f>S50*H50</f>
        <v>0</v>
      </c>
      <c r="AR50" s="92" t="s">
        <v>101</v>
      </c>
      <c r="AT50" s="92" t="s">
        <v>97</v>
      </c>
      <c r="AU50" s="92" t="s">
        <v>102</v>
      </c>
      <c r="AY50" s="9" t="s">
        <v>94</v>
      </c>
      <c r="BE50" s="93">
        <f>IF(N50="základná",J50,0)</f>
        <v>0</v>
      </c>
      <c r="BF50" s="93">
        <f>IF(N50="znížená",J50,0)</f>
        <v>0</v>
      </c>
      <c r="BG50" s="93">
        <f>IF(N50="zákl. prenesená",J50,0)</f>
        <v>0</v>
      </c>
      <c r="BH50" s="93">
        <f>IF(N50="zníž. prenesená",J50,0)</f>
        <v>0</v>
      </c>
      <c r="BI50" s="93">
        <f>IF(N50="nulová",J50,0)</f>
        <v>0</v>
      </c>
      <c r="BJ50" s="9" t="s">
        <v>102</v>
      </c>
      <c r="BK50" s="93">
        <f>ROUND(I50*H50,2)</f>
        <v>0</v>
      </c>
      <c r="BL50" s="9" t="s">
        <v>101</v>
      </c>
      <c r="BM50" s="92" t="s">
        <v>719</v>
      </c>
    </row>
    <row r="51" spans="2:65" s="1" customFormat="1" ht="21.75" customHeight="1">
      <c r="B51" s="79"/>
      <c r="C51" s="80" t="s">
        <v>104</v>
      </c>
      <c r="D51" s="80" t="s">
        <v>97</v>
      </c>
      <c r="E51" s="81" t="s">
        <v>720</v>
      </c>
      <c r="F51" s="82" t="s">
        <v>721</v>
      </c>
      <c r="G51" s="83" t="s">
        <v>441</v>
      </c>
      <c r="H51" s="84">
        <v>150</v>
      </c>
      <c r="I51" s="85"/>
      <c r="J51" s="86">
        <f>ROUND(I51*H51,2)</f>
        <v>0</v>
      </c>
      <c r="K51" s="87"/>
      <c r="L51" s="14"/>
      <c r="M51" s="88" t="s">
        <v>1</v>
      </c>
      <c r="N51" s="89" t="s">
        <v>15</v>
      </c>
      <c r="P51" s="90">
        <f>O51*H51</f>
        <v>0</v>
      </c>
      <c r="Q51" s="90">
        <v>0</v>
      </c>
      <c r="R51" s="90">
        <f>Q51*H51</f>
        <v>0</v>
      </c>
      <c r="S51" s="90">
        <v>0</v>
      </c>
      <c r="T51" s="91">
        <f>S51*H51</f>
        <v>0</v>
      </c>
      <c r="AR51" s="92" t="s">
        <v>101</v>
      </c>
      <c r="AT51" s="92" t="s">
        <v>97</v>
      </c>
      <c r="AU51" s="92" t="s">
        <v>102</v>
      </c>
      <c r="AY51" s="9" t="s">
        <v>94</v>
      </c>
      <c r="BE51" s="93">
        <f>IF(N51="základná",J51,0)</f>
        <v>0</v>
      </c>
      <c r="BF51" s="93">
        <f>IF(N51="znížená",J51,0)</f>
        <v>0</v>
      </c>
      <c r="BG51" s="93">
        <f>IF(N51="zákl. prenesená",J51,0)</f>
        <v>0</v>
      </c>
      <c r="BH51" s="93">
        <f>IF(N51="zníž. prenesená",J51,0)</f>
        <v>0</v>
      </c>
      <c r="BI51" s="93">
        <f>IF(N51="nulová",J51,0)</f>
        <v>0</v>
      </c>
      <c r="BJ51" s="9" t="s">
        <v>102</v>
      </c>
      <c r="BK51" s="93">
        <f>ROUND(I51*H51,2)</f>
        <v>0</v>
      </c>
      <c r="BL51" s="9" t="s">
        <v>101</v>
      </c>
      <c r="BM51" s="92" t="s">
        <v>722</v>
      </c>
    </row>
    <row r="52" spans="2:65" s="1" customFormat="1" ht="16.5" customHeight="1">
      <c r="B52" s="79"/>
      <c r="C52" s="80" t="s">
        <v>108</v>
      </c>
      <c r="D52" s="80" t="s">
        <v>97</v>
      </c>
      <c r="E52" s="81" t="s">
        <v>723</v>
      </c>
      <c r="F52" s="82" t="s">
        <v>724</v>
      </c>
      <c r="G52" s="83" t="s">
        <v>441</v>
      </c>
      <c r="H52" s="84">
        <v>400</v>
      </c>
      <c r="I52" s="85"/>
      <c r="J52" s="86">
        <f>ROUND(I52*H52,2)</f>
        <v>0</v>
      </c>
      <c r="K52" s="87"/>
      <c r="L52" s="14"/>
      <c r="M52" s="88" t="s">
        <v>1</v>
      </c>
      <c r="N52" s="89" t="s">
        <v>15</v>
      </c>
      <c r="P52" s="90">
        <f>O52*H52</f>
        <v>0</v>
      </c>
      <c r="Q52" s="90">
        <v>0</v>
      </c>
      <c r="R52" s="90">
        <f>Q52*H52</f>
        <v>0</v>
      </c>
      <c r="S52" s="90">
        <v>0</v>
      </c>
      <c r="T52" s="91">
        <f>S52*H52</f>
        <v>0</v>
      </c>
      <c r="AR52" s="92" t="s">
        <v>101</v>
      </c>
      <c r="AT52" s="92" t="s">
        <v>97</v>
      </c>
      <c r="AU52" s="92" t="s">
        <v>102</v>
      </c>
      <c r="AY52" s="9" t="s">
        <v>94</v>
      </c>
      <c r="BE52" s="93">
        <f>IF(N52="základná",J52,0)</f>
        <v>0</v>
      </c>
      <c r="BF52" s="93">
        <f>IF(N52="znížená",J52,0)</f>
        <v>0</v>
      </c>
      <c r="BG52" s="93">
        <f>IF(N52="zákl. prenesená",J52,0)</f>
        <v>0</v>
      </c>
      <c r="BH52" s="93">
        <f>IF(N52="zníž. prenesená",J52,0)</f>
        <v>0</v>
      </c>
      <c r="BI52" s="93">
        <f>IF(N52="nulová",J52,0)</f>
        <v>0</v>
      </c>
      <c r="BJ52" s="9" t="s">
        <v>102</v>
      </c>
      <c r="BK52" s="93">
        <f>ROUND(I52*H52,2)</f>
        <v>0</v>
      </c>
      <c r="BL52" s="9" t="s">
        <v>101</v>
      </c>
      <c r="BM52" s="92" t="s">
        <v>725</v>
      </c>
    </row>
    <row r="53" spans="2:65" s="1" customFormat="1" ht="16.5" customHeight="1">
      <c r="B53" s="79"/>
      <c r="C53" s="80" t="s">
        <v>112</v>
      </c>
      <c r="D53" s="80" t="s">
        <v>97</v>
      </c>
      <c r="E53" s="81" t="s">
        <v>726</v>
      </c>
      <c r="F53" s="82" t="s">
        <v>727</v>
      </c>
      <c r="G53" s="83" t="s">
        <v>441</v>
      </c>
      <c r="H53" s="84">
        <v>78</v>
      </c>
      <c r="I53" s="85"/>
      <c r="J53" s="86">
        <f>ROUND(I53*H53,2)</f>
        <v>0</v>
      </c>
      <c r="K53" s="87"/>
      <c r="L53" s="14"/>
      <c r="M53" s="88" t="s">
        <v>1</v>
      </c>
      <c r="N53" s="89" t="s">
        <v>15</v>
      </c>
      <c r="P53" s="90">
        <f>O53*H53</f>
        <v>0</v>
      </c>
      <c r="Q53" s="90">
        <v>0</v>
      </c>
      <c r="R53" s="90">
        <f>Q53*H53</f>
        <v>0</v>
      </c>
      <c r="S53" s="90">
        <v>0</v>
      </c>
      <c r="T53" s="91">
        <f>S53*H53</f>
        <v>0</v>
      </c>
      <c r="AR53" s="92" t="s">
        <v>101</v>
      </c>
      <c r="AT53" s="92" t="s">
        <v>97</v>
      </c>
      <c r="AU53" s="92" t="s">
        <v>102</v>
      </c>
      <c r="AY53" s="9" t="s">
        <v>94</v>
      </c>
      <c r="BE53" s="93">
        <f>IF(N53="základná",J53,0)</f>
        <v>0</v>
      </c>
      <c r="BF53" s="93">
        <f>IF(N53="znížená",J53,0)</f>
        <v>0</v>
      </c>
      <c r="BG53" s="93">
        <f>IF(N53="zákl. prenesená",J53,0)</f>
        <v>0</v>
      </c>
      <c r="BH53" s="93">
        <f>IF(N53="zníž. prenesená",J53,0)</f>
        <v>0</v>
      </c>
      <c r="BI53" s="93">
        <f>IF(N53="nulová",J53,0)</f>
        <v>0</v>
      </c>
      <c r="BJ53" s="9" t="s">
        <v>102</v>
      </c>
      <c r="BK53" s="93">
        <f>ROUND(I53*H53,2)</f>
        <v>0</v>
      </c>
      <c r="BL53" s="9" t="s">
        <v>101</v>
      </c>
      <c r="BM53" s="92" t="s">
        <v>728</v>
      </c>
    </row>
    <row r="54" spans="2:65" s="1" customFormat="1" ht="16.5" customHeight="1">
      <c r="B54" s="79"/>
      <c r="C54" s="80" t="s">
        <v>185</v>
      </c>
      <c r="D54" s="80" t="s">
        <v>97</v>
      </c>
      <c r="E54" s="81" t="s">
        <v>729</v>
      </c>
      <c r="F54" s="82" t="s">
        <v>730</v>
      </c>
      <c r="G54" s="83" t="s">
        <v>133</v>
      </c>
      <c r="H54" s="84">
        <v>112</v>
      </c>
      <c r="I54" s="85"/>
      <c r="J54" s="86">
        <f>ROUND(I54*H54,2)</f>
        <v>0</v>
      </c>
      <c r="K54" s="87"/>
      <c r="L54" s="14"/>
      <c r="M54" s="88" t="s">
        <v>1</v>
      </c>
      <c r="N54" s="89" t="s">
        <v>15</v>
      </c>
      <c r="P54" s="90">
        <f>O54*H54</f>
        <v>0</v>
      </c>
      <c r="Q54" s="90">
        <v>0</v>
      </c>
      <c r="R54" s="90">
        <f>Q54*H54</f>
        <v>0</v>
      </c>
      <c r="S54" s="90">
        <v>0</v>
      </c>
      <c r="T54" s="91">
        <f>S54*H54</f>
        <v>0</v>
      </c>
      <c r="AR54" s="92" t="s">
        <v>101</v>
      </c>
      <c r="AT54" s="92" t="s">
        <v>97</v>
      </c>
      <c r="AU54" s="92" t="s">
        <v>102</v>
      </c>
      <c r="AY54" s="9" t="s">
        <v>94</v>
      </c>
      <c r="BE54" s="93">
        <f>IF(N54="základná",J54,0)</f>
        <v>0</v>
      </c>
      <c r="BF54" s="93">
        <f>IF(N54="znížená",J54,0)</f>
        <v>0</v>
      </c>
      <c r="BG54" s="93">
        <f>IF(N54="zákl. prenesená",J54,0)</f>
        <v>0</v>
      </c>
      <c r="BH54" s="93">
        <f>IF(N54="zníž. prenesená",J54,0)</f>
        <v>0</v>
      </c>
      <c r="BI54" s="93">
        <f>IF(N54="nulová",J54,0)</f>
        <v>0</v>
      </c>
      <c r="BJ54" s="9" t="s">
        <v>102</v>
      </c>
      <c r="BK54" s="93">
        <f>ROUND(I54*H54,2)</f>
        <v>0</v>
      </c>
      <c r="BL54" s="9" t="s">
        <v>101</v>
      </c>
      <c r="BM54" s="92" t="s">
        <v>731</v>
      </c>
    </row>
    <row r="55" spans="2:65" s="7" customFormat="1" ht="22.9" customHeight="1">
      <c r="B55" s="68"/>
      <c r="D55" s="69" t="s">
        <v>33</v>
      </c>
      <c r="E55" s="77" t="s">
        <v>732</v>
      </c>
      <c r="F55" s="77" t="s">
        <v>733</v>
      </c>
      <c r="I55" s="71"/>
      <c r="J55" s="78">
        <f>BK55</f>
        <v>0</v>
      </c>
      <c r="L55" s="68"/>
      <c r="M55" s="72"/>
      <c r="P55" s="73">
        <f>SUM(P56:P58)</f>
        <v>0</v>
      </c>
      <c r="R55" s="73">
        <f>SUM(R56:R58)</f>
        <v>0</v>
      </c>
      <c r="T55" s="74">
        <f>SUM(T56:T58)</f>
        <v>0</v>
      </c>
      <c r="AR55" s="69" t="s">
        <v>40</v>
      </c>
      <c r="AT55" s="75" t="s">
        <v>33</v>
      </c>
      <c r="AU55" s="75" t="s">
        <v>40</v>
      </c>
      <c r="AY55" s="69" t="s">
        <v>94</v>
      </c>
      <c r="BK55" s="76">
        <f>SUM(BK56:BK58)</f>
        <v>0</v>
      </c>
    </row>
    <row r="56" spans="2:65" s="1" customFormat="1" ht="16.5" customHeight="1">
      <c r="B56" s="79"/>
      <c r="C56" s="80" t="s">
        <v>323</v>
      </c>
      <c r="D56" s="80" t="s">
        <v>97</v>
      </c>
      <c r="E56" s="81" t="s">
        <v>734</v>
      </c>
      <c r="F56" s="82" t="s">
        <v>735</v>
      </c>
      <c r="G56" s="83" t="s">
        <v>441</v>
      </c>
      <c r="H56" s="84">
        <v>240</v>
      </c>
      <c r="I56" s="85"/>
      <c r="J56" s="86">
        <f>ROUND(I56*H56,2)</f>
        <v>0</v>
      </c>
      <c r="K56" s="87"/>
      <c r="L56" s="14"/>
      <c r="M56" s="88" t="s">
        <v>1</v>
      </c>
      <c r="N56" s="89" t="s">
        <v>15</v>
      </c>
      <c r="P56" s="90">
        <f>O56*H56</f>
        <v>0</v>
      </c>
      <c r="Q56" s="90">
        <v>0</v>
      </c>
      <c r="R56" s="90">
        <f>Q56*H56</f>
        <v>0</v>
      </c>
      <c r="S56" s="90">
        <v>0</v>
      </c>
      <c r="T56" s="91">
        <f>S56*H56</f>
        <v>0</v>
      </c>
      <c r="AR56" s="92" t="s">
        <v>101</v>
      </c>
      <c r="AT56" s="92" t="s">
        <v>97</v>
      </c>
      <c r="AU56" s="92" t="s">
        <v>102</v>
      </c>
      <c r="AY56" s="9" t="s">
        <v>94</v>
      </c>
      <c r="BE56" s="93">
        <f>IF(N56="základná",J56,0)</f>
        <v>0</v>
      </c>
      <c r="BF56" s="93">
        <f>IF(N56="znížená",J56,0)</f>
        <v>0</v>
      </c>
      <c r="BG56" s="93">
        <f>IF(N56="zákl. prenesená",J56,0)</f>
        <v>0</v>
      </c>
      <c r="BH56" s="93">
        <f>IF(N56="zníž. prenesená",J56,0)</f>
        <v>0</v>
      </c>
      <c r="BI56" s="93">
        <f>IF(N56="nulová",J56,0)</f>
        <v>0</v>
      </c>
      <c r="BJ56" s="9" t="s">
        <v>102</v>
      </c>
      <c r="BK56" s="93">
        <f>ROUND(I56*H56,2)</f>
        <v>0</v>
      </c>
      <c r="BL56" s="9" t="s">
        <v>101</v>
      </c>
      <c r="BM56" s="92" t="s">
        <v>736</v>
      </c>
    </row>
    <row r="57" spans="2:65" s="1" customFormat="1" ht="16.5" customHeight="1">
      <c r="B57" s="79"/>
      <c r="C57" s="80" t="s">
        <v>130</v>
      </c>
      <c r="D57" s="80" t="s">
        <v>97</v>
      </c>
      <c r="E57" s="81" t="s">
        <v>737</v>
      </c>
      <c r="F57" s="82" t="s">
        <v>738</v>
      </c>
      <c r="G57" s="83" t="s">
        <v>441</v>
      </c>
      <c r="H57" s="84">
        <v>30</v>
      </c>
      <c r="I57" s="85"/>
      <c r="J57" s="86">
        <f>ROUND(I57*H57,2)</f>
        <v>0</v>
      </c>
      <c r="K57" s="87"/>
      <c r="L57" s="14"/>
      <c r="M57" s="88" t="s">
        <v>1</v>
      </c>
      <c r="N57" s="89" t="s">
        <v>15</v>
      </c>
      <c r="P57" s="90">
        <f>O57*H57</f>
        <v>0</v>
      </c>
      <c r="Q57" s="90">
        <v>0</v>
      </c>
      <c r="R57" s="90">
        <f>Q57*H57</f>
        <v>0</v>
      </c>
      <c r="S57" s="90">
        <v>0</v>
      </c>
      <c r="T57" s="91">
        <f>S57*H57</f>
        <v>0</v>
      </c>
      <c r="AR57" s="92" t="s">
        <v>101</v>
      </c>
      <c r="AT57" s="92" t="s">
        <v>97</v>
      </c>
      <c r="AU57" s="92" t="s">
        <v>102</v>
      </c>
      <c r="AY57" s="9" t="s">
        <v>94</v>
      </c>
      <c r="BE57" s="93">
        <f>IF(N57="základná",J57,0)</f>
        <v>0</v>
      </c>
      <c r="BF57" s="93">
        <f>IF(N57="znížená",J57,0)</f>
        <v>0</v>
      </c>
      <c r="BG57" s="93">
        <f>IF(N57="zákl. prenesená",J57,0)</f>
        <v>0</v>
      </c>
      <c r="BH57" s="93">
        <f>IF(N57="zníž. prenesená",J57,0)</f>
        <v>0</v>
      </c>
      <c r="BI57" s="93">
        <f>IF(N57="nulová",J57,0)</f>
        <v>0</v>
      </c>
      <c r="BJ57" s="9" t="s">
        <v>102</v>
      </c>
      <c r="BK57" s="93">
        <f>ROUND(I57*H57,2)</f>
        <v>0</v>
      </c>
      <c r="BL57" s="9" t="s">
        <v>101</v>
      </c>
      <c r="BM57" s="92" t="s">
        <v>739</v>
      </c>
    </row>
    <row r="58" spans="2:65" s="1" customFormat="1" ht="16.5" customHeight="1">
      <c r="B58" s="79"/>
      <c r="C58" s="80" t="s">
        <v>135</v>
      </c>
      <c r="D58" s="80" t="s">
        <v>97</v>
      </c>
      <c r="E58" s="81" t="s">
        <v>740</v>
      </c>
      <c r="F58" s="82" t="s">
        <v>741</v>
      </c>
      <c r="G58" s="83" t="s">
        <v>133</v>
      </c>
      <c r="H58" s="84">
        <v>70</v>
      </c>
      <c r="I58" s="85"/>
      <c r="J58" s="86">
        <f>ROUND(I58*H58,2)</f>
        <v>0</v>
      </c>
      <c r="K58" s="87"/>
      <c r="L58" s="14"/>
      <c r="M58" s="88" t="s">
        <v>1</v>
      </c>
      <c r="N58" s="89" t="s">
        <v>15</v>
      </c>
      <c r="P58" s="90">
        <f>O58*H58</f>
        <v>0</v>
      </c>
      <c r="Q58" s="90">
        <v>0</v>
      </c>
      <c r="R58" s="90">
        <f>Q58*H58</f>
        <v>0</v>
      </c>
      <c r="S58" s="90">
        <v>0</v>
      </c>
      <c r="T58" s="91">
        <f>S58*H58</f>
        <v>0</v>
      </c>
      <c r="AR58" s="92" t="s">
        <v>101</v>
      </c>
      <c r="AT58" s="92" t="s">
        <v>97</v>
      </c>
      <c r="AU58" s="92" t="s">
        <v>102</v>
      </c>
      <c r="AY58" s="9" t="s">
        <v>94</v>
      </c>
      <c r="BE58" s="93">
        <f>IF(N58="základná",J58,0)</f>
        <v>0</v>
      </c>
      <c r="BF58" s="93">
        <f>IF(N58="znížená",J58,0)</f>
        <v>0</v>
      </c>
      <c r="BG58" s="93">
        <f>IF(N58="zákl. prenesená",J58,0)</f>
        <v>0</v>
      </c>
      <c r="BH58" s="93">
        <f>IF(N58="zníž. prenesená",J58,0)</f>
        <v>0</v>
      </c>
      <c r="BI58" s="93">
        <f>IF(N58="nulová",J58,0)</f>
        <v>0</v>
      </c>
      <c r="BJ58" s="9" t="s">
        <v>102</v>
      </c>
      <c r="BK58" s="93">
        <f>ROUND(I58*H58,2)</f>
        <v>0</v>
      </c>
      <c r="BL58" s="9" t="s">
        <v>101</v>
      </c>
      <c r="BM58" s="92" t="s">
        <v>742</v>
      </c>
    </row>
    <row r="59" spans="2:65" s="7" customFormat="1" ht="22.9" customHeight="1">
      <c r="B59" s="68"/>
      <c r="D59" s="69" t="s">
        <v>33</v>
      </c>
      <c r="E59" s="77" t="s">
        <v>743</v>
      </c>
      <c r="F59" s="77" t="s">
        <v>95</v>
      </c>
      <c r="I59" s="71"/>
      <c r="J59" s="78">
        <f>BK59</f>
        <v>0</v>
      </c>
      <c r="L59" s="68"/>
      <c r="M59" s="72"/>
      <c r="P59" s="73">
        <f>SUM(P60:P66)</f>
        <v>0</v>
      </c>
      <c r="R59" s="73">
        <f>SUM(R60:R66)</f>
        <v>0</v>
      </c>
      <c r="T59" s="74">
        <f>SUM(T60:T66)</f>
        <v>0</v>
      </c>
      <c r="AR59" s="69" t="s">
        <v>40</v>
      </c>
      <c r="AT59" s="75" t="s">
        <v>33</v>
      </c>
      <c r="AU59" s="75" t="s">
        <v>40</v>
      </c>
      <c r="AY59" s="69" t="s">
        <v>94</v>
      </c>
      <c r="BK59" s="76">
        <f>SUM(BK60:BK66)</f>
        <v>0</v>
      </c>
    </row>
    <row r="60" spans="2:65" s="1" customFormat="1" ht="24.2" customHeight="1">
      <c r="B60" s="79"/>
      <c r="C60" s="80" t="s">
        <v>116</v>
      </c>
      <c r="D60" s="80" t="s">
        <v>97</v>
      </c>
      <c r="E60" s="81" t="s">
        <v>744</v>
      </c>
      <c r="F60" s="82" t="s">
        <v>745</v>
      </c>
      <c r="G60" s="83" t="s">
        <v>133</v>
      </c>
      <c r="H60" s="84">
        <v>13</v>
      </c>
      <c r="I60" s="85"/>
      <c r="J60" s="86">
        <f t="shared" ref="J60:J66" si="0">ROUND(I60*H60,2)</f>
        <v>0</v>
      </c>
      <c r="K60" s="87"/>
      <c r="L60" s="14"/>
      <c r="M60" s="88" t="s">
        <v>1</v>
      </c>
      <c r="N60" s="89" t="s">
        <v>15</v>
      </c>
      <c r="P60" s="90">
        <f t="shared" ref="P60:P66" si="1">O60*H60</f>
        <v>0</v>
      </c>
      <c r="Q60" s="90">
        <v>0</v>
      </c>
      <c r="R60" s="90">
        <f t="shared" ref="R60:R66" si="2">Q60*H60</f>
        <v>0</v>
      </c>
      <c r="S60" s="90">
        <v>0</v>
      </c>
      <c r="T60" s="91">
        <f t="shared" ref="T60:T66" si="3">S60*H60</f>
        <v>0</v>
      </c>
      <c r="AR60" s="92" t="s">
        <v>101</v>
      </c>
      <c r="AT60" s="92" t="s">
        <v>97</v>
      </c>
      <c r="AU60" s="92" t="s">
        <v>102</v>
      </c>
      <c r="AY60" s="9" t="s">
        <v>94</v>
      </c>
      <c r="BE60" s="93">
        <f t="shared" ref="BE60:BE66" si="4">IF(N60="základná",J60,0)</f>
        <v>0</v>
      </c>
      <c r="BF60" s="93">
        <f t="shared" ref="BF60:BF66" si="5">IF(N60="znížená",J60,0)</f>
        <v>0</v>
      </c>
      <c r="BG60" s="93">
        <f t="shared" ref="BG60:BG66" si="6">IF(N60="zákl. prenesená",J60,0)</f>
        <v>0</v>
      </c>
      <c r="BH60" s="93">
        <f t="shared" ref="BH60:BH66" si="7">IF(N60="zníž. prenesená",J60,0)</f>
        <v>0</v>
      </c>
      <c r="BI60" s="93">
        <f t="shared" ref="BI60:BI66" si="8">IF(N60="nulová",J60,0)</f>
        <v>0</v>
      </c>
      <c r="BJ60" s="9" t="s">
        <v>102</v>
      </c>
      <c r="BK60" s="93">
        <f t="shared" ref="BK60:BK66" si="9">ROUND(I60*H60,2)</f>
        <v>0</v>
      </c>
      <c r="BL60" s="9" t="s">
        <v>101</v>
      </c>
      <c r="BM60" s="92" t="s">
        <v>746</v>
      </c>
    </row>
    <row r="61" spans="2:65" s="1" customFormat="1" ht="24.2" customHeight="1">
      <c r="B61" s="79"/>
      <c r="C61" s="80" t="s">
        <v>151</v>
      </c>
      <c r="D61" s="80" t="s">
        <v>97</v>
      </c>
      <c r="E61" s="81" t="s">
        <v>747</v>
      </c>
      <c r="F61" s="82" t="s">
        <v>748</v>
      </c>
      <c r="G61" s="83" t="s">
        <v>369</v>
      </c>
      <c r="H61" s="84">
        <v>240</v>
      </c>
      <c r="I61" s="85"/>
      <c r="J61" s="86">
        <f t="shared" si="0"/>
        <v>0</v>
      </c>
      <c r="K61" s="87"/>
      <c r="L61" s="14"/>
      <c r="M61" s="88" t="s">
        <v>1</v>
      </c>
      <c r="N61" s="89" t="s">
        <v>15</v>
      </c>
      <c r="P61" s="90">
        <f t="shared" si="1"/>
        <v>0</v>
      </c>
      <c r="Q61" s="90">
        <v>0</v>
      </c>
      <c r="R61" s="90">
        <f t="shared" si="2"/>
        <v>0</v>
      </c>
      <c r="S61" s="90">
        <v>0</v>
      </c>
      <c r="T61" s="91">
        <f t="shared" si="3"/>
        <v>0</v>
      </c>
      <c r="AR61" s="92" t="s">
        <v>101</v>
      </c>
      <c r="AT61" s="92" t="s">
        <v>97</v>
      </c>
      <c r="AU61" s="92" t="s">
        <v>102</v>
      </c>
      <c r="AY61" s="9" t="s">
        <v>94</v>
      </c>
      <c r="BE61" s="93">
        <f t="shared" si="4"/>
        <v>0</v>
      </c>
      <c r="BF61" s="93">
        <f t="shared" si="5"/>
        <v>0</v>
      </c>
      <c r="BG61" s="93">
        <f t="shared" si="6"/>
        <v>0</v>
      </c>
      <c r="BH61" s="93">
        <f t="shared" si="7"/>
        <v>0</v>
      </c>
      <c r="BI61" s="93">
        <f t="shared" si="8"/>
        <v>0</v>
      </c>
      <c r="BJ61" s="9" t="s">
        <v>102</v>
      </c>
      <c r="BK61" s="93">
        <f t="shared" si="9"/>
        <v>0</v>
      </c>
      <c r="BL61" s="9" t="s">
        <v>101</v>
      </c>
      <c r="BM61" s="92" t="s">
        <v>749</v>
      </c>
    </row>
    <row r="62" spans="2:65" s="1" customFormat="1" ht="16.5" customHeight="1">
      <c r="B62" s="79"/>
      <c r="C62" s="80" t="s">
        <v>220</v>
      </c>
      <c r="D62" s="80" t="s">
        <v>97</v>
      </c>
      <c r="E62" s="81" t="s">
        <v>750</v>
      </c>
      <c r="F62" s="82" t="s">
        <v>751</v>
      </c>
      <c r="G62" s="83" t="s">
        <v>369</v>
      </c>
      <c r="H62" s="84">
        <v>350</v>
      </c>
      <c r="I62" s="85"/>
      <c r="J62" s="86">
        <f t="shared" si="0"/>
        <v>0</v>
      </c>
      <c r="K62" s="87"/>
      <c r="L62" s="14"/>
      <c r="M62" s="88" t="s">
        <v>1</v>
      </c>
      <c r="N62" s="89" t="s">
        <v>15</v>
      </c>
      <c r="P62" s="90">
        <f t="shared" si="1"/>
        <v>0</v>
      </c>
      <c r="Q62" s="90">
        <v>0</v>
      </c>
      <c r="R62" s="90">
        <f t="shared" si="2"/>
        <v>0</v>
      </c>
      <c r="S62" s="90">
        <v>0</v>
      </c>
      <c r="T62" s="91">
        <f t="shared" si="3"/>
        <v>0</v>
      </c>
      <c r="AR62" s="92" t="s">
        <v>101</v>
      </c>
      <c r="AT62" s="92" t="s">
        <v>97</v>
      </c>
      <c r="AU62" s="92" t="s">
        <v>102</v>
      </c>
      <c r="AY62" s="9" t="s">
        <v>94</v>
      </c>
      <c r="BE62" s="93">
        <f t="shared" si="4"/>
        <v>0</v>
      </c>
      <c r="BF62" s="93">
        <f t="shared" si="5"/>
        <v>0</v>
      </c>
      <c r="BG62" s="93">
        <f t="shared" si="6"/>
        <v>0</v>
      </c>
      <c r="BH62" s="93">
        <f t="shared" si="7"/>
        <v>0</v>
      </c>
      <c r="BI62" s="93">
        <f t="shared" si="8"/>
        <v>0</v>
      </c>
      <c r="BJ62" s="9" t="s">
        <v>102</v>
      </c>
      <c r="BK62" s="93">
        <f t="shared" si="9"/>
        <v>0</v>
      </c>
      <c r="BL62" s="9" t="s">
        <v>101</v>
      </c>
      <c r="BM62" s="92" t="s">
        <v>752</v>
      </c>
    </row>
    <row r="63" spans="2:65" s="1" customFormat="1" ht="24.2" customHeight="1">
      <c r="B63" s="79"/>
      <c r="C63" s="80" t="s">
        <v>224</v>
      </c>
      <c r="D63" s="80" t="s">
        <v>97</v>
      </c>
      <c r="E63" s="81" t="s">
        <v>753</v>
      </c>
      <c r="F63" s="82" t="s">
        <v>754</v>
      </c>
      <c r="G63" s="83" t="s">
        <v>369</v>
      </c>
      <c r="H63" s="84">
        <v>240</v>
      </c>
      <c r="I63" s="85"/>
      <c r="J63" s="86">
        <f t="shared" si="0"/>
        <v>0</v>
      </c>
      <c r="K63" s="87"/>
      <c r="L63" s="14"/>
      <c r="M63" s="88" t="s">
        <v>1</v>
      </c>
      <c r="N63" s="89" t="s">
        <v>15</v>
      </c>
      <c r="P63" s="90">
        <f t="shared" si="1"/>
        <v>0</v>
      </c>
      <c r="Q63" s="90">
        <v>0</v>
      </c>
      <c r="R63" s="90">
        <f t="shared" si="2"/>
        <v>0</v>
      </c>
      <c r="S63" s="90">
        <v>0</v>
      </c>
      <c r="T63" s="91">
        <f t="shared" si="3"/>
        <v>0</v>
      </c>
      <c r="AR63" s="92" t="s">
        <v>101</v>
      </c>
      <c r="AT63" s="92" t="s">
        <v>97</v>
      </c>
      <c r="AU63" s="92" t="s">
        <v>102</v>
      </c>
      <c r="AY63" s="9" t="s">
        <v>94</v>
      </c>
      <c r="BE63" s="93">
        <f t="shared" si="4"/>
        <v>0</v>
      </c>
      <c r="BF63" s="93">
        <f t="shared" si="5"/>
        <v>0</v>
      </c>
      <c r="BG63" s="93">
        <f t="shared" si="6"/>
        <v>0</v>
      </c>
      <c r="BH63" s="93">
        <f t="shared" si="7"/>
        <v>0</v>
      </c>
      <c r="BI63" s="93">
        <f t="shared" si="8"/>
        <v>0</v>
      </c>
      <c r="BJ63" s="9" t="s">
        <v>102</v>
      </c>
      <c r="BK63" s="93">
        <f t="shared" si="9"/>
        <v>0</v>
      </c>
      <c r="BL63" s="9" t="s">
        <v>101</v>
      </c>
      <c r="BM63" s="92" t="s">
        <v>755</v>
      </c>
    </row>
    <row r="64" spans="2:65" s="1" customFormat="1" ht="24.2" customHeight="1">
      <c r="B64" s="79"/>
      <c r="C64" s="80" t="s">
        <v>6</v>
      </c>
      <c r="D64" s="80" t="s">
        <v>97</v>
      </c>
      <c r="E64" s="81" t="s">
        <v>756</v>
      </c>
      <c r="F64" s="82" t="s">
        <v>757</v>
      </c>
      <c r="G64" s="83" t="s">
        <v>369</v>
      </c>
      <c r="H64" s="84">
        <v>240</v>
      </c>
      <c r="I64" s="85"/>
      <c r="J64" s="86">
        <f t="shared" si="0"/>
        <v>0</v>
      </c>
      <c r="K64" s="87"/>
      <c r="L64" s="14"/>
      <c r="M64" s="88" t="s">
        <v>1</v>
      </c>
      <c r="N64" s="89" t="s">
        <v>15</v>
      </c>
      <c r="P64" s="90">
        <f t="shared" si="1"/>
        <v>0</v>
      </c>
      <c r="Q64" s="90">
        <v>0</v>
      </c>
      <c r="R64" s="90">
        <f t="shared" si="2"/>
        <v>0</v>
      </c>
      <c r="S64" s="90">
        <v>0</v>
      </c>
      <c r="T64" s="91">
        <f t="shared" si="3"/>
        <v>0</v>
      </c>
      <c r="AR64" s="92" t="s">
        <v>101</v>
      </c>
      <c r="AT64" s="92" t="s">
        <v>97</v>
      </c>
      <c r="AU64" s="92" t="s">
        <v>102</v>
      </c>
      <c r="AY64" s="9" t="s">
        <v>94</v>
      </c>
      <c r="BE64" s="93">
        <f t="shared" si="4"/>
        <v>0</v>
      </c>
      <c r="BF64" s="93">
        <f t="shared" si="5"/>
        <v>0</v>
      </c>
      <c r="BG64" s="93">
        <f t="shared" si="6"/>
        <v>0</v>
      </c>
      <c r="BH64" s="93">
        <f t="shared" si="7"/>
        <v>0</v>
      </c>
      <c r="BI64" s="93">
        <f t="shared" si="8"/>
        <v>0</v>
      </c>
      <c r="BJ64" s="9" t="s">
        <v>102</v>
      </c>
      <c r="BK64" s="93">
        <f t="shared" si="9"/>
        <v>0</v>
      </c>
      <c r="BL64" s="9" t="s">
        <v>101</v>
      </c>
      <c r="BM64" s="92" t="s">
        <v>758</v>
      </c>
    </row>
    <row r="65" spans="2:65" s="1" customFormat="1" ht="33" customHeight="1">
      <c r="B65" s="79"/>
      <c r="C65" s="80" t="s">
        <v>231</v>
      </c>
      <c r="D65" s="80" t="s">
        <v>97</v>
      </c>
      <c r="E65" s="81" t="s">
        <v>759</v>
      </c>
      <c r="F65" s="82" t="s">
        <v>760</v>
      </c>
      <c r="G65" s="83" t="s">
        <v>369</v>
      </c>
      <c r="H65" s="84">
        <v>240</v>
      </c>
      <c r="I65" s="85"/>
      <c r="J65" s="86">
        <f t="shared" si="0"/>
        <v>0</v>
      </c>
      <c r="K65" s="87"/>
      <c r="L65" s="14"/>
      <c r="M65" s="88" t="s">
        <v>1</v>
      </c>
      <c r="N65" s="89" t="s">
        <v>15</v>
      </c>
      <c r="P65" s="90">
        <f t="shared" si="1"/>
        <v>0</v>
      </c>
      <c r="Q65" s="90">
        <v>0</v>
      </c>
      <c r="R65" s="90">
        <f t="shared" si="2"/>
        <v>0</v>
      </c>
      <c r="S65" s="90">
        <v>0</v>
      </c>
      <c r="T65" s="91">
        <f t="shared" si="3"/>
        <v>0</v>
      </c>
      <c r="AR65" s="92" t="s">
        <v>101</v>
      </c>
      <c r="AT65" s="92" t="s">
        <v>97</v>
      </c>
      <c r="AU65" s="92" t="s">
        <v>102</v>
      </c>
      <c r="AY65" s="9" t="s">
        <v>94</v>
      </c>
      <c r="BE65" s="93">
        <f t="shared" si="4"/>
        <v>0</v>
      </c>
      <c r="BF65" s="93">
        <f t="shared" si="5"/>
        <v>0</v>
      </c>
      <c r="BG65" s="93">
        <f t="shared" si="6"/>
        <v>0</v>
      </c>
      <c r="BH65" s="93">
        <f t="shared" si="7"/>
        <v>0</v>
      </c>
      <c r="BI65" s="93">
        <f t="shared" si="8"/>
        <v>0</v>
      </c>
      <c r="BJ65" s="9" t="s">
        <v>102</v>
      </c>
      <c r="BK65" s="93">
        <f t="shared" si="9"/>
        <v>0</v>
      </c>
      <c r="BL65" s="9" t="s">
        <v>101</v>
      </c>
      <c r="BM65" s="92" t="s">
        <v>761</v>
      </c>
    </row>
    <row r="66" spans="2:65" s="1" customFormat="1" ht="16.5" customHeight="1">
      <c r="B66" s="79"/>
      <c r="C66" s="80" t="s">
        <v>141</v>
      </c>
      <c r="D66" s="80" t="s">
        <v>97</v>
      </c>
      <c r="E66" s="81" t="s">
        <v>762</v>
      </c>
      <c r="F66" s="82" t="s">
        <v>763</v>
      </c>
      <c r="G66" s="83" t="s">
        <v>369</v>
      </c>
      <c r="H66" s="84">
        <v>240</v>
      </c>
      <c r="I66" s="85"/>
      <c r="J66" s="86">
        <f t="shared" si="0"/>
        <v>0</v>
      </c>
      <c r="K66" s="87"/>
      <c r="L66" s="14"/>
      <c r="M66" s="88" t="s">
        <v>1</v>
      </c>
      <c r="N66" s="89" t="s">
        <v>15</v>
      </c>
      <c r="P66" s="90">
        <f t="shared" si="1"/>
        <v>0</v>
      </c>
      <c r="Q66" s="90">
        <v>0</v>
      </c>
      <c r="R66" s="90">
        <f t="shared" si="2"/>
        <v>0</v>
      </c>
      <c r="S66" s="90">
        <v>0</v>
      </c>
      <c r="T66" s="91">
        <f t="shared" si="3"/>
        <v>0</v>
      </c>
      <c r="AR66" s="92" t="s">
        <v>101</v>
      </c>
      <c r="AT66" s="92" t="s">
        <v>97</v>
      </c>
      <c r="AU66" s="92" t="s">
        <v>102</v>
      </c>
      <c r="AY66" s="9" t="s">
        <v>94</v>
      </c>
      <c r="BE66" s="93">
        <f t="shared" si="4"/>
        <v>0</v>
      </c>
      <c r="BF66" s="93">
        <f t="shared" si="5"/>
        <v>0</v>
      </c>
      <c r="BG66" s="93">
        <f t="shared" si="6"/>
        <v>0</v>
      </c>
      <c r="BH66" s="93">
        <f t="shared" si="7"/>
        <v>0</v>
      </c>
      <c r="BI66" s="93">
        <f t="shared" si="8"/>
        <v>0</v>
      </c>
      <c r="BJ66" s="9" t="s">
        <v>102</v>
      </c>
      <c r="BK66" s="93">
        <f t="shared" si="9"/>
        <v>0</v>
      </c>
      <c r="BL66" s="9" t="s">
        <v>101</v>
      </c>
      <c r="BM66" s="92" t="s">
        <v>764</v>
      </c>
    </row>
    <row r="67" spans="2:65" s="7" customFormat="1" ht="22.9" customHeight="1">
      <c r="B67" s="68"/>
      <c r="D67" s="69" t="s">
        <v>33</v>
      </c>
      <c r="E67" s="77" t="s">
        <v>765</v>
      </c>
      <c r="F67" s="77" t="s">
        <v>766</v>
      </c>
      <c r="I67" s="71"/>
      <c r="J67" s="78">
        <f>BK67</f>
        <v>0</v>
      </c>
      <c r="L67" s="68"/>
      <c r="M67" s="72"/>
      <c r="P67" s="73">
        <f>SUM(P68:P72)</f>
        <v>0</v>
      </c>
      <c r="R67" s="73">
        <f>SUM(R68:R72)</f>
        <v>0</v>
      </c>
      <c r="T67" s="74">
        <f>SUM(T68:T72)</f>
        <v>0</v>
      </c>
      <c r="AR67" s="69" t="s">
        <v>40</v>
      </c>
      <c r="AT67" s="75" t="s">
        <v>33</v>
      </c>
      <c r="AU67" s="75" t="s">
        <v>40</v>
      </c>
      <c r="AY67" s="69" t="s">
        <v>94</v>
      </c>
      <c r="BK67" s="76">
        <f>SUM(BK68:BK72)</f>
        <v>0</v>
      </c>
    </row>
    <row r="68" spans="2:65" s="1" customFormat="1" ht="16.5" customHeight="1">
      <c r="B68" s="79"/>
      <c r="C68" s="80" t="s">
        <v>145</v>
      </c>
      <c r="D68" s="80" t="s">
        <v>97</v>
      </c>
      <c r="E68" s="81" t="s">
        <v>767</v>
      </c>
      <c r="F68" s="82" t="s">
        <v>768</v>
      </c>
      <c r="G68" s="83" t="s">
        <v>200</v>
      </c>
      <c r="H68" s="84">
        <v>1</v>
      </c>
      <c r="I68" s="85"/>
      <c r="J68" s="86">
        <f t="shared" ref="J68:J72" si="10">ROUND(I68*H68,2)</f>
        <v>0</v>
      </c>
      <c r="K68" s="87"/>
      <c r="L68" s="14"/>
      <c r="M68" s="88" t="s">
        <v>1</v>
      </c>
      <c r="N68" s="89" t="s">
        <v>15</v>
      </c>
      <c r="P68" s="90">
        <f t="shared" ref="P68:P72" si="11">O68*H68</f>
        <v>0</v>
      </c>
      <c r="Q68" s="90">
        <v>0</v>
      </c>
      <c r="R68" s="90">
        <f t="shared" ref="R68:R72" si="12">Q68*H68</f>
        <v>0</v>
      </c>
      <c r="S68" s="90">
        <v>0</v>
      </c>
      <c r="T68" s="91">
        <f t="shared" ref="T68:T72" si="13">S68*H68</f>
        <v>0</v>
      </c>
      <c r="AR68" s="92" t="s">
        <v>101</v>
      </c>
      <c r="AT68" s="92" t="s">
        <v>97</v>
      </c>
      <c r="AU68" s="92" t="s">
        <v>102</v>
      </c>
      <c r="AY68" s="9" t="s">
        <v>94</v>
      </c>
      <c r="BE68" s="93">
        <f t="shared" ref="BE68:BE72" si="14">IF(N68="základná",J68,0)</f>
        <v>0</v>
      </c>
      <c r="BF68" s="93">
        <f t="shared" ref="BF68:BF72" si="15">IF(N68="znížená",J68,0)</f>
        <v>0</v>
      </c>
      <c r="BG68" s="93">
        <f t="shared" ref="BG68:BG72" si="16">IF(N68="zákl. prenesená",J68,0)</f>
        <v>0</v>
      </c>
      <c r="BH68" s="93">
        <f t="shared" ref="BH68:BH72" si="17">IF(N68="zníž. prenesená",J68,0)</f>
        <v>0</v>
      </c>
      <c r="BI68" s="93">
        <f t="shared" ref="BI68:BI72" si="18">IF(N68="nulová",J68,0)</f>
        <v>0</v>
      </c>
      <c r="BJ68" s="9" t="s">
        <v>102</v>
      </c>
      <c r="BK68" s="93">
        <f t="shared" ref="BK68:BK72" si="19">ROUND(I68*H68,2)</f>
        <v>0</v>
      </c>
      <c r="BL68" s="9" t="s">
        <v>101</v>
      </c>
      <c r="BM68" s="92" t="s">
        <v>769</v>
      </c>
    </row>
    <row r="69" spans="2:65" s="1" customFormat="1" ht="16.5" customHeight="1">
      <c r="B69" s="79"/>
      <c r="C69" s="80" t="s">
        <v>159</v>
      </c>
      <c r="D69" s="80" t="s">
        <v>97</v>
      </c>
      <c r="E69" s="81" t="s">
        <v>770</v>
      </c>
      <c r="F69" s="82" t="s">
        <v>771</v>
      </c>
      <c r="G69" s="83" t="s">
        <v>200</v>
      </c>
      <c r="H69" s="84">
        <v>1</v>
      </c>
      <c r="I69" s="85"/>
      <c r="J69" s="86">
        <f t="shared" si="10"/>
        <v>0</v>
      </c>
      <c r="K69" s="87"/>
      <c r="L69" s="14"/>
      <c r="M69" s="88" t="s">
        <v>1</v>
      </c>
      <c r="N69" s="89" t="s">
        <v>15</v>
      </c>
      <c r="P69" s="90">
        <f t="shared" si="11"/>
        <v>0</v>
      </c>
      <c r="Q69" s="90">
        <v>0</v>
      </c>
      <c r="R69" s="90">
        <f t="shared" si="12"/>
        <v>0</v>
      </c>
      <c r="S69" s="90">
        <v>0</v>
      </c>
      <c r="T69" s="91">
        <f t="shared" si="13"/>
        <v>0</v>
      </c>
      <c r="AR69" s="92" t="s">
        <v>101</v>
      </c>
      <c r="AT69" s="92" t="s">
        <v>97</v>
      </c>
      <c r="AU69" s="92" t="s">
        <v>102</v>
      </c>
      <c r="AY69" s="9" t="s">
        <v>94</v>
      </c>
      <c r="BE69" s="93">
        <f t="shared" si="14"/>
        <v>0</v>
      </c>
      <c r="BF69" s="93">
        <f t="shared" si="15"/>
        <v>0</v>
      </c>
      <c r="BG69" s="93">
        <f t="shared" si="16"/>
        <v>0</v>
      </c>
      <c r="BH69" s="93">
        <f t="shared" si="17"/>
        <v>0</v>
      </c>
      <c r="BI69" s="93">
        <f t="shared" si="18"/>
        <v>0</v>
      </c>
      <c r="BJ69" s="9" t="s">
        <v>102</v>
      </c>
      <c r="BK69" s="93">
        <f t="shared" si="19"/>
        <v>0</v>
      </c>
      <c r="BL69" s="9" t="s">
        <v>101</v>
      </c>
      <c r="BM69" s="92" t="s">
        <v>772</v>
      </c>
    </row>
    <row r="70" spans="2:65" s="1" customFormat="1" ht="24.2" customHeight="1">
      <c r="B70" s="79"/>
      <c r="C70" s="80" t="s">
        <v>243</v>
      </c>
      <c r="D70" s="80" t="s">
        <v>97</v>
      </c>
      <c r="E70" s="81" t="s">
        <v>773</v>
      </c>
      <c r="F70" s="82" t="s">
        <v>774</v>
      </c>
      <c r="G70" s="83" t="s">
        <v>200</v>
      </c>
      <c r="H70" s="84">
        <v>1</v>
      </c>
      <c r="I70" s="85"/>
      <c r="J70" s="86">
        <f t="shared" si="10"/>
        <v>0</v>
      </c>
      <c r="K70" s="87"/>
      <c r="L70" s="14"/>
      <c r="M70" s="88" t="s">
        <v>1</v>
      </c>
      <c r="N70" s="89" t="s">
        <v>15</v>
      </c>
      <c r="P70" s="90">
        <f t="shared" si="11"/>
        <v>0</v>
      </c>
      <c r="Q70" s="90">
        <v>0</v>
      </c>
      <c r="R70" s="90">
        <f t="shared" si="12"/>
        <v>0</v>
      </c>
      <c r="S70" s="90">
        <v>0</v>
      </c>
      <c r="T70" s="91">
        <f t="shared" si="13"/>
        <v>0</v>
      </c>
      <c r="AR70" s="92" t="s">
        <v>101</v>
      </c>
      <c r="AT70" s="92" t="s">
        <v>97</v>
      </c>
      <c r="AU70" s="92" t="s">
        <v>102</v>
      </c>
      <c r="AY70" s="9" t="s">
        <v>94</v>
      </c>
      <c r="BE70" s="93">
        <f t="shared" si="14"/>
        <v>0</v>
      </c>
      <c r="BF70" s="93">
        <f t="shared" si="15"/>
        <v>0</v>
      </c>
      <c r="BG70" s="93">
        <f t="shared" si="16"/>
        <v>0</v>
      </c>
      <c r="BH70" s="93">
        <f t="shared" si="17"/>
        <v>0</v>
      </c>
      <c r="BI70" s="93">
        <f t="shared" si="18"/>
        <v>0</v>
      </c>
      <c r="BJ70" s="9" t="s">
        <v>102</v>
      </c>
      <c r="BK70" s="93">
        <f t="shared" si="19"/>
        <v>0</v>
      </c>
      <c r="BL70" s="9" t="s">
        <v>101</v>
      </c>
      <c r="BM70" s="92" t="s">
        <v>775</v>
      </c>
    </row>
    <row r="71" spans="2:65" s="1" customFormat="1" ht="16.5" customHeight="1">
      <c r="B71" s="79"/>
      <c r="C71" s="80" t="s">
        <v>247</v>
      </c>
      <c r="D71" s="80" t="s">
        <v>97</v>
      </c>
      <c r="E71" s="81" t="s">
        <v>776</v>
      </c>
      <c r="F71" s="82" t="s">
        <v>777</v>
      </c>
      <c r="G71" s="83" t="s">
        <v>200</v>
      </c>
      <c r="H71" s="84">
        <v>1</v>
      </c>
      <c r="I71" s="85"/>
      <c r="J71" s="86">
        <f t="shared" si="10"/>
        <v>0</v>
      </c>
      <c r="K71" s="87"/>
      <c r="L71" s="14"/>
      <c r="M71" s="88" t="s">
        <v>1</v>
      </c>
      <c r="N71" s="89" t="s">
        <v>15</v>
      </c>
      <c r="P71" s="90">
        <f t="shared" si="11"/>
        <v>0</v>
      </c>
      <c r="Q71" s="90">
        <v>0</v>
      </c>
      <c r="R71" s="90">
        <f t="shared" si="12"/>
        <v>0</v>
      </c>
      <c r="S71" s="90">
        <v>0</v>
      </c>
      <c r="T71" s="91">
        <f t="shared" si="13"/>
        <v>0</v>
      </c>
      <c r="AR71" s="92" t="s">
        <v>101</v>
      </c>
      <c r="AT71" s="92" t="s">
        <v>97</v>
      </c>
      <c r="AU71" s="92" t="s">
        <v>102</v>
      </c>
      <c r="AY71" s="9" t="s">
        <v>94</v>
      </c>
      <c r="BE71" s="93">
        <f t="shared" si="14"/>
        <v>0</v>
      </c>
      <c r="BF71" s="93">
        <f t="shared" si="15"/>
        <v>0</v>
      </c>
      <c r="BG71" s="93">
        <f t="shared" si="16"/>
        <v>0</v>
      </c>
      <c r="BH71" s="93">
        <f t="shared" si="17"/>
        <v>0</v>
      </c>
      <c r="BI71" s="93">
        <f t="shared" si="18"/>
        <v>0</v>
      </c>
      <c r="BJ71" s="9" t="s">
        <v>102</v>
      </c>
      <c r="BK71" s="93">
        <f t="shared" si="19"/>
        <v>0</v>
      </c>
      <c r="BL71" s="9" t="s">
        <v>101</v>
      </c>
      <c r="BM71" s="92" t="s">
        <v>778</v>
      </c>
    </row>
    <row r="72" spans="2:65" s="1" customFormat="1" ht="16.5" customHeight="1">
      <c r="B72" s="79"/>
      <c r="C72" s="80" t="s">
        <v>251</v>
      </c>
      <c r="D72" s="80" t="s">
        <v>97</v>
      </c>
      <c r="E72" s="81" t="s">
        <v>779</v>
      </c>
      <c r="F72" s="82" t="s">
        <v>780</v>
      </c>
      <c r="G72" s="83" t="s">
        <v>200</v>
      </c>
      <c r="H72" s="84">
        <v>1</v>
      </c>
      <c r="I72" s="85"/>
      <c r="J72" s="86">
        <f t="shared" si="10"/>
        <v>0</v>
      </c>
      <c r="K72" s="87"/>
      <c r="L72" s="14"/>
      <c r="M72" s="88" t="s">
        <v>1</v>
      </c>
      <c r="N72" s="89" t="s">
        <v>15</v>
      </c>
      <c r="P72" s="90">
        <f t="shared" si="11"/>
        <v>0</v>
      </c>
      <c r="Q72" s="90">
        <v>0</v>
      </c>
      <c r="R72" s="90">
        <f t="shared" si="12"/>
        <v>0</v>
      </c>
      <c r="S72" s="90">
        <v>0</v>
      </c>
      <c r="T72" s="91">
        <f t="shared" si="13"/>
        <v>0</v>
      </c>
      <c r="AR72" s="92" t="s">
        <v>101</v>
      </c>
      <c r="AT72" s="92" t="s">
        <v>97</v>
      </c>
      <c r="AU72" s="92" t="s">
        <v>102</v>
      </c>
      <c r="AY72" s="9" t="s">
        <v>94</v>
      </c>
      <c r="BE72" s="93">
        <f t="shared" si="14"/>
        <v>0</v>
      </c>
      <c r="BF72" s="93">
        <f t="shared" si="15"/>
        <v>0</v>
      </c>
      <c r="BG72" s="93">
        <f t="shared" si="16"/>
        <v>0</v>
      </c>
      <c r="BH72" s="93">
        <f t="shared" si="17"/>
        <v>0</v>
      </c>
      <c r="BI72" s="93">
        <f t="shared" si="18"/>
        <v>0</v>
      </c>
      <c r="BJ72" s="9" t="s">
        <v>102</v>
      </c>
      <c r="BK72" s="93">
        <f t="shared" si="19"/>
        <v>0</v>
      </c>
      <c r="BL72" s="9" t="s">
        <v>101</v>
      </c>
      <c r="BM72" s="92" t="s">
        <v>781</v>
      </c>
    </row>
    <row r="73" spans="2:65" s="1" customFormat="1" ht="6.95" customHeight="1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4"/>
    </row>
  </sheetData>
  <autoFilter ref="C38:K72" xr:uid="{00000000-0009-0000-0000-000005000000}"/>
  <mergeCells count="7">
    <mergeCell ref="C39:I39"/>
    <mergeCell ref="E10:H10"/>
    <mergeCell ref="L2:V2"/>
    <mergeCell ref="E8:H8"/>
    <mergeCell ref="C36:E36"/>
    <mergeCell ref="F36:J36"/>
    <mergeCell ref="C34:J34"/>
  </mergeCells>
  <dataValidations count="2">
    <dataValidation type="list" allowBlank="1" showInputMessage="1" showErrorMessage="1" error="Povolené sú hodnoty K, M." sqref="D73" xr:uid="{00000000-0002-0000-0500-000000000000}">
      <formula1>"K, M"</formula1>
    </dataValidation>
    <dataValidation type="list" allowBlank="1" showInputMessage="1" showErrorMessage="1" error="Povolené sú hodnoty základná, znížená, nulová." sqref="N73" xr:uid="{00000000-0002-0000-05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75"/>
  <sheetViews>
    <sheetView showGridLines="0" topLeftCell="A44" workbookViewId="0">
      <selection activeCell="I71" sqref="I7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AT2" s="9" t="s">
        <v>56</v>
      </c>
    </row>
    <row r="4" spans="2:46" s="1" customFormat="1" ht="6.95" hidden="1" customHeight="1">
      <c r="B4" s="17"/>
      <c r="C4" s="18"/>
      <c r="D4" s="18"/>
      <c r="E4" s="18"/>
      <c r="F4" s="18"/>
      <c r="G4" s="18"/>
      <c r="H4" s="18"/>
      <c r="I4" s="18"/>
      <c r="J4" s="18"/>
      <c r="K4" s="18"/>
      <c r="L4" s="14"/>
    </row>
    <row r="5" spans="2:46" s="1" customFormat="1" ht="24.95" hidden="1" customHeight="1">
      <c r="B5" s="14"/>
      <c r="C5" s="10" t="s">
        <v>67</v>
      </c>
      <c r="L5" s="14"/>
    </row>
    <row r="6" spans="2:46" s="1" customFormat="1" ht="6.95" hidden="1" customHeight="1">
      <c r="B6" s="14"/>
      <c r="L6" s="14"/>
    </row>
    <row r="7" spans="2:46" s="1" customFormat="1" ht="12" hidden="1" customHeight="1">
      <c r="B7" s="14"/>
      <c r="C7" s="12" t="s">
        <v>7</v>
      </c>
      <c r="L7" s="14"/>
    </row>
    <row r="8" spans="2:46" s="1" customFormat="1" ht="16.5" hidden="1" customHeight="1">
      <c r="B8" s="14"/>
      <c r="E8" s="195" t="e">
        <f>#REF!</f>
        <v>#REF!</v>
      </c>
      <c r="F8" s="196"/>
      <c r="G8" s="196"/>
      <c r="H8" s="196"/>
      <c r="L8" s="14"/>
    </row>
    <row r="9" spans="2:46" s="1" customFormat="1" ht="12" hidden="1" customHeight="1">
      <c r="B9" s="14"/>
      <c r="C9" s="12" t="s">
        <v>66</v>
      </c>
      <c r="L9" s="14"/>
    </row>
    <row r="10" spans="2:46" s="1" customFormat="1" ht="16.5" hidden="1" customHeight="1">
      <c r="B10" s="14"/>
      <c r="E10" s="186" t="e">
        <f>#REF!</f>
        <v>#REF!</v>
      </c>
      <c r="F10" s="193"/>
      <c r="G10" s="193"/>
      <c r="H10" s="193"/>
      <c r="L10" s="14"/>
    </row>
    <row r="11" spans="2:46" s="1" customFormat="1" ht="6.95" hidden="1" customHeight="1">
      <c r="B11" s="14"/>
      <c r="L11" s="14"/>
    </row>
    <row r="12" spans="2:46" s="1" customFormat="1" ht="12" hidden="1" customHeight="1">
      <c r="B12" s="14"/>
      <c r="C12" s="12" t="s">
        <v>8</v>
      </c>
      <c r="F12" s="11" t="e">
        <f>#REF!</f>
        <v>#REF!</v>
      </c>
      <c r="I12" s="12" t="s">
        <v>9</v>
      </c>
      <c r="J12" s="20" t="e">
        <f>IF(#REF!="","",#REF!)</f>
        <v>#REF!</v>
      </c>
      <c r="L12" s="14"/>
    </row>
    <row r="13" spans="2:46" s="1" customFormat="1" ht="6.95" hidden="1" customHeight="1">
      <c r="B13" s="14"/>
      <c r="L13" s="14"/>
    </row>
    <row r="14" spans="2:46" s="1" customFormat="1" ht="25.7" hidden="1" customHeight="1">
      <c r="B14" s="14"/>
      <c r="C14" s="12" t="s">
        <v>10</v>
      </c>
      <c r="F14" s="11" t="e">
        <f>#REF!</f>
        <v>#REF!</v>
      </c>
      <c r="I14" s="12" t="s">
        <v>12</v>
      </c>
      <c r="J14" s="13" t="e">
        <f>#REF!</f>
        <v>#REF!</v>
      </c>
      <c r="L14" s="14"/>
    </row>
    <row r="15" spans="2:46" s="1" customFormat="1" ht="25.7" hidden="1" customHeight="1">
      <c r="B15" s="14"/>
      <c r="C15" s="12" t="s">
        <v>11</v>
      </c>
      <c r="F15" s="11" t="e">
        <f>IF(#REF!="","",#REF!)</f>
        <v>#REF!</v>
      </c>
      <c r="I15" s="12" t="s">
        <v>13</v>
      </c>
      <c r="J15" s="13" t="e">
        <f>#REF!</f>
        <v>#REF!</v>
      </c>
      <c r="L15" s="14"/>
    </row>
    <row r="16" spans="2:46" s="1" customFormat="1" ht="10.35" hidden="1" customHeight="1">
      <c r="B16" s="14"/>
      <c r="L16" s="14"/>
    </row>
    <row r="17" spans="2:47" s="1" customFormat="1" ht="29.25" hidden="1" customHeight="1">
      <c r="B17" s="14"/>
      <c r="C17" s="46" t="s">
        <v>68</v>
      </c>
      <c r="D17" s="45"/>
      <c r="E17" s="45"/>
      <c r="F17" s="45"/>
      <c r="G17" s="45"/>
      <c r="H17" s="45"/>
      <c r="I17" s="45"/>
      <c r="J17" s="47" t="s">
        <v>69</v>
      </c>
      <c r="K17" s="45"/>
      <c r="L17" s="14"/>
    </row>
    <row r="18" spans="2:47" s="1" customFormat="1" ht="10.35" hidden="1" customHeight="1">
      <c r="B18" s="14"/>
      <c r="L18" s="14"/>
    </row>
    <row r="19" spans="2:47" s="1" customFormat="1" ht="22.9" hidden="1" customHeight="1">
      <c r="B19" s="14"/>
      <c r="C19" s="48" t="s">
        <v>70</v>
      </c>
      <c r="J19" s="30" t="e">
        <f>#REF!</f>
        <v>#REF!</v>
      </c>
      <c r="L19" s="14"/>
      <c r="AU19" s="9" t="s">
        <v>71</v>
      </c>
    </row>
    <row r="20" spans="2:47" s="4" customFormat="1" ht="24.95" hidden="1" customHeight="1">
      <c r="B20" s="49"/>
      <c r="D20" s="50" t="s">
        <v>684</v>
      </c>
      <c r="E20" s="51"/>
      <c r="F20" s="51"/>
      <c r="G20" s="51"/>
      <c r="H20" s="51"/>
      <c r="I20" s="51"/>
      <c r="J20" s="52">
        <f>J40</f>
        <v>0</v>
      </c>
      <c r="L20" s="49"/>
    </row>
    <row r="21" spans="2:47" s="5" customFormat="1" ht="19.899999999999999" hidden="1" customHeight="1">
      <c r="B21" s="53"/>
      <c r="D21" s="54" t="s">
        <v>782</v>
      </c>
      <c r="E21" s="55"/>
      <c r="F21" s="55"/>
      <c r="G21" s="55"/>
      <c r="H21" s="55"/>
      <c r="I21" s="55"/>
      <c r="J21" s="56">
        <f>J41</f>
        <v>0</v>
      </c>
      <c r="L21" s="53"/>
    </row>
    <row r="22" spans="2:47" s="5" customFormat="1" ht="19.899999999999999" hidden="1" customHeight="1">
      <c r="B22" s="53"/>
      <c r="D22" s="54" t="s">
        <v>687</v>
      </c>
      <c r="E22" s="55"/>
      <c r="F22" s="55"/>
      <c r="G22" s="55"/>
      <c r="H22" s="55"/>
      <c r="I22" s="55"/>
      <c r="J22" s="56">
        <f>J45</f>
        <v>0</v>
      </c>
      <c r="L22" s="53"/>
    </row>
    <row r="23" spans="2:47" s="5" customFormat="1" ht="19.899999999999999" hidden="1" customHeight="1">
      <c r="B23" s="53"/>
      <c r="D23" s="54" t="s">
        <v>688</v>
      </c>
      <c r="E23" s="55"/>
      <c r="F23" s="55"/>
      <c r="G23" s="55"/>
      <c r="H23" s="55"/>
      <c r="I23" s="55"/>
      <c r="J23" s="56">
        <f>J50</f>
        <v>0</v>
      </c>
      <c r="L23" s="53"/>
    </row>
    <row r="24" spans="2:47" s="5" customFormat="1" ht="19.899999999999999" hidden="1" customHeight="1">
      <c r="B24" s="53"/>
      <c r="D24" s="54" t="s">
        <v>689</v>
      </c>
      <c r="E24" s="55"/>
      <c r="F24" s="55"/>
      <c r="G24" s="55"/>
      <c r="H24" s="55"/>
      <c r="I24" s="55"/>
      <c r="J24" s="56">
        <f>J56</f>
        <v>0</v>
      </c>
      <c r="L24" s="53"/>
    </row>
    <row r="25" spans="2:47" s="5" customFormat="1" ht="19.899999999999999" hidden="1" customHeight="1">
      <c r="B25" s="53"/>
      <c r="D25" s="54" t="s">
        <v>690</v>
      </c>
      <c r="E25" s="55"/>
      <c r="F25" s="55"/>
      <c r="G25" s="55"/>
      <c r="H25" s="55"/>
      <c r="I25" s="55"/>
      <c r="J25" s="56">
        <f>J69</f>
        <v>0</v>
      </c>
      <c r="L25" s="53"/>
    </row>
    <row r="26" spans="2:47" s="4" customFormat="1" ht="21.75" hidden="1" customHeight="1">
      <c r="B26" s="49"/>
      <c r="D26" s="57" t="s">
        <v>80</v>
      </c>
      <c r="J26" s="58" t="e">
        <f>#REF!</f>
        <v>#REF!</v>
      </c>
      <c r="L26" s="49"/>
    </row>
    <row r="27" spans="2:47" s="1" customFormat="1" ht="21.75" hidden="1" customHeight="1">
      <c r="B27" s="14"/>
      <c r="L27" s="14"/>
    </row>
    <row r="28" spans="2:47" s="1" customFormat="1" ht="6.95" hidden="1" customHeight="1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4"/>
    </row>
    <row r="29" spans="2:47" hidden="1"/>
    <row r="30" spans="2:47" hidden="1"/>
    <row r="31" spans="2:47" hidden="1"/>
    <row r="32" spans="2:47" s="1" customFormat="1" ht="6.95" customHeight="1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4"/>
    </row>
    <row r="33" spans="2:65" s="1" customFormat="1" ht="24.95" customHeight="1">
      <c r="B33" s="14"/>
      <c r="C33" s="184" t="s">
        <v>942</v>
      </c>
      <c r="D33" s="185"/>
      <c r="E33" s="185"/>
      <c r="F33" s="185"/>
      <c r="G33" s="185"/>
      <c r="H33" s="185"/>
      <c r="I33" s="185"/>
      <c r="J33" s="185"/>
      <c r="L33" s="14"/>
    </row>
    <row r="34" spans="2:65" s="1" customFormat="1" ht="6.95" customHeight="1">
      <c r="B34" s="14"/>
      <c r="L34" s="14"/>
    </row>
    <row r="35" spans="2:65" s="1" customFormat="1" ht="12" customHeight="1">
      <c r="B35" s="14"/>
      <c r="C35" s="191" t="s">
        <v>7</v>
      </c>
      <c r="D35" s="188"/>
      <c r="E35" s="188"/>
      <c r="F35" s="191" t="s">
        <v>935</v>
      </c>
      <c r="G35" s="191"/>
      <c r="H35" s="191"/>
      <c r="I35" s="191"/>
      <c r="J35" s="191"/>
      <c r="L35" s="14"/>
    </row>
    <row r="36" spans="2:65" s="1" customFormat="1" ht="10.35" customHeight="1">
      <c r="B36" s="14"/>
      <c r="L36" s="14"/>
    </row>
    <row r="37" spans="2:65" s="6" customFormat="1" ht="29.25" customHeight="1">
      <c r="B37" s="59"/>
      <c r="C37" s="60" t="s">
        <v>81</v>
      </c>
      <c r="D37" s="61" t="s">
        <v>20</v>
      </c>
      <c r="E37" s="61" t="s">
        <v>16</v>
      </c>
      <c r="F37" s="61" t="s">
        <v>17</v>
      </c>
      <c r="G37" s="61" t="s">
        <v>82</v>
      </c>
      <c r="H37" s="61" t="s">
        <v>83</v>
      </c>
      <c r="I37" s="61" t="s">
        <v>84</v>
      </c>
      <c r="J37" s="62" t="s">
        <v>69</v>
      </c>
      <c r="K37" s="63" t="s">
        <v>85</v>
      </c>
      <c r="L37" s="59"/>
      <c r="M37" s="26" t="s">
        <v>1</v>
      </c>
      <c r="N37" s="27" t="s">
        <v>14</v>
      </c>
      <c r="O37" s="27" t="s">
        <v>86</v>
      </c>
      <c r="P37" s="27" t="s">
        <v>87</v>
      </c>
      <c r="Q37" s="27" t="s">
        <v>88</v>
      </c>
      <c r="R37" s="27" t="s">
        <v>89</v>
      </c>
      <c r="S37" s="27" t="s">
        <v>90</v>
      </c>
      <c r="T37" s="28" t="s">
        <v>91</v>
      </c>
    </row>
    <row r="38" spans="2:65" s="6" customFormat="1" ht="29.25" customHeight="1">
      <c r="B38" s="59"/>
      <c r="C38" s="63"/>
      <c r="D38" s="63"/>
      <c r="E38" s="63"/>
      <c r="F38" s="63"/>
      <c r="G38" s="63"/>
      <c r="H38" s="63"/>
      <c r="I38" s="63"/>
      <c r="J38" s="63"/>
      <c r="K38" s="63"/>
      <c r="L38" s="59"/>
      <c r="M38" s="118"/>
      <c r="N38" s="119"/>
      <c r="O38" s="119"/>
      <c r="P38" s="119"/>
      <c r="Q38" s="119"/>
      <c r="R38" s="119"/>
      <c r="S38" s="119"/>
      <c r="T38" s="120"/>
    </row>
    <row r="39" spans="2:65" s="6" customFormat="1" ht="29.25" customHeight="1">
      <c r="B39" s="59"/>
      <c r="C39" s="189" t="s">
        <v>945</v>
      </c>
      <c r="D39" s="190"/>
      <c r="E39" s="190"/>
      <c r="F39" s="190"/>
      <c r="G39" s="190"/>
      <c r="H39" s="190"/>
      <c r="I39" s="190"/>
      <c r="J39" s="110">
        <f>BK40</f>
        <v>0</v>
      </c>
      <c r="K39" s="63"/>
      <c r="L39" s="59"/>
      <c r="M39" s="118"/>
      <c r="N39" s="119"/>
      <c r="O39" s="119"/>
      <c r="P39" s="119"/>
      <c r="Q39" s="119"/>
      <c r="R39" s="119"/>
      <c r="S39" s="119"/>
      <c r="T39" s="120"/>
    </row>
    <row r="40" spans="2:65" s="108" customFormat="1" ht="25.9" customHeight="1">
      <c r="B40" s="111"/>
      <c r="D40" s="112" t="s">
        <v>33</v>
      </c>
      <c r="E40" s="107" t="s">
        <v>691</v>
      </c>
      <c r="F40" s="107" t="s">
        <v>692</v>
      </c>
      <c r="I40" s="109"/>
      <c r="J40" s="110">
        <f>BK40</f>
        <v>0</v>
      </c>
      <c r="L40" s="111"/>
      <c r="M40" s="113"/>
      <c r="P40" s="114">
        <f>P41+P45+P50+P56+P69</f>
        <v>0</v>
      </c>
      <c r="R40" s="114">
        <f>R41+R45+R50+R56+R69</f>
        <v>0</v>
      </c>
      <c r="T40" s="115">
        <f>T41+T45+T50+T56+T69</f>
        <v>0</v>
      </c>
      <c r="AR40" s="112" t="s">
        <v>149</v>
      </c>
      <c r="AT40" s="116" t="s">
        <v>33</v>
      </c>
      <c r="AU40" s="116" t="s">
        <v>34</v>
      </c>
      <c r="AY40" s="112" t="s">
        <v>94</v>
      </c>
      <c r="BK40" s="117">
        <f>BK41+BK45+BK50+BK56+BK69</f>
        <v>0</v>
      </c>
    </row>
    <row r="41" spans="2:65" s="7" customFormat="1" ht="22.9" customHeight="1">
      <c r="B41" s="68"/>
      <c r="D41" s="69" t="s">
        <v>33</v>
      </c>
      <c r="E41" s="77" t="s">
        <v>783</v>
      </c>
      <c r="F41" s="77" t="s">
        <v>784</v>
      </c>
      <c r="I41" s="71"/>
      <c r="J41" s="78">
        <f>BK41</f>
        <v>0</v>
      </c>
      <c r="L41" s="68"/>
      <c r="M41" s="72"/>
      <c r="P41" s="73">
        <f>SUM(P42:P44)</f>
        <v>0</v>
      </c>
      <c r="R41" s="73">
        <f>SUM(R42:R44)</f>
        <v>0</v>
      </c>
      <c r="T41" s="74">
        <f>SUM(T42:T44)</f>
        <v>0</v>
      </c>
      <c r="AR41" s="69" t="s">
        <v>40</v>
      </c>
      <c r="AT41" s="75" t="s">
        <v>33</v>
      </c>
      <c r="AU41" s="75" t="s">
        <v>40</v>
      </c>
      <c r="AY41" s="69" t="s">
        <v>94</v>
      </c>
      <c r="BK41" s="76">
        <f>SUM(BK42:BK44)</f>
        <v>0</v>
      </c>
    </row>
    <row r="42" spans="2:65" s="1" customFormat="1" ht="21.75" customHeight="1">
      <c r="B42" s="79"/>
      <c r="C42" s="80" t="s">
        <v>40</v>
      </c>
      <c r="D42" s="80" t="s">
        <v>97</v>
      </c>
      <c r="E42" s="81" t="s">
        <v>785</v>
      </c>
      <c r="F42" s="82" t="s">
        <v>786</v>
      </c>
      <c r="G42" s="83" t="s">
        <v>133</v>
      </c>
      <c r="H42" s="84">
        <v>1</v>
      </c>
      <c r="I42" s="85"/>
      <c r="J42" s="86">
        <f>ROUND(I42*H42,2)</f>
        <v>0</v>
      </c>
      <c r="K42" s="87"/>
      <c r="L42" s="14"/>
      <c r="M42" s="88" t="s">
        <v>1</v>
      </c>
      <c r="N42" s="89" t="s">
        <v>15</v>
      </c>
      <c r="P42" s="90">
        <f>O42*H42</f>
        <v>0</v>
      </c>
      <c r="Q42" s="90">
        <v>0</v>
      </c>
      <c r="R42" s="90">
        <f>Q42*H42</f>
        <v>0</v>
      </c>
      <c r="S42" s="90">
        <v>0</v>
      </c>
      <c r="T42" s="91">
        <f>S42*H42</f>
        <v>0</v>
      </c>
      <c r="AR42" s="92" t="s">
        <v>101</v>
      </c>
      <c r="AT42" s="92" t="s">
        <v>97</v>
      </c>
      <c r="AU42" s="92" t="s">
        <v>102</v>
      </c>
      <c r="AY42" s="9" t="s">
        <v>94</v>
      </c>
      <c r="BE42" s="93">
        <f>IF(N42="základná",J42,0)</f>
        <v>0</v>
      </c>
      <c r="BF42" s="93">
        <f>IF(N42="znížená",J42,0)</f>
        <v>0</v>
      </c>
      <c r="BG42" s="93">
        <f>IF(N42="zákl. prenesená",J42,0)</f>
        <v>0</v>
      </c>
      <c r="BH42" s="93">
        <f>IF(N42="zníž. prenesená",J42,0)</f>
        <v>0</v>
      </c>
      <c r="BI42" s="93">
        <f>IF(N42="nulová",J42,0)</f>
        <v>0</v>
      </c>
      <c r="BJ42" s="9" t="s">
        <v>102</v>
      </c>
      <c r="BK42" s="93">
        <f>ROUND(I42*H42,2)</f>
        <v>0</v>
      </c>
      <c r="BL42" s="9" t="s">
        <v>101</v>
      </c>
      <c r="BM42" s="92" t="s">
        <v>787</v>
      </c>
    </row>
    <row r="43" spans="2:65" s="1" customFormat="1" ht="24.2" customHeight="1">
      <c r="B43" s="79"/>
      <c r="C43" s="80" t="s">
        <v>102</v>
      </c>
      <c r="D43" s="80" t="s">
        <v>97</v>
      </c>
      <c r="E43" s="81" t="s">
        <v>788</v>
      </c>
      <c r="F43" s="82" t="s">
        <v>789</v>
      </c>
      <c r="G43" s="83" t="s">
        <v>200</v>
      </c>
      <c r="H43" s="84">
        <v>1</v>
      </c>
      <c r="I43" s="85"/>
      <c r="J43" s="86">
        <f>ROUND(I43*H43,2)</f>
        <v>0</v>
      </c>
      <c r="K43" s="87"/>
      <c r="L43" s="14"/>
      <c r="M43" s="88" t="s">
        <v>1</v>
      </c>
      <c r="N43" s="89" t="s">
        <v>15</v>
      </c>
      <c r="P43" s="90">
        <f>O43*H43</f>
        <v>0</v>
      </c>
      <c r="Q43" s="90">
        <v>0</v>
      </c>
      <c r="R43" s="90">
        <f>Q43*H43</f>
        <v>0</v>
      </c>
      <c r="S43" s="90">
        <v>0</v>
      </c>
      <c r="T43" s="91">
        <f>S43*H43</f>
        <v>0</v>
      </c>
      <c r="AR43" s="92" t="s">
        <v>101</v>
      </c>
      <c r="AT43" s="92" t="s">
        <v>97</v>
      </c>
      <c r="AU43" s="92" t="s">
        <v>102</v>
      </c>
      <c r="AY43" s="9" t="s">
        <v>94</v>
      </c>
      <c r="BE43" s="93">
        <f>IF(N43="základná",J43,0)</f>
        <v>0</v>
      </c>
      <c r="BF43" s="93">
        <f>IF(N43="znížená",J43,0)</f>
        <v>0</v>
      </c>
      <c r="BG43" s="93">
        <f>IF(N43="zákl. prenesená",J43,0)</f>
        <v>0</v>
      </c>
      <c r="BH43" s="93">
        <f>IF(N43="zníž. prenesená",J43,0)</f>
        <v>0</v>
      </c>
      <c r="BI43" s="93">
        <f>IF(N43="nulová",J43,0)</f>
        <v>0</v>
      </c>
      <c r="BJ43" s="9" t="s">
        <v>102</v>
      </c>
      <c r="BK43" s="93">
        <f>ROUND(I43*H43,2)</f>
        <v>0</v>
      </c>
      <c r="BL43" s="9" t="s">
        <v>101</v>
      </c>
      <c r="BM43" s="92" t="s">
        <v>790</v>
      </c>
    </row>
    <row r="44" spans="2:65" s="1" customFormat="1" ht="16.5" customHeight="1">
      <c r="B44" s="79"/>
      <c r="C44" s="80" t="s">
        <v>149</v>
      </c>
      <c r="D44" s="80" t="s">
        <v>97</v>
      </c>
      <c r="E44" s="81" t="s">
        <v>791</v>
      </c>
      <c r="F44" s="82" t="s">
        <v>792</v>
      </c>
      <c r="G44" s="83" t="s">
        <v>133</v>
      </c>
      <c r="H44" s="84">
        <v>7</v>
      </c>
      <c r="I44" s="85"/>
      <c r="J44" s="86">
        <f>ROUND(I44*H44,2)</f>
        <v>0</v>
      </c>
      <c r="K44" s="87"/>
      <c r="L44" s="14"/>
      <c r="M44" s="88" t="s">
        <v>1</v>
      </c>
      <c r="N44" s="89" t="s">
        <v>15</v>
      </c>
      <c r="P44" s="90">
        <f>O44*H44</f>
        <v>0</v>
      </c>
      <c r="Q44" s="90">
        <v>0</v>
      </c>
      <c r="R44" s="90">
        <f>Q44*H44</f>
        <v>0</v>
      </c>
      <c r="S44" s="90">
        <v>0</v>
      </c>
      <c r="T44" s="91">
        <f>S44*H44</f>
        <v>0</v>
      </c>
      <c r="AR44" s="92" t="s">
        <v>101</v>
      </c>
      <c r="AT44" s="92" t="s">
        <v>97</v>
      </c>
      <c r="AU44" s="92" t="s">
        <v>102</v>
      </c>
      <c r="AY44" s="9" t="s">
        <v>94</v>
      </c>
      <c r="BE44" s="93">
        <f>IF(N44="základná",J44,0)</f>
        <v>0</v>
      </c>
      <c r="BF44" s="93">
        <f>IF(N44="znížená",J44,0)</f>
        <v>0</v>
      </c>
      <c r="BG44" s="93">
        <f>IF(N44="zákl. prenesená",J44,0)</f>
        <v>0</v>
      </c>
      <c r="BH44" s="93">
        <f>IF(N44="zníž. prenesená",J44,0)</f>
        <v>0</v>
      </c>
      <c r="BI44" s="93">
        <f>IF(N44="nulová",J44,0)</f>
        <v>0</v>
      </c>
      <c r="BJ44" s="9" t="s">
        <v>102</v>
      </c>
      <c r="BK44" s="93">
        <f>ROUND(I44*H44,2)</f>
        <v>0</v>
      </c>
      <c r="BL44" s="9" t="s">
        <v>101</v>
      </c>
      <c r="BM44" s="92" t="s">
        <v>793</v>
      </c>
    </row>
    <row r="45" spans="2:65" s="7" customFormat="1" ht="22.9" customHeight="1">
      <c r="B45" s="68"/>
      <c r="D45" s="69" t="s">
        <v>33</v>
      </c>
      <c r="E45" s="77" t="s">
        <v>715</v>
      </c>
      <c r="F45" s="77" t="s">
        <v>716</v>
      </c>
      <c r="I45" s="71"/>
      <c r="J45" s="78">
        <f>BK45</f>
        <v>0</v>
      </c>
      <c r="L45" s="68"/>
      <c r="M45" s="72"/>
      <c r="P45" s="73">
        <f>SUM(P46:P49)</f>
        <v>0</v>
      </c>
      <c r="R45" s="73">
        <f>SUM(R46:R49)</f>
        <v>0</v>
      </c>
      <c r="T45" s="74">
        <f>SUM(T46:T49)</f>
        <v>0</v>
      </c>
      <c r="AR45" s="69" t="s">
        <v>40</v>
      </c>
      <c r="AT45" s="75" t="s">
        <v>33</v>
      </c>
      <c r="AU45" s="75" t="s">
        <v>40</v>
      </c>
      <c r="AY45" s="69" t="s">
        <v>94</v>
      </c>
      <c r="BK45" s="76">
        <f>SUM(BK46:BK49)</f>
        <v>0</v>
      </c>
    </row>
    <row r="46" spans="2:65" s="1" customFormat="1" ht="16.5" customHeight="1">
      <c r="B46" s="79"/>
      <c r="C46" s="80" t="s">
        <v>101</v>
      </c>
      <c r="D46" s="80" t="s">
        <v>97</v>
      </c>
      <c r="E46" s="81" t="s">
        <v>794</v>
      </c>
      <c r="F46" s="82" t="s">
        <v>795</v>
      </c>
      <c r="G46" s="83" t="s">
        <v>441</v>
      </c>
      <c r="H46" s="84">
        <v>580</v>
      </c>
      <c r="I46" s="85"/>
      <c r="J46" s="86">
        <f>ROUND(I46*H46,2)</f>
        <v>0</v>
      </c>
      <c r="K46" s="87"/>
      <c r="L46" s="14"/>
      <c r="M46" s="88" t="s">
        <v>1</v>
      </c>
      <c r="N46" s="89" t="s">
        <v>15</v>
      </c>
      <c r="P46" s="90">
        <f>O46*H46</f>
        <v>0</v>
      </c>
      <c r="Q46" s="90">
        <v>0</v>
      </c>
      <c r="R46" s="90">
        <f>Q46*H46</f>
        <v>0</v>
      </c>
      <c r="S46" s="90">
        <v>0</v>
      </c>
      <c r="T46" s="91">
        <f>S46*H46</f>
        <v>0</v>
      </c>
      <c r="AR46" s="92" t="s">
        <v>101</v>
      </c>
      <c r="AT46" s="92" t="s">
        <v>97</v>
      </c>
      <c r="AU46" s="92" t="s">
        <v>102</v>
      </c>
      <c r="AY46" s="9" t="s">
        <v>94</v>
      </c>
      <c r="BE46" s="93">
        <f>IF(N46="základná",J46,0)</f>
        <v>0</v>
      </c>
      <c r="BF46" s="93">
        <f>IF(N46="znížená",J46,0)</f>
        <v>0</v>
      </c>
      <c r="BG46" s="93">
        <f>IF(N46="zákl. prenesená",J46,0)</f>
        <v>0</v>
      </c>
      <c r="BH46" s="93">
        <f>IF(N46="zníž. prenesená",J46,0)</f>
        <v>0</v>
      </c>
      <c r="BI46" s="93">
        <f>IF(N46="nulová",J46,0)</f>
        <v>0</v>
      </c>
      <c r="BJ46" s="9" t="s">
        <v>102</v>
      </c>
      <c r="BK46" s="93">
        <f>ROUND(I46*H46,2)</f>
        <v>0</v>
      </c>
      <c r="BL46" s="9" t="s">
        <v>101</v>
      </c>
      <c r="BM46" s="92" t="s">
        <v>796</v>
      </c>
    </row>
    <row r="47" spans="2:65" s="1" customFormat="1" ht="16.5" customHeight="1">
      <c r="B47" s="79"/>
      <c r="C47" s="80" t="s">
        <v>181</v>
      </c>
      <c r="D47" s="80" t="s">
        <v>97</v>
      </c>
      <c r="E47" s="81" t="s">
        <v>797</v>
      </c>
      <c r="F47" s="82" t="s">
        <v>798</v>
      </c>
      <c r="G47" s="83" t="s">
        <v>441</v>
      </c>
      <c r="H47" s="84">
        <v>130</v>
      </c>
      <c r="I47" s="85"/>
      <c r="J47" s="86">
        <f>ROUND(I47*H47,2)</f>
        <v>0</v>
      </c>
      <c r="K47" s="87"/>
      <c r="L47" s="14"/>
      <c r="M47" s="88" t="s">
        <v>1</v>
      </c>
      <c r="N47" s="89" t="s">
        <v>15</v>
      </c>
      <c r="P47" s="90">
        <f>O47*H47</f>
        <v>0</v>
      </c>
      <c r="Q47" s="90">
        <v>0</v>
      </c>
      <c r="R47" s="90">
        <f>Q47*H47</f>
        <v>0</v>
      </c>
      <c r="S47" s="90">
        <v>0</v>
      </c>
      <c r="T47" s="91">
        <f>S47*H47</f>
        <v>0</v>
      </c>
      <c r="AR47" s="92" t="s">
        <v>101</v>
      </c>
      <c r="AT47" s="92" t="s">
        <v>97</v>
      </c>
      <c r="AU47" s="92" t="s">
        <v>102</v>
      </c>
      <c r="AY47" s="9" t="s">
        <v>94</v>
      </c>
      <c r="BE47" s="93">
        <f>IF(N47="základná",J47,0)</f>
        <v>0</v>
      </c>
      <c r="BF47" s="93">
        <f>IF(N47="znížená",J47,0)</f>
        <v>0</v>
      </c>
      <c r="BG47" s="93">
        <f>IF(N47="zákl. prenesená",J47,0)</f>
        <v>0</v>
      </c>
      <c r="BH47" s="93">
        <f>IF(N47="zníž. prenesená",J47,0)</f>
        <v>0</v>
      </c>
      <c r="BI47" s="93">
        <f>IF(N47="nulová",J47,0)</f>
        <v>0</v>
      </c>
      <c r="BJ47" s="9" t="s">
        <v>102</v>
      </c>
      <c r="BK47" s="93">
        <f>ROUND(I47*H47,2)</f>
        <v>0</v>
      </c>
      <c r="BL47" s="9" t="s">
        <v>101</v>
      </c>
      <c r="BM47" s="92" t="s">
        <v>799</v>
      </c>
    </row>
    <row r="48" spans="2:65" s="1" customFormat="1" ht="16.5" customHeight="1">
      <c r="B48" s="79"/>
      <c r="C48" s="80" t="s">
        <v>185</v>
      </c>
      <c r="D48" s="80" t="s">
        <v>97</v>
      </c>
      <c r="E48" s="81" t="s">
        <v>729</v>
      </c>
      <c r="F48" s="82" t="s">
        <v>730</v>
      </c>
      <c r="G48" s="83" t="s">
        <v>133</v>
      </c>
      <c r="H48" s="84">
        <v>39</v>
      </c>
      <c r="I48" s="85"/>
      <c r="J48" s="86">
        <f>ROUND(I48*H48,2)</f>
        <v>0</v>
      </c>
      <c r="K48" s="87"/>
      <c r="L48" s="14"/>
      <c r="M48" s="88" t="s">
        <v>1</v>
      </c>
      <c r="N48" s="89" t="s">
        <v>15</v>
      </c>
      <c r="P48" s="90">
        <f>O48*H48</f>
        <v>0</v>
      </c>
      <c r="Q48" s="90">
        <v>0</v>
      </c>
      <c r="R48" s="90">
        <f>Q48*H48</f>
        <v>0</v>
      </c>
      <c r="S48" s="90">
        <v>0</v>
      </c>
      <c r="T48" s="91">
        <f>S48*H48</f>
        <v>0</v>
      </c>
      <c r="AR48" s="92" t="s">
        <v>101</v>
      </c>
      <c r="AT48" s="92" t="s">
        <v>97</v>
      </c>
      <c r="AU48" s="92" t="s">
        <v>102</v>
      </c>
      <c r="AY48" s="9" t="s">
        <v>94</v>
      </c>
      <c r="BE48" s="93">
        <f>IF(N48="základná",J48,0)</f>
        <v>0</v>
      </c>
      <c r="BF48" s="93">
        <f>IF(N48="znížená",J48,0)</f>
        <v>0</v>
      </c>
      <c r="BG48" s="93">
        <f>IF(N48="zákl. prenesená",J48,0)</f>
        <v>0</v>
      </c>
      <c r="BH48" s="93">
        <f>IF(N48="zníž. prenesená",J48,0)</f>
        <v>0</v>
      </c>
      <c r="BI48" s="93">
        <f>IF(N48="nulová",J48,0)</f>
        <v>0</v>
      </c>
      <c r="BJ48" s="9" t="s">
        <v>102</v>
      </c>
      <c r="BK48" s="93">
        <f>ROUND(I48*H48,2)</f>
        <v>0</v>
      </c>
      <c r="BL48" s="9" t="s">
        <v>101</v>
      </c>
      <c r="BM48" s="92" t="s">
        <v>731</v>
      </c>
    </row>
    <row r="49" spans="2:65" s="1" customFormat="1" ht="16.5" customHeight="1">
      <c r="B49" s="79"/>
      <c r="C49" s="80" t="s">
        <v>316</v>
      </c>
      <c r="D49" s="80" t="s">
        <v>97</v>
      </c>
      <c r="E49" s="81" t="s">
        <v>800</v>
      </c>
      <c r="F49" s="82" t="s">
        <v>801</v>
      </c>
      <c r="G49" s="83" t="s">
        <v>133</v>
      </c>
      <c r="H49" s="84">
        <v>8</v>
      </c>
      <c r="I49" s="85"/>
      <c r="J49" s="86">
        <f>ROUND(I49*H49,2)</f>
        <v>0</v>
      </c>
      <c r="K49" s="87"/>
      <c r="L49" s="14"/>
      <c r="M49" s="88" t="s">
        <v>1</v>
      </c>
      <c r="N49" s="89" t="s">
        <v>15</v>
      </c>
      <c r="P49" s="90">
        <f>O49*H49</f>
        <v>0</v>
      </c>
      <c r="Q49" s="90">
        <v>0</v>
      </c>
      <c r="R49" s="90">
        <f>Q49*H49</f>
        <v>0</v>
      </c>
      <c r="S49" s="90">
        <v>0</v>
      </c>
      <c r="T49" s="91">
        <f>S49*H49</f>
        <v>0</v>
      </c>
      <c r="AR49" s="92" t="s">
        <v>101</v>
      </c>
      <c r="AT49" s="92" t="s">
        <v>97</v>
      </c>
      <c r="AU49" s="92" t="s">
        <v>102</v>
      </c>
      <c r="AY49" s="9" t="s">
        <v>94</v>
      </c>
      <c r="BE49" s="93">
        <f>IF(N49="základná",J49,0)</f>
        <v>0</v>
      </c>
      <c r="BF49" s="93">
        <f>IF(N49="znížená",J49,0)</f>
        <v>0</v>
      </c>
      <c r="BG49" s="93">
        <f>IF(N49="zákl. prenesená",J49,0)</f>
        <v>0</v>
      </c>
      <c r="BH49" s="93">
        <f>IF(N49="zníž. prenesená",J49,0)</f>
        <v>0</v>
      </c>
      <c r="BI49" s="93">
        <f>IF(N49="nulová",J49,0)</f>
        <v>0</v>
      </c>
      <c r="BJ49" s="9" t="s">
        <v>102</v>
      </c>
      <c r="BK49" s="93">
        <f>ROUND(I49*H49,2)</f>
        <v>0</v>
      </c>
      <c r="BL49" s="9" t="s">
        <v>101</v>
      </c>
      <c r="BM49" s="92" t="s">
        <v>802</v>
      </c>
    </row>
    <row r="50" spans="2:65" s="7" customFormat="1" ht="22.9" customHeight="1">
      <c r="B50" s="68"/>
      <c r="D50" s="69" t="s">
        <v>33</v>
      </c>
      <c r="E50" s="77" t="s">
        <v>732</v>
      </c>
      <c r="F50" s="77" t="s">
        <v>733</v>
      </c>
      <c r="I50" s="71"/>
      <c r="J50" s="78">
        <f>BK50</f>
        <v>0</v>
      </c>
      <c r="L50" s="68"/>
      <c r="M50" s="72"/>
      <c r="P50" s="73">
        <f>SUM(P51:P55)</f>
        <v>0</v>
      </c>
      <c r="R50" s="73">
        <f>SUM(R51:R55)</f>
        <v>0</v>
      </c>
      <c r="T50" s="74">
        <f>SUM(T51:T55)</f>
        <v>0</v>
      </c>
      <c r="AR50" s="69" t="s">
        <v>40</v>
      </c>
      <c r="AT50" s="75" t="s">
        <v>33</v>
      </c>
      <c r="AU50" s="75" t="s">
        <v>40</v>
      </c>
      <c r="AY50" s="69" t="s">
        <v>94</v>
      </c>
      <c r="BK50" s="76">
        <f>SUM(BK51:BK55)</f>
        <v>0</v>
      </c>
    </row>
    <row r="51" spans="2:65" s="1" customFormat="1" ht="16.5" customHeight="1">
      <c r="B51" s="79"/>
      <c r="C51" s="80" t="s">
        <v>139</v>
      </c>
      <c r="D51" s="80" t="s">
        <v>97</v>
      </c>
      <c r="E51" s="81" t="s">
        <v>803</v>
      </c>
      <c r="F51" s="82" t="s">
        <v>804</v>
      </c>
      <c r="G51" s="83" t="s">
        <v>133</v>
      </c>
      <c r="H51" s="84">
        <v>1</v>
      </c>
      <c r="I51" s="85"/>
      <c r="J51" s="86">
        <f>ROUND(I51*H51,2)</f>
        <v>0</v>
      </c>
      <c r="K51" s="87"/>
      <c r="L51" s="14"/>
      <c r="M51" s="88" t="s">
        <v>1</v>
      </c>
      <c r="N51" s="89" t="s">
        <v>15</v>
      </c>
      <c r="P51" s="90">
        <f>O51*H51</f>
        <v>0</v>
      </c>
      <c r="Q51" s="90">
        <v>0</v>
      </c>
      <c r="R51" s="90">
        <f>Q51*H51</f>
        <v>0</v>
      </c>
      <c r="S51" s="90">
        <v>0</v>
      </c>
      <c r="T51" s="91">
        <f>S51*H51</f>
        <v>0</v>
      </c>
      <c r="AR51" s="92" t="s">
        <v>101</v>
      </c>
      <c r="AT51" s="92" t="s">
        <v>97</v>
      </c>
      <c r="AU51" s="92" t="s">
        <v>102</v>
      </c>
      <c r="AY51" s="9" t="s">
        <v>94</v>
      </c>
      <c r="BE51" s="93">
        <f>IF(N51="základná",J51,0)</f>
        <v>0</v>
      </c>
      <c r="BF51" s="93">
        <f>IF(N51="znížená",J51,0)</f>
        <v>0</v>
      </c>
      <c r="BG51" s="93">
        <f>IF(N51="zákl. prenesená",J51,0)</f>
        <v>0</v>
      </c>
      <c r="BH51" s="93">
        <f>IF(N51="zníž. prenesená",J51,0)</f>
        <v>0</v>
      </c>
      <c r="BI51" s="93">
        <f>IF(N51="nulová",J51,0)</f>
        <v>0</v>
      </c>
      <c r="BJ51" s="9" t="s">
        <v>102</v>
      </c>
      <c r="BK51" s="93">
        <f>ROUND(I51*H51,2)</f>
        <v>0</v>
      </c>
      <c r="BL51" s="9" t="s">
        <v>101</v>
      </c>
      <c r="BM51" s="92" t="s">
        <v>805</v>
      </c>
    </row>
    <row r="52" spans="2:65" s="1" customFormat="1" ht="21.75" customHeight="1">
      <c r="B52" s="79"/>
      <c r="C52" s="80" t="s">
        <v>167</v>
      </c>
      <c r="D52" s="80" t="s">
        <v>97</v>
      </c>
      <c r="E52" s="81" t="s">
        <v>806</v>
      </c>
      <c r="F52" s="82" t="s">
        <v>807</v>
      </c>
      <c r="G52" s="83" t="s">
        <v>133</v>
      </c>
      <c r="H52" s="84">
        <v>9</v>
      </c>
      <c r="I52" s="85"/>
      <c r="J52" s="86">
        <f>ROUND(I52*H52,2)</f>
        <v>0</v>
      </c>
      <c r="K52" s="87"/>
      <c r="L52" s="14"/>
      <c r="M52" s="88" t="s">
        <v>1</v>
      </c>
      <c r="N52" s="89" t="s">
        <v>15</v>
      </c>
      <c r="P52" s="90">
        <f>O52*H52</f>
        <v>0</v>
      </c>
      <c r="Q52" s="90">
        <v>0</v>
      </c>
      <c r="R52" s="90">
        <f>Q52*H52</f>
        <v>0</v>
      </c>
      <c r="S52" s="90">
        <v>0</v>
      </c>
      <c r="T52" s="91">
        <f>S52*H52</f>
        <v>0</v>
      </c>
      <c r="AR52" s="92" t="s">
        <v>101</v>
      </c>
      <c r="AT52" s="92" t="s">
        <v>97</v>
      </c>
      <c r="AU52" s="92" t="s">
        <v>102</v>
      </c>
      <c r="AY52" s="9" t="s">
        <v>94</v>
      </c>
      <c r="BE52" s="93">
        <f>IF(N52="základná",J52,0)</f>
        <v>0</v>
      </c>
      <c r="BF52" s="93">
        <f>IF(N52="znížená",J52,0)</f>
        <v>0</v>
      </c>
      <c r="BG52" s="93">
        <f>IF(N52="zákl. prenesená",J52,0)</f>
        <v>0</v>
      </c>
      <c r="BH52" s="93">
        <f>IF(N52="zníž. prenesená",J52,0)</f>
        <v>0</v>
      </c>
      <c r="BI52" s="93">
        <f>IF(N52="nulová",J52,0)</f>
        <v>0</v>
      </c>
      <c r="BJ52" s="9" t="s">
        <v>102</v>
      </c>
      <c r="BK52" s="93">
        <f>ROUND(I52*H52,2)</f>
        <v>0</v>
      </c>
      <c r="BL52" s="9" t="s">
        <v>101</v>
      </c>
      <c r="BM52" s="92" t="s">
        <v>808</v>
      </c>
    </row>
    <row r="53" spans="2:65" s="1" customFormat="1" ht="16.5" customHeight="1">
      <c r="B53" s="79"/>
      <c r="C53" s="80" t="s">
        <v>323</v>
      </c>
      <c r="D53" s="80" t="s">
        <v>97</v>
      </c>
      <c r="E53" s="81" t="s">
        <v>734</v>
      </c>
      <c r="F53" s="82" t="s">
        <v>735</v>
      </c>
      <c r="G53" s="83" t="s">
        <v>441</v>
      </c>
      <c r="H53" s="84">
        <v>110</v>
      </c>
      <c r="I53" s="85"/>
      <c r="J53" s="86">
        <f>ROUND(I53*H53,2)</f>
        <v>0</v>
      </c>
      <c r="K53" s="87"/>
      <c r="L53" s="14"/>
      <c r="M53" s="88" t="s">
        <v>1</v>
      </c>
      <c r="N53" s="89" t="s">
        <v>15</v>
      </c>
      <c r="P53" s="90">
        <f>O53*H53</f>
        <v>0</v>
      </c>
      <c r="Q53" s="90">
        <v>0</v>
      </c>
      <c r="R53" s="90">
        <f>Q53*H53</f>
        <v>0</v>
      </c>
      <c r="S53" s="90">
        <v>0</v>
      </c>
      <c r="T53" s="91">
        <f>S53*H53</f>
        <v>0</v>
      </c>
      <c r="AR53" s="92" t="s">
        <v>101</v>
      </c>
      <c r="AT53" s="92" t="s">
        <v>97</v>
      </c>
      <c r="AU53" s="92" t="s">
        <v>102</v>
      </c>
      <c r="AY53" s="9" t="s">
        <v>94</v>
      </c>
      <c r="BE53" s="93">
        <f>IF(N53="základná",J53,0)</f>
        <v>0</v>
      </c>
      <c r="BF53" s="93">
        <f>IF(N53="znížená",J53,0)</f>
        <v>0</v>
      </c>
      <c r="BG53" s="93">
        <f>IF(N53="zákl. prenesená",J53,0)</f>
        <v>0</v>
      </c>
      <c r="BH53" s="93">
        <f>IF(N53="zníž. prenesená",J53,0)</f>
        <v>0</v>
      </c>
      <c r="BI53" s="93">
        <f>IF(N53="nulová",J53,0)</f>
        <v>0</v>
      </c>
      <c r="BJ53" s="9" t="s">
        <v>102</v>
      </c>
      <c r="BK53" s="93">
        <f>ROUND(I53*H53,2)</f>
        <v>0</v>
      </c>
      <c r="BL53" s="9" t="s">
        <v>101</v>
      </c>
      <c r="BM53" s="92" t="s">
        <v>736</v>
      </c>
    </row>
    <row r="54" spans="2:65" s="1" customFormat="1" ht="16.5" customHeight="1">
      <c r="B54" s="79"/>
      <c r="C54" s="80" t="s">
        <v>130</v>
      </c>
      <c r="D54" s="80" t="s">
        <v>97</v>
      </c>
      <c r="E54" s="81" t="s">
        <v>737</v>
      </c>
      <c r="F54" s="82" t="s">
        <v>738</v>
      </c>
      <c r="G54" s="83" t="s">
        <v>441</v>
      </c>
      <c r="H54" s="84">
        <v>30</v>
      </c>
      <c r="I54" s="85"/>
      <c r="J54" s="86">
        <f>ROUND(I54*H54,2)</f>
        <v>0</v>
      </c>
      <c r="K54" s="87"/>
      <c r="L54" s="14"/>
      <c r="M54" s="88" t="s">
        <v>1</v>
      </c>
      <c r="N54" s="89" t="s">
        <v>15</v>
      </c>
      <c r="P54" s="90">
        <f>O54*H54</f>
        <v>0</v>
      </c>
      <c r="Q54" s="90">
        <v>0</v>
      </c>
      <c r="R54" s="90">
        <f>Q54*H54</f>
        <v>0</v>
      </c>
      <c r="S54" s="90">
        <v>0</v>
      </c>
      <c r="T54" s="91">
        <f>S54*H54</f>
        <v>0</v>
      </c>
      <c r="AR54" s="92" t="s">
        <v>101</v>
      </c>
      <c r="AT54" s="92" t="s">
        <v>97</v>
      </c>
      <c r="AU54" s="92" t="s">
        <v>102</v>
      </c>
      <c r="AY54" s="9" t="s">
        <v>94</v>
      </c>
      <c r="BE54" s="93">
        <f>IF(N54="základná",J54,0)</f>
        <v>0</v>
      </c>
      <c r="BF54" s="93">
        <f>IF(N54="znížená",J54,0)</f>
        <v>0</v>
      </c>
      <c r="BG54" s="93">
        <f>IF(N54="zákl. prenesená",J54,0)</f>
        <v>0</v>
      </c>
      <c r="BH54" s="93">
        <f>IF(N54="zníž. prenesená",J54,0)</f>
        <v>0</v>
      </c>
      <c r="BI54" s="93">
        <f>IF(N54="nulová",J54,0)</f>
        <v>0</v>
      </c>
      <c r="BJ54" s="9" t="s">
        <v>102</v>
      </c>
      <c r="BK54" s="93">
        <f>ROUND(I54*H54,2)</f>
        <v>0</v>
      </c>
      <c r="BL54" s="9" t="s">
        <v>101</v>
      </c>
      <c r="BM54" s="92" t="s">
        <v>739</v>
      </c>
    </row>
    <row r="55" spans="2:65" s="1" customFormat="1" ht="16.5" customHeight="1">
      <c r="B55" s="79"/>
      <c r="C55" s="80" t="s">
        <v>135</v>
      </c>
      <c r="D55" s="80" t="s">
        <v>97</v>
      </c>
      <c r="E55" s="81" t="s">
        <v>740</v>
      </c>
      <c r="F55" s="82" t="s">
        <v>741</v>
      </c>
      <c r="G55" s="83" t="s">
        <v>133</v>
      </c>
      <c r="H55" s="84">
        <v>40</v>
      </c>
      <c r="I55" s="85"/>
      <c r="J55" s="86">
        <f>ROUND(I55*H55,2)</f>
        <v>0</v>
      </c>
      <c r="K55" s="87"/>
      <c r="L55" s="14"/>
      <c r="M55" s="88" t="s">
        <v>1</v>
      </c>
      <c r="N55" s="89" t="s">
        <v>15</v>
      </c>
      <c r="P55" s="90">
        <f>O55*H55</f>
        <v>0</v>
      </c>
      <c r="Q55" s="90">
        <v>0</v>
      </c>
      <c r="R55" s="90">
        <f>Q55*H55</f>
        <v>0</v>
      </c>
      <c r="S55" s="90">
        <v>0</v>
      </c>
      <c r="T55" s="91">
        <f>S55*H55</f>
        <v>0</v>
      </c>
      <c r="AR55" s="92" t="s">
        <v>101</v>
      </c>
      <c r="AT55" s="92" t="s">
        <v>97</v>
      </c>
      <c r="AU55" s="92" t="s">
        <v>102</v>
      </c>
      <c r="AY55" s="9" t="s">
        <v>94</v>
      </c>
      <c r="BE55" s="93">
        <f>IF(N55="základná",J55,0)</f>
        <v>0</v>
      </c>
      <c r="BF55" s="93">
        <f>IF(N55="znížená",J55,0)</f>
        <v>0</v>
      </c>
      <c r="BG55" s="93">
        <f>IF(N55="zákl. prenesená",J55,0)</f>
        <v>0</v>
      </c>
      <c r="BH55" s="93">
        <f>IF(N55="zníž. prenesená",J55,0)</f>
        <v>0</v>
      </c>
      <c r="BI55" s="93">
        <f>IF(N55="nulová",J55,0)</f>
        <v>0</v>
      </c>
      <c r="BJ55" s="9" t="s">
        <v>102</v>
      </c>
      <c r="BK55" s="93">
        <f>ROUND(I55*H55,2)</f>
        <v>0</v>
      </c>
      <c r="BL55" s="9" t="s">
        <v>101</v>
      </c>
      <c r="BM55" s="92" t="s">
        <v>742</v>
      </c>
    </row>
    <row r="56" spans="2:65" s="7" customFormat="1" ht="22.9" customHeight="1">
      <c r="B56" s="68"/>
      <c r="D56" s="69" t="s">
        <v>33</v>
      </c>
      <c r="E56" s="77" t="s">
        <v>743</v>
      </c>
      <c r="F56" s="77" t="s">
        <v>95</v>
      </c>
      <c r="I56" s="71"/>
      <c r="J56" s="78">
        <f>BK56</f>
        <v>0</v>
      </c>
      <c r="L56" s="68"/>
      <c r="M56" s="72"/>
      <c r="P56" s="73">
        <f>SUM(P57:P68)</f>
        <v>0</v>
      </c>
      <c r="R56" s="73">
        <f>SUM(R57:R68)</f>
        <v>0</v>
      </c>
      <c r="T56" s="74">
        <f>SUM(T57:T68)</f>
        <v>0</v>
      </c>
      <c r="AR56" s="69" t="s">
        <v>40</v>
      </c>
      <c r="AT56" s="75" t="s">
        <v>33</v>
      </c>
      <c r="AU56" s="75" t="s">
        <v>40</v>
      </c>
      <c r="AY56" s="69" t="s">
        <v>94</v>
      </c>
      <c r="BK56" s="76">
        <f>SUM(BK57:BK68)</f>
        <v>0</v>
      </c>
    </row>
    <row r="57" spans="2:65" s="1" customFormat="1" ht="16.5" customHeight="1">
      <c r="B57" s="79"/>
      <c r="C57" s="80" t="s">
        <v>294</v>
      </c>
      <c r="D57" s="80" t="s">
        <v>97</v>
      </c>
      <c r="E57" s="81" t="s">
        <v>809</v>
      </c>
      <c r="F57" s="82" t="s">
        <v>810</v>
      </c>
      <c r="G57" s="83" t="s">
        <v>133</v>
      </c>
      <c r="H57" s="84">
        <v>1</v>
      </c>
      <c r="I57" s="85"/>
      <c r="J57" s="86">
        <f t="shared" ref="J57:J68" si="0">ROUND(I57*H57,2)</f>
        <v>0</v>
      </c>
      <c r="K57" s="87"/>
      <c r="L57" s="14"/>
      <c r="M57" s="88" t="s">
        <v>1</v>
      </c>
      <c r="N57" s="89" t="s">
        <v>15</v>
      </c>
      <c r="P57" s="90">
        <f t="shared" ref="P57:P68" si="1">O57*H57</f>
        <v>0</v>
      </c>
      <c r="Q57" s="90">
        <v>0</v>
      </c>
      <c r="R57" s="90">
        <f t="shared" ref="R57:R68" si="2">Q57*H57</f>
        <v>0</v>
      </c>
      <c r="S57" s="90">
        <v>0</v>
      </c>
      <c r="T57" s="91">
        <f t="shared" ref="T57:T68" si="3">S57*H57</f>
        <v>0</v>
      </c>
      <c r="AR57" s="92" t="s">
        <v>101</v>
      </c>
      <c r="AT57" s="92" t="s">
        <v>97</v>
      </c>
      <c r="AU57" s="92" t="s">
        <v>102</v>
      </c>
      <c r="AY57" s="9" t="s">
        <v>94</v>
      </c>
      <c r="BE57" s="93">
        <f t="shared" ref="BE57:BE68" si="4">IF(N57="základná",J57,0)</f>
        <v>0</v>
      </c>
      <c r="BF57" s="93">
        <f t="shared" ref="BF57:BF68" si="5">IF(N57="znížená",J57,0)</f>
        <v>0</v>
      </c>
      <c r="BG57" s="93">
        <f t="shared" ref="BG57:BG68" si="6">IF(N57="zákl. prenesená",J57,0)</f>
        <v>0</v>
      </c>
      <c r="BH57" s="93">
        <f t="shared" ref="BH57:BH68" si="7">IF(N57="zníž. prenesená",J57,0)</f>
        <v>0</v>
      </c>
      <c r="BI57" s="93">
        <f t="shared" ref="BI57:BI68" si="8">IF(N57="nulová",J57,0)</f>
        <v>0</v>
      </c>
      <c r="BJ57" s="9" t="s">
        <v>102</v>
      </c>
      <c r="BK57" s="93">
        <f t="shared" ref="BK57:BK68" si="9">ROUND(I57*H57,2)</f>
        <v>0</v>
      </c>
      <c r="BL57" s="9" t="s">
        <v>101</v>
      </c>
      <c r="BM57" s="92" t="s">
        <v>811</v>
      </c>
    </row>
    <row r="58" spans="2:65" s="1" customFormat="1" ht="24.2" customHeight="1">
      <c r="B58" s="79"/>
      <c r="C58" s="80" t="s">
        <v>151</v>
      </c>
      <c r="D58" s="80" t="s">
        <v>97</v>
      </c>
      <c r="E58" s="81" t="s">
        <v>747</v>
      </c>
      <c r="F58" s="82" t="s">
        <v>748</v>
      </c>
      <c r="G58" s="83" t="s">
        <v>369</v>
      </c>
      <c r="H58" s="84">
        <v>80</v>
      </c>
      <c r="I58" s="85"/>
      <c r="J58" s="86">
        <f t="shared" si="0"/>
        <v>0</v>
      </c>
      <c r="K58" s="87"/>
      <c r="L58" s="14"/>
      <c r="M58" s="88" t="s">
        <v>1</v>
      </c>
      <c r="N58" s="89" t="s">
        <v>15</v>
      </c>
      <c r="P58" s="90">
        <f t="shared" si="1"/>
        <v>0</v>
      </c>
      <c r="Q58" s="90">
        <v>0</v>
      </c>
      <c r="R58" s="90">
        <f t="shared" si="2"/>
        <v>0</v>
      </c>
      <c r="S58" s="90">
        <v>0</v>
      </c>
      <c r="T58" s="91">
        <f t="shared" si="3"/>
        <v>0</v>
      </c>
      <c r="AR58" s="92" t="s">
        <v>101</v>
      </c>
      <c r="AT58" s="92" t="s">
        <v>97</v>
      </c>
      <c r="AU58" s="92" t="s">
        <v>102</v>
      </c>
      <c r="AY58" s="9" t="s">
        <v>94</v>
      </c>
      <c r="BE58" s="93">
        <f t="shared" si="4"/>
        <v>0</v>
      </c>
      <c r="BF58" s="93">
        <f t="shared" si="5"/>
        <v>0</v>
      </c>
      <c r="BG58" s="93">
        <f t="shared" si="6"/>
        <v>0</v>
      </c>
      <c r="BH58" s="93">
        <f t="shared" si="7"/>
        <v>0</v>
      </c>
      <c r="BI58" s="93">
        <f t="shared" si="8"/>
        <v>0</v>
      </c>
      <c r="BJ58" s="9" t="s">
        <v>102</v>
      </c>
      <c r="BK58" s="93">
        <f t="shared" si="9"/>
        <v>0</v>
      </c>
      <c r="BL58" s="9" t="s">
        <v>101</v>
      </c>
      <c r="BM58" s="92" t="s">
        <v>749</v>
      </c>
    </row>
    <row r="59" spans="2:65" s="1" customFormat="1" ht="24.2" customHeight="1">
      <c r="B59" s="79"/>
      <c r="C59" s="80" t="s">
        <v>163</v>
      </c>
      <c r="D59" s="80" t="s">
        <v>97</v>
      </c>
      <c r="E59" s="81" t="s">
        <v>812</v>
      </c>
      <c r="F59" s="82" t="s">
        <v>813</v>
      </c>
      <c r="G59" s="83" t="s">
        <v>369</v>
      </c>
      <c r="H59" s="84">
        <v>20</v>
      </c>
      <c r="I59" s="85"/>
      <c r="J59" s="86">
        <f t="shared" si="0"/>
        <v>0</v>
      </c>
      <c r="K59" s="87"/>
      <c r="L59" s="14"/>
      <c r="M59" s="88" t="s">
        <v>1</v>
      </c>
      <c r="N59" s="89" t="s">
        <v>15</v>
      </c>
      <c r="P59" s="90">
        <f t="shared" si="1"/>
        <v>0</v>
      </c>
      <c r="Q59" s="90">
        <v>0</v>
      </c>
      <c r="R59" s="90">
        <f t="shared" si="2"/>
        <v>0</v>
      </c>
      <c r="S59" s="90">
        <v>0</v>
      </c>
      <c r="T59" s="91">
        <f t="shared" si="3"/>
        <v>0</v>
      </c>
      <c r="AR59" s="92" t="s">
        <v>101</v>
      </c>
      <c r="AT59" s="92" t="s">
        <v>97</v>
      </c>
      <c r="AU59" s="92" t="s">
        <v>102</v>
      </c>
      <c r="AY59" s="9" t="s">
        <v>94</v>
      </c>
      <c r="BE59" s="93">
        <f t="shared" si="4"/>
        <v>0</v>
      </c>
      <c r="BF59" s="93">
        <f t="shared" si="5"/>
        <v>0</v>
      </c>
      <c r="BG59" s="93">
        <f t="shared" si="6"/>
        <v>0</v>
      </c>
      <c r="BH59" s="93">
        <f t="shared" si="7"/>
        <v>0</v>
      </c>
      <c r="BI59" s="93">
        <f t="shared" si="8"/>
        <v>0</v>
      </c>
      <c r="BJ59" s="9" t="s">
        <v>102</v>
      </c>
      <c r="BK59" s="93">
        <f t="shared" si="9"/>
        <v>0</v>
      </c>
      <c r="BL59" s="9" t="s">
        <v>101</v>
      </c>
      <c r="BM59" s="92" t="s">
        <v>814</v>
      </c>
    </row>
    <row r="60" spans="2:65" s="1" customFormat="1" ht="24.2" customHeight="1">
      <c r="B60" s="79"/>
      <c r="C60" s="80" t="s">
        <v>212</v>
      </c>
      <c r="D60" s="80" t="s">
        <v>97</v>
      </c>
      <c r="E60" s="81" t="s">
        <v>815</v>
      </c>
      <c r="F60" s="82" t="s">
        <v>816</v>
      </c>
      <c r="G60" s="83" t="s">
        <v>369</v>
      </c>
      <c r="H60" s="84">
        <v>75</v>
      </c>
      <c r="I60" s="85"/>
      <c r="J60" s="86">
        <f t="shared" si="0"/>
        <v>0</v>
      </c>
      <c r="K60" s="87"/>
      <c r="L60" s="14"/>
      <c r="M60" s="88" t="s">
        <v>1</v>
      </c>
      <c r="N60" s="89" t="s">
        <v>15</v>
      </c>
      <c r="P60" s="90">
        <f t="shared" si="1"/>
        <v>0</v>
      </c>
      <c r="Q60" s="90">
        <v>0</v>
      </c>
      <c r="R60" s="90">
        <f t="shared" si="2"/>
        <v>0</v>
      </c>
      <c r="S60" s="90">
        <v>0</v>
      </c>
      <c r="T60" s="91">
        <f t="shared" si="3"/>
        <v>0</v>
      </c>
      <c r="AR60" s="92" t="s">
        <v>101</v>
      </c>
      <c r="AT60" s="92" t="s">
        <v>97</v>
      </c>
      <c r="AU60" s="92" t="s">
        <v>102</v>
      </c>
      <c r="AY60" s="9" t="s">
        <v>94</v>
      </c>
      <c r="BE60" s="93">
        <f t="shared" si="4"/>
        <v>0</v>
      </c>
      <c r="BF60" s="93">
        <f t="shared" si="5"/>
        <v>0</v>
      </c>
      <c r="BG60" s="93">
        <f t="shared" si="6"/>
        <v>0</v>
      </c>
      <c r="BH60" s="93">
        <f t="shared" si="7"/>
        <v>0</v>
      </c>
      <c r="BI60" s="93">
        <f t="shared" si="8"/>
        <v>0</v>
      </c>
      <c r="BJ60" s="9" t="s">
        <v>102</v>
      </c>
      <c r="BK60" s="93">
        <f t="shared" si="9"/>
        <v>0</v>
      </c>
      <c r="BL60" s="9" t="s">
        <v>101</v>
      </c>
      <c r="BM60" s="92" t="s">
        <v>817</v>
      </c>
    </row>
    <row r="61" spans="2:65" s="1" customFormat="1" ht="16.5" customHeight="1">
      <c r="B61" s="79"/>
      <c r="C61" s="80" t="s">
        <v>216</v>
      </c>
      <c r="D61" s="80" t="s">
        <v>97</v>
      </c>
      <c r="E61" s="81" t="s">
        <v>818</v>
      </c>
      <c r="F61" s="82" t="s">
        <v>819</v>
      </c>
      <c r="G61" s="83" t="s">
        <v>369</v>
      </c>
      <c r="H61" s="84">
        <v>20</v>
      </c>
      <c r="I61" s="85"/>
      <c r="J61" s="86">
        <f t="shared" si="0"/>
        <v>0</v>
      </c>
      <c r="K61" s="87"/>
      <c r="L61" s="14"/>
      <c r="M61" s="88" t="s">
        <v>1</v>
      </c>
      <c r="N61" s="89" t="s">
        <v>15</v>
      </c>
      <c r="P61" s="90">
        <f t="shared" si="1"/>
        <v>0</v>
      </c>
      <c r="Q61" s="90">
        <v>0</v>
      </c>
      <c r="R61" s="90">
        <f t="shared" si="2"/>
        <v>0</v>
      </c>
      <c r="S61" s="90">
        <v>0</v>
      </c>
      <c r="T61" s="91">
        <f t="shared" si="3"/>
        <v>0</v>
      </c>
      <c r="AR61" s="92" t="s">
        <v>101</v>
      </c>
      <c r="AT61" s="92" t="s">
        <v>97</v>
      </c>
      <c r="AU61" s="92" t="s">
        <v>102</v>
      </c>
      <c r="AY61" s="9" t="s">
        <v>94</v>
      </c>
      <c r="BE61" s="93">
        <f t="shared" si="4"/>
        <v>0</v>
      </c>
      <c r="BF61" s="93">
        <f t="shared" si="5"/>
        <v>0</v>
      </c>
      <c r="BG61" s="93">
        <f t="shared" si="6"/>
        <v>0</v>
      </c>
      <c r="BH61" s="93">
        <f t="shared" si="7"/>
        <v>0</v>
      </c>
      <c r="BI61" s="93">
        <f t="shared" si="8"/>
        <v>0</v>
      </c>
      <c r="BJ61" s="9" t="s">
        <v>102</v>
      </c>
      <c r="BK61" s="93">
        <f t="shared" si="9"/>
        <v>0</v>
      </c>
      <c r="BL61" s="9" t="s">
        <v>101</v>
      </c>
      <c r="BM61" s="92" t="s">
        <v>820</v>
      </c>
    </row>
    <row r="62" spans="2:65" s="1" customFormat="1" ht="16.5" customHeight="1">
      <c r="B62" s="79"/>
      <c r="C62" s="80" t="s">
        <v>220</v>
      </c>
      <c r="D62" s="80" t="s">
        <v>97</v>
      </c>
      <c r="E62" s="81" t="s">
        <v>750</v>
      </c>
      <c r="F62" s="82" t="s">
        <v>751</v>
      </c>
      <c r="G62" s="83" t="s">
        <v>369</v>
      </c>
      <c r="H62" s="84">
        <v>550</v>
      </c>
      <c r="I62" s="85"/>
      <c r="J62" s="86">
        <f t="shared" si="0"/>
        <v>0</v>
      </c>
      <c r="K62" s="87"/>
      <c r="L62" s="14"/>
      <c r="M62" s="88" t="s">
        <v>1</v>
      </c>
      <c r="N62" s="89" t="s">
        <v>15</v>
      </c>
      <c r="P62" s="90">
        <f t="shared" si="1"/>
        <v>0</v>
      </c>
      <c r="Q62" s="90">
        <v>0</v>
      </c>
      <c r="R62" s="90">
        <f t="shared" si="2"/>
        <v>0</v>
      </c>
      <c r="S62" s="90">
        <v>0</v>
      </c>
      <c r="T62" s="91">
        <f t="shared" si="3"/>
        <v>0</v>
      </c>
      <c r="AR62" s="92" t="s">
        <v>101</v>
      </c>
      <c r="AT62" s="92" t="s">
        <v>97</v>
      </c>
      <c r="AU62" s="92" t="s">
        <v>102</v>
      </c>
      <c r="AY62" s="9" t="s">
        <v>94</v>
      </c>
      <c r="BE62" s="93">
        <f t="shared" si="4"/>
        <v>0</v>
      </c>
      <c r="BF62" s="93">
        <f t="shared" si="5"/>
        <v>0</v>
      </c>
      <c r="BG62" s="93">
        <f t="shared" si="6"/>
        <v>0</v>
      </c>
      <c r="BH62" s="93">
        <f t="shared" si="7"/>
        <v>0</v>
      </c>
      <c r="BI62" s="93">
        <f t="shared" si="8"/>
        <v>0</v>
      </c>
      <c r="BJ62" s="9" t="s">
        <v>102</v>
      </c>
      <c r="BK62" s="93">
        <f t="shared" si="9"/>
        <v>0</v>
      </c>
      <c r="BL62" s="9" t="s">
        <v>101</v>
      </c>
      <c r="BM62" s="92" t="s">
        <v>752</v>
      </c>
    </row>
    <row r="63" spans="2:65" s="1" customFormat="1" ht="24.2" customHeight="1">
      <c r="B63" s="79"/>
      <c r="C63" s="80" t="s">
        <v>224</v>
      </c>
      <c r="D63" s="80" t="s">
        <v>97</v>
      </c>
      <c r="E63" s="81" t="s">
        <v>753</v>
      </c>
      <c r="F63" s="82" t="s">
        <v>754</v>
      </c>
      <c r="G63" s="83" t="s">
        <v>369</v>
      </c>
      <c r="H63" s="84">
        <v>175</v>
      </c>
      <c r="I63" s="85"/>
      <c r="J63" s="86">
        <f t="shared" si="0"/>
        <v>0</v>
      </c>
      <c r="K63" s="87"/>
      <c r="L63" s="14"/>
      <c r="M63" s="88" t="s">
        <v>1</v>
      </c>
      <c r="N63" s="89" t="s">
        <v>15</v>
      </c>
      <c r="P63" s="90">
        <f t="shared" si="1"/>
        <v>0</v>
      </c>
      <c r="Q63" s="90">
        <v>0</v>
      </c>
      <c r="R63" s="90">
        <f t="shared" si="2"/>
        <v>0</v>
      </c>
      <c r="S63" s="90">
        <v>0</v>
      </c>
      <c r="T63" s="91">
        <f t="shared" si="3"/>
        <v>0</v>
      </c>
      <c r="AR63" s="92" t="s">
        <v>101</v>
      </c>
      <c r="AT63" s="92" t="s">
        <v>97</v>
      </c>
      <c r="AU63" s="92" t="s">
        <v>102</v>
      </c>
      <c r="AY63" s="9" t="s">
        <v>94</v>
      </c>
      <c r="BE63" s="93">
        <f t="shared" si="4"/>
        <v>0</v>
      </c>
      <c r="BF63" s="93">
        <f t="shared" si="5"/>
        <v>0</v>
      </c>
      <c r="BG63" s="93">
        <f t="shared" si="6"/>
        <v>0</v>
      </c>
      <c r="BH63" s="93">
        <f t="shared" si="7"/>
        <v>0</v>
      </c>
      <c r="BI63" s="93">
        <f t="shared" si="8"/>
        <v>0</v>
      </c>
      <c r="BJ63" s="9" t="s">
        <v>102</v>
      </c>
      <c r="BK63" s="93">
        <f t="shared" si="9"/>
        <v>0</v>
      </c>
      <c r="BL63" s="9" t="s">
        <v>101</v>
      </c>
      <c r="BM63" s="92" t="s">
        <v>755</v>
      </c>
    </row>
    <row r="64" spans="2:65" s="1" customFormat="1" ht="24.2" customHeight="1">
      <c r="B64" s="79"/>
      <c r="C64" s="80" t="s">
        <v>6</v>
      </c>
      <c r="D64" s="80" t="s">
        <v>97</v>
      </c>
      <c r="E64" s="81" t="s">
        <v>756</v>
      </c>
      <c r="F64" s="82" t="s">
        <v>757</v>
      </c>
      <c r="G64" s="83" t="s">
        <v>369</v>
      </c>
      <c r="H64" s="84">
        <v>175</v>
      </c>
      <c r="I64" s="85"/>
      <c r="J64" s="86">
        <f t="shared" si="0"/>
        <v>0</v>
      </c>
      <c r="K64" s="87"/>
      <c r="L64" s="14"/>
      <c r="M64" s="88" t="s">
        <v>1</v>
      </c>
      <c r="N64" s="89" t="s">
        <v>15</v>
      </c>
      <c r="P64" s="90">
        <f t="shared" si="1"/>
        <v>0</v>
      </c>
      <c r="Q64" s="90">
        <v>0</v>
      </c>
      <c r="R64" s="90">
        <f t="shared" si="2"/>
        <v>0</v>
      </c>
      <c r="S64" s="90">
        <v>0</v>
      </c>
      <c r="T64" s="91">
        <f t="shared" si="3"/>
        <v>0</v>
      </c>
      <c r="AR64" s="92" t="s">
        <v>101</v>
      </c>
      <c r="AT64" s="92" t="s">
        <v>97</v>
      </c>
      <c r="AU64" s="92" t="s">
        <v>102</v>
      </c>
      <c r="AY64" s="9" t="s">
        <v>94</v>
      </c>
      <c r="BE64" s="93">
        <f t="shared" si="4"/>
        <v>0</v>
      </c>
      <c r="BF64" s="93">
        <f t="shared" si="5"/>
        <v>0</v>
      </c>
      <c r="BG64" s="93">
        <f t="shared" si="6"/>
        <v>0</v>
      </c>
      <c r="BH64" s="93">
        <f t="shared" si="7"/>
        <v>0</v>
      </c>
      <c r="BI64" s="93">
        <f t="shared" si="8"/>
        <v>0</v>
      </c>
      <c r="BJ64" s="9" t="s">
        <v>102</v>
      </c>
      <c r="BK64" s="93">
        <f t="shared" si="9"/>
        <v>0</v>
      </c>
      <c r="BL64" s="9" t="s">
        <v>101</v>
      </c>
      <c r="BM64" s="92" t="s">
        <v>758</v>
      </c>
    </row>
    <row r="65" spans="2:65" s="1" customFormat="1" ht="33" customHeight="1">
      <c r="B65" s="79"/>
      <c r="C65" s="80" t="s">
        <v>231</v>
      </c>
      <c r="D65" s="80" t="s">
        <v>97</v>
      </c>
      <c r="E65" s="81" t="s">
        <v>759</v>
      </c>
      <c r="F65" s="82" t="s">
        <v>760</v>
      </c>
      <c r="G65" s="83" t="s">
        <v>369</v>
      </c>
      <c r="H65" s="84">
        <v>80</v>
      </c>
      <c r="I65" s="85"/>
      <c r="J65" s="86">
        <f t="shared" si="0"/>
        <v>0</v>
      </c>
      <c r="K65" s="87"/>
      <c r="L65" s="14"/>
      <c r="M65" s="88" t="s">
        <v>1</v>
      </c>
      <c r="N65" s="89" t="s">
        <v>15</v>
      </c>
      <c r="P65" s="90">
        <f t="shared" si="1"/>
        <v>0</v>
      </c>
      <c r="Q65" s="90">
        <v>0</v>
      </c>
      <c r="R65" s="90">
        <f t="shared" si="2"/>
        <v>0</v>
      </c>
      <c r="S65" s="90">
        <v>0</v>
      </c>
      <c r="T65" s="91">
        <f t="shared" si="3"/>
        <v>0</v>
      </c>
      <c r="AR65" s="92" t="s">
        <v>101</v>
      </c>
      <c r="AT65" s="92" t="s">
        <v>97</v>
      </c>
      <c r="AU65" s="92" t="s">
        <v>102</v>
      </c>
      <c r="AY65" s="9" t="s">
        <v>94</v>
      </c>
      <c r="BE65" s="93">
        <f t="shared" si="4"/>
        <v>0</v>
      </c>
      <c r="BF65" s="93">
        <f t="shared" si="5"/>
        <v>0</v>
      </c>
      <c r="BG65" s="93">
        <f t="shared" si="6"/>
        <v>0</v>
      </c>
      <c r="BH65" s="93">
        <f t="shared" si="7"/>
        <v>0</v>
      </c>
      <c r="BI65" s="93">
        <f t="shared" si="8"/>
        <v>0</v>
      </c>
      <c r="BJ65" s="9" t="s">
        <v>102</v>
      </c>
      <c r="BK65" s="93">
        <f t="shared" si="9"/>
        <v>0</v>
      </c>
      <c r="BL65" s="9" t="s">
        <v>101</v>
      </c>
      <c r="BM65" s="92" t="s">
        <v>761</v>
      </c>
    </row>
    <row r="66" spans="2:65" s="1" customFormat="1" ht="33" customHeight="1">
      <c r="B66" s="79"/>
      <c r="C66" s="80" t="s">
        <v>235</v>
      </c>
      <c r="D66" s="80" t="s">
        <v>97</v>
      </c>
      <c r="E66" s="81" t="s">
        <v>821</v>
      </c>
      <c r="F66" s="82" t="s">
        <v>822</v>
      </c>
      <c r="G66" s="83" t="s">
        <v>369</v>
      </c>
      <c r="H66" s="84">
        <v>20</v>
      </c>
      <c r="I66" s="85"/>
      <c r="J66" s="86">
        <f t="shared" si="0"/>
        <v>0</v>
      </c>
      <c r="K66" s="87"/>
      <c r="L66" s="14"/>
      <c r="M66" s="88" t="s">
        <v>1</v>
      </c>
      <c r="N66" s="89" t="s">
        <v>15</v>
      </c>
      <c r="P66" s="90">
        <f t="shared" si="1"/>
        <v>0</v>
      </c>
      <c r="Q66" s="90">
        <v>0</v>
      </c>
      <c r="R66" s="90">
        <f t="shared" si="2"/>
        <v>0</v>
      </c>
      <c r="S66" s="90">
        <v>0</v>
      </c>
      <c r="T66" s="91">
        <f t="shared" si="3"/>
        <v>0</v>
      </c>
      <c r="AR66" s="92" t="s">
        <v>101</v>
      </c>
      <c r="AT66" s="92" t="s">
        <v>97</v>
      </c>
      <c r="AU66" s="92" t="s">
        <v>102</v>
      </c>
      <c r="AY66" s="9" t="s">
        <v>94</v>
      </c>
      <c r="BE66" s="93">
        <f t="shared" si="4"/>
        <v>0</v>
      </c>
      <c r="BF66" s="93">
        <f t="shared" si="5"/>
        <v>0</v>
      </c>
      <c r="BG66" s="93">
        <f t="shared" si="6"/>
        <v>0</v>
      </c>
      <c r="BH66" s="93">
        <f t="shared" si="7"/>
        <v>0</v>
      </c>
      <c r="BI66" s="93">
        <f t="shared" si="8"/>
        <v>0</v>
      </c>
      <c r="BJ66" s="9" t="s">
        <v>102</v>
      </c>
      <c r="BK66" s="93">
        <f t="shared" si="9"/>
        <v>0</v>
      </c>
      <c r="BL66" s="9" t="s">
        <v>101</v>
      </c>
      <c r="BM66" s="92" t="s">
        <v>823</v>
      </c>
    </row>
    <row r="67" spans="2:65" s="1" customFormat="1" ht="33" customHeight="1">
      <c r="B67" s="79"/>
      <c r="C67" s="80" t="s">
        <v>239</v>
      </c>
      <c r="D67" s="80" t="s">
        <v>97</v>
      </c>
      <c r="E67" s="81" t="s">
        <v>824</v>
      </c>
      <c r="F67" s="82" t="s">
        <v>825</v>
      </c>
      <c r="G67" s="83" t="s">
        <v>369</v>
      </c>
      <c r="H67" s="84">
        <v>75</v>
      </c>
      <c r="I67" s="85"/>
      <c r="J67" s="86">
        <f t="shared" si="0"/>
        <v>0</v>
      </c>
      <c r="K67" s="87"/>
      <c r="L67" s="14"/>
      <c r="M67" s="88" t="s">
        <v>1</v>
      </c>
      <c r="N67" s="89" t="s">
        <v>15</v>
      </c>
      <c r="P67" s="90">
        <f t="shared" si="1"/>
        <v>0</v>
      </c>
      <c r="Q67" s="90">
        <v>0</v>
      </c>
      <c r="R67" s="90">
        <f t="shared" si="2"/>
        <v>0</v>
      </c>
      <c r="S67" s="90">
        <v>0</v>
      </c>
      <c r="T67" s="91">
        <f t="shared" si="3"/>
        <v>0</v>
      </c>
      <c r="AR67" s="92" t="s">
        <v>101</v>
      </c>
      <c r="AT67" s="92" t="s">
        <v>97</v>
      </c>
      <c r="AU67" s="92" t="s">
        <v>102</v>
      </c>
      <c r="AY67" s="9" t="s">
        <v>94</v>
      </c>
      <c r="BE67" s="93">
        <f t="shared" si="4"/>
        <v>0</v>
      </c>
      <c r="BF67" s="93">
        <f t="shared" si="5"/>
        <v>0</v>
      </c>
      <c r="BG67" s="93">
        <f t="shared" si="6"/>
        <v>0</v>
      </c>
      <c r="BH67" s="93">
        <f t="shared" si="7"/>
        <v>0</v>
      </c>
      <c r="BI67" s="93">
        <f t="shared" si="8"/>
        <v>0</v>
      </c>
      <c r="BJ67" s="9" t="s">
        <v>102</v>
      </c>
      <c r="BK67" s="93">
        <f t="shared" si="9"/>
        <v>0</v>
      </c>
      <c r="BL67" s="9" t="s">
        <v>101</v>
      </c>
      <c r="BM67" s="92" t="s">
        <v>826</v>
      </c>
    </row>
    <row r="68" spans="2:65" s="1" customFormat="1" ht="16.5" customHeight="1">
      <c r="B68" s="79"/>
      <c r="C68" s="80" t="s">
        <v>141</v>
      </c>
      <c r="D68" s="80" t="s">
        <v>97</v>
      </c>
      <c r="E68" s="81" t="s">
        <v>762</v>
      </c>
      <c r="F68" s="82" t="s">
        <v>763</v>
      </c>
      <c r="G68" s="83" t="s">
        <v>369</v>
      </c>
      <c r="H68" s="84">
        <v>175</v>
      </c>
      <c r="I68" s="85"/>
      <c r="J68" s="86">
        <f t="shared" si="0"/>
        <v>0</v>
      </c>
      <c r="K68" s="87"/>
      <c r="L68" s="14"/>
      <c r="M68" s="88" t="s">
        <v>1</v>
      </c>
      <c r="N68" s="89" t="s">
        <v>15</v>
      </c>
      <c r="P68" s="90">
        <f t="shared" si="1"/>
        <v>0</v>
      </c>
      <c r="Q68" s="90">
        <v>0</v>
      </c>
      <c r="R68" s="90">
        <f t="shared" si="2"/>
        <v>0</v>
      </c>
      <c r="S68" s="90">
        <v>0</v>
      </c>
      <c r="T68" s="91">
        <f t="shared" si="3"/>
        <v>0</v>
      </c>
      <c r="AR68" s="92" t="s">
        <v>101</v>
      </c>
      <c r="AT68" s="92" t="s">
        <v>97</v>
      </c>
      <c r="AU68" s="92" t="s">
        <v>102</v>
      </c>
      <c r="AY68" s="9" t="s">
        <v>94</v>
      </c>
      <c r="BE68" s="93">
        <f t="shared" si="4"/>
        <v>0</v>
      </c>
      <c r="BF68" s="93">
        <f t="shared" si="5"/>
        <v>0</v>
      </c>
      <c r="BG68" s="93">
        <f t="shared" si="6"/>
        <v>0</v>
      </c>
      <c r="BH68" s="93">
        <f t="shared" si="7"/>
        <v>0</v>
      </c>
      <c r="BI68" s="93">
        <f t="shared" si="8"/>
        <v>0</v>
      </c>
      <c r="BJ68" s="9" t="s">
        <v>102</v>
      </c>
      <c r="BK68" s="93">
        <f t="shared" si="9"/>
        <v>0</v>
      </c>
      <c r="BL68" s="9" t="s">
        <v>101</v>
      </c>
      <c r="BM68" s="92" t="s">
        <v>764</v>
      </c>
    </row>
    <row r="69" spans="2:65" s="7" customFormat="1" ht="22.9" customHeight="1">
      <c r="B69" s="68"/>
      <c r="D69" s="69" t="s">
        <v>33</v>
      </c>
      <c r="E69" s="77" t="s">
        <v>765</v>
      </c>
      <c r="F69" s="77" t="s">
        <v>766</v>
      </c>
      <c r="I69" s="71"/>
      <c r="J69" s="78">
        <f>BK69</f>
        <v>0</v>
      </c>
      <c r="L69" s="68"/>
      <c r="M69" s="72"/>
      <c r="P69" s="73">
        <f>SUM(P70:P74)</f>
        <v>0</v>
      </c>
      <c r="R69" s="73">
        <f>SUM(R70:R74)</f>
        <v>0</v>
      </c>
      <c r="T69" s="74">
        <f>SUM(T70:T74)</f>
        <v>0</v>
      </c>
      <c r="AR69" s="69" t="s">
        <v>40</v>
      </c>
      <c r="AT69" s="75" t="s">
        <v>33</v>
      </c>
      <c r="AU69" s="75" t="s">
        <v>40</v>
      </c>
      <c r="AY69" s="69" t="s">
        <v>94</v>
      </c>
      <c r="BK69" s="76">
        <f>SUM(BK70:BK74)</f>
        <v>0</v>
      </c>
    </row>
    <row r="70" spans="2:65" s="1" customFormat="1" ht="16.5" customHeight="1">
      <c r="B70" s="79"/>
      <c r="C70" s="80" t="s">
        <v>145</v>
      </c>
      <c r="D70" s="80" t="s">
        <v>97</v>
      </c>
      <c r="E70" s="81" t="s">
        <v>767</v>
      </c>
      <c r="F70" s="82" t="s">
        <v>768</v>
      </c>
      <c r="G70" s="83" t="s">
        <v>200</v>
      </c>
      <c r="H70" s="84">
        <v>1</v>
      </c>
      <c r="I70" s="85"/>
      <c r="J70" s="86">
        <f t="shared" ref="J70:J74" si="10">ROUND(I70*H70,2)</f>
        <v>0</v>
      </c>
      <c r="K70" s="87"/>
      <c r="L70" s="14"/>
      <c r="M70" s="88" t="s">
        <v>1</v>
      </c>
      <c r="N70" s="89" t="s">
        <v>15</v>
      </c>
      <c r="P70" s="90">
        <f t="shared" ref="P70:P74" si="11">O70*H70</f>
        <v>0</v>
      </c>
      <c r="Q70" s="90">
        <v>0</v>
      </c>
      <c r="R70" s="90">
        <f t="shared" ref="R70:R74" si="12">Q70*H70</f>
        <v>0</v>
      </c>
      <c r="S70" s="90">
        <v>0</v>
      </c>
      <c r="T70" s="91">
        <f t="shared" ref="T70:T74" si="13">S70*H70</f>
        <v>0</v>
      </c>
      <c r="AR70" s="92" t="s">
        <v>101</v>
      </c>
      <c r="AT70" s="92" t="s">
        <v>97</v>
      </c>
      <c r="AU70" s="92" t="s">
        <v>102</v>
      </c>
      <c r="AY70" s="9" t="s">
        <v>94</v>
      </c>
      <c r="BE70" s="93">
        <f t="shared" ref="BE70:BE74" si="14">IF(N70="základná",J70,0)</f>
        <v>0</v>
      </c>
      <c r="BF70" s="93">
        <f t="shared" ref="BF70:BF74" si="15">IF(N70="znížená",J70,0)</f>
        <v>0</v>
      </c>
      <c r="BG70" s="93">
        <f t="shared" ref="BG70:BG74" si="16">IF(N70="zákl. prenesená",J70,0)</f>
        <v>0</v>
      </c>
      <c r="BH70" s="93">
        <f t="shared" ref="BH70:BH74" si="17">IF(N70="zníž. prenesená",J70,0)</f>
        <v>0</v>
      </c>
      <c r="BI70" s="93">
        <f t="shared" ref="BI70:BI74" si="18">IF(N70="nulová",J70,0)</f>
        <v>0</v>
      </c>
      <c r="BJ70" s="9" t="s">
        <v>102</v>
      </c>
      <c r="BK70" s="93">
        <f t="shared" ref="BK70:BK74" si="19">ROUND(I70*H70,2)</f>
        <v>0</v>
      </c>
      <c r="BL70" s="9" t="s">
        <v>101</v>
      </c>
      <c r="BM70" s="92" t="s">
        <v>769</v>
      </c>
    </row>
    <row r="71" spans="2:65" s="1" customFormat="1" ht="16.5" customHeight="1">
      <c r="B71" s="79"/>
      <c r="C71" s="80" t="s">
        <v>159</v>
      </c>
      <c r="D71" s="80" t="s">
        <v>97</v>
      </c>
      <c r="E71" s="81" t="s">
        <v>770</v>
      </c>
      <c r="F71" s="82" t="s">
        <v>771</v>
      </c>
      <c r="G71" s="83" t="s">
        <v>200</v>
      </c>
      <c r="H71" s="84">
        <v>1</v>
      </c>
      <c r="I71" s="85"/>
      <c r="J71" s="86">
        <f t="shared" si="10"/>
        <v>0</v>
      </c>
      <c r="K71" s="87"/>
      <c r="L71" s="14"/>
      <c r="M71" s="88" t="s">
        <v>1</v>
      </c>
      <c r="N71" s="89" t="s">
        <v>15</v>
      </c>
      <c r="P71" s="90">
        <f t="shared" si="11"/>
        <v>0</v>
      </c>
      <c r="Q71" s="90">
        <v>0</v>
      </c>
      <c r="R71" s="90">
        <f t="shared" si="12"/>
        <v>0</v>
      </c>
      <c r="S71" s="90">
        <v>0</v>
      </c>
      <c r="T71" s="91">
        <f t="shared" si="13"/>
        <v>0</v>
      </c>
      <c r="AR71" s="92" t="s">
        <v>101</v>
      </c>
      <c r="AT71" s="92" t="s">
        <v>97</v>
      </c>
      <c r="AU71" s="92" t="s">
        <v>102</v>
      </c>
      <c r="AY71" s="9" t="s">
        <v>94</v>
      </c>
      <c r="BE71" s="93">
        <f t="shared" si="14"/>
        <v>0</v>
      </c>
      <c r="BF71" s="93">
        <f t="shared" si="15"/>
        <v>0</v>
      </c>
      <c r="BG71" s="93">
        <f t="shared" si="16"/>
        <v>0</v>
      </c>
      <c r="BH71" s="93">
        <f t="shared" si="17"/>
        <v>0</v>
      </c>
      <c r="BI71" s="93">
        <f t="shared" si="18"/>
        <v>0</v>
      </c>
      <c r="BJ71" s="9" t="s">
        <v>102</v>
      </c>
      <c r="BK71" s="93">
        <f t="shared" si="19"/>
        <v>0</v>
      </c>
      <c r="BL71" s="9" t="s">
        <v>101</v>
      </c>
      <c r="BM71" s="92" t="s">
        <v>772</v>
      </c>
    </row>
    <row r="72" spans="2:65" s="1" customFormat="1" ht="24.2" customHeight="1">
      <c r="B72" s="79"/>
      <c r="C72" s="80" t="s">
        <v>243</v>
      </c>
      <c r="D72" s="80" t="s">
        <v>97</v>
      </c>
      <c r="E72" s="81" t="s">
        <v>773</v>
      </c>
      <c r="F72" s="82" t="s">
        <v>774</v>
      </c>
      <c r="G72" s="83" t="s">
        <v>200</v>
      </c>
      <c r="H72" s="84">
        <v>1</v>
      </c>
      <c r="I72" s="85"/>
      <c r="J72" s="86">
        <f t="shared" si="10"/>
        <v>0</v>
      </c>
      <c r="K72" s="87"/>
      <c r="L72" s="14"/>
      <c r="M72" s="88" t="s">
        <v>1</v>
      </c>
      <c r="N72" s="89" t="s">
        <v>15</v>
      </c>
      <c r="P72" s="90">
        <f t="shared" si="11"/>
        <v>0</v>
      </c>
      <c r="Q72" s="90">
        <v>0</v>
      </c>
      <c r="R72" s="90">
        <f t="shared" si="12"/>
        <v>0</v>
      </c>
      <c r="S72" s="90">
        <v>0</v>
      </c>
      <c r="T72" s="91">
        <f t="shared" si="13"/>
        <v>0</v>
      </c>
      <c r="AR72" s="92" t="s">
        <v>101</v>
      </c>
      <c r="AT72" s="92" t="s">
        <v>97</v>
      </c>
      <c r="AU72" s="92" t="s">
        <v>102</v>
      </c>
      <c r="AY72" s="9" t="s">
        <v>94</v>
      </c>
      <c r="BE72" s="93">
        <f t="shared" si="14"/>
        <v>0</v>
      </c>
      <c r="BF72" s="93">
        <f t="shared" si="15"/>
        <v>0</v>
      </c>
      <c r="BG72" s="93">
        <f t="shared" si="16"/>
        <v>0</v>
      </c>
      <c r="BH72" s="93">
        <f t="shared" si="17"/>
        <v>0</v>
      </c>
      <c r="BI72" s="93">
        <f t="shared" si="18"/>
        <v>0</v>
      </c>
      <c r="BJ72" s="9" t="s">
        <v>102</v>
      </c>
      <c r="BK72" s="93">
        <f t="shared" si="19"/>
        <v>0</v>
      </c>
      <c r="BL72" s="9" t="s">
        <v>101</v>
      </c>
      <c r="BM72" s="92" t="s">
        <v>775</v>
      </c>
    </row>
    <row r="73" spans="2:65" s="1" customFormat="1" ht="16.5" customHeight="1">
      <c r="B73" s="79"/>
      <c r="C73" s="80" t="s">
        <v>247</v>
      </c>
      <c r="D73" s="80" t="s">
        <v>97</v>
      </c>
      <c r="E73" s="81" t="s">
        <v>776</v>
      </c>
      <c r="F73" s="82" t="s">
        <v>777</v>
      </c>
      <c r="G73" s="83" t="s">
        <v>200</v>
      </c>
      <c r="H73" s="84">
        <v>1</v>
      </c>
      <c r="I73" s="85"/>
      <c r="J73" s="86">
        <f t="shared" si="10"/>
        <v>0</v>
      </c>
      <c r="K73" s="87"/>
      <c r="L73" s="14"/>
      <c r="M73" s="88" t="s">
        <v>1</v>
      </c>
      <c r="N73" s="89" t="s">
        <v>15</v>
      </c>
      <c r="P73" s="90">
        <f t="shared" si="11"/>
        <v>0</v>
      </c>
      <c r="Q73" s="90">
        <v>0</v>
      </c>
      <c r="R73" s="90">
        <f t="shared" si="12"/>
        <v>0</v>
      </c>
      <c r="S73" s="90">
        <v>0</v>
      </c>
      <c r="T73" s="91">
        <f t="shared" si="13"/>
        <v>0</v>
      </c>
      <c r="AR73" s="92" t="s">
        <v>101</v>
      </c>
      <c r="AT73" s="92" t="s">
        <v>97</v>
      </c>
      <c r="AU73" s="92" t="s">
        <v>102</v>
      </c>
      <c r="AY73" s="9" t="s">
        <v>94</v>
      </c>
      <c r="BE73" s="93">
        <f t="shared" si="14"/>
        <v>0</v>
      </c>
      <c r="BF73" s="93">
        <f t="shared" si="15"/>
        <v>0</v>
      </c>
      <c r="BG73" s="93">
        <f t="shared" si="16"/>
        <v>0</v>
      </c>
      <c r="BH73" s="93">
        <f t="shared" si="17"/>
        <v>0</v>
      </c>
      <c r="BI73" s="93">
        <f t="shared" si="18"/>
        <v>0</v>
      </c>
      <c r="BJ73" s="9" t="s">
        <v>102</v>
      </c>
      <c r="BK73" s="93">
        <f t="shared" si="19"/>
        <v>0</v>
      </c>
      <c r="BL73" s="9" t="s">
        <v>101</v>
      </c>
      <c r="BM73" s="92" t="s">
        <v>778</v>
      </c>
    </row>
    <row r="74" spans="2:65" s="1" customFormat="1" ht="16.5" customHeight="1">
      <c r="B74" s="79"/>
      <c r="C74" s="80" t="s">
        <v>251</v>
      </c>
      <c r="D74" s="80" t="s">
        <v>97</v>
      </c>
      <c r="E74" s="81" t="s">
        <v>779</v>
      </c>
      <c r="F74" s="82" t="s">
        <v>780</v>
      </c>
      <c r="G74" s="83" t="s">
        <v>200</v>
      </c>
      <c r="H74" s="84">
        <v>1</v>
      </c>
      <c r="I74" s="85"/>
      <c r="J74" s="86">
        <f t="shared" si="10"/>
        <v>0</v>
      </c>
      <c r="K74" s="87"/>
      <c r="L74" s="14"/>
      <c r="M74" s="88" t="s">
        <v>1</v>
      </c>
      <c r="N74" s="89" t="s">
        <v>15</v>
      </c>
      <c r="P74" s="90">
        <f t="shared" si="11"/>
        <v>0</v>
      </c>
      <c r="Q74" s="90">
        <v>0</v>
      </c>
      <c r="R74" s="90">
        <f t="shared" si="12"/>
        <v>0</v>
      </c>
      <c r="S74" s="90">
        <v>0</v>
      </c>
      <c r="T74" s="91">
        <f t="shared" si="13"/>
        <v>0</v>
      </c>
      <c r="AR74" s="92" t="s">
        <v>101</v>
      </c>
      <c r="AT74" s="92" t="s">
        <v>97</v>
      </c>
      <c r="AU74" s="92" t="s">
        <v>102</v>
      </c>
      <c r="AY74" s="9" t="s">
        <v>94</v>
      </c>
      <c r="BE74" s="93">
        <f t="shared" si="14"/>
        <v>0</v>
      </c>
      <c r="BF74" s="93">
        <f t="shared" si="15"/>
        <v>0</v>
      </c>
      <c r="BG74" s="93">
        <f t="shared" si="16"/>
        <v>0</v>
      </c>
      <c r="BH74" s="93">
        <f t="shared" si="17"/>
        <v>0</v>
      </c>
      <c r="BI74" s="93">
        <f t="shared" si="18"/>
        <v>0</v>
      </c>
      <c r="BJ74" s="9" t="s">
        <v>102</v>
      </c>
      <c r="BK74" s="93">
        <f t="shared" si="19"/>
        <v>0</v>
      </c>
      <c r="BL74" s="9" t="s">
        <v>101</v>
      </c>
      <c r="BM74" s="92" t="s">
        <v>781</v>
      </c>
    </row>
    <row r="75" spans="2:65" s="1" customFormat="1" ht="6.95" customHeight="1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4"/>
    </row>
  </sheetData>
  <autoFilter ref="C37:K74" xr:uid="{00000000-0009-0000-0000-000006000000}"/>
  <mergeCells count="7">
    <mergeCell ref="C39:I39"/>
    <mergeCell ref="E10:H10"/>
    <mergeCell ref="L2:V2"/>
    <mergeCell ref="E8:H8"/>
    <mergeCell ref="C33:J33"/>
    <mergeCell ref="C35:E35"/>
    <mergeCell ref="F35:J35"/>
  </mergeCells>
  <dataValidations count="2">
    <dataValidation type="list" allowBlank="1" showInputMessage="1" showErrorMessage="1" error="Povolené sú hodnoty K, M." sqref="D75" xr:uid="{00000000-0002-0000-0600-000000000000}">
      <formula1>"K, M"</formula1>
    </dataValidation>
    <dataValidation type="list" allowBlank="1" showInputMessage="1" showErrorMessage="1" error="Povolené sú hodnoty základná, znížená, nulová." sqref="N75" xr:uid="{00000000-0002-0000-06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62"/>
  <sheetViews>
    <sheetView showGridLines="0" topLeftCell="A41" workbookViewId="0">
      <selection activeCell="I61" sqref="I6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AT2" s="9" t="s">
        <v>59</v>
      </c>
    </row>
    <row r="4" spans="2:46" s="1" customFormat="1" ht="6.95" hidden="1" customHeight="1">
      <c r="B4" s="17"/>
      <c r="C4" s="18"/>
      <c r="D4" s="18"/>
      <c r="E4" s="18"/>
      <c r="F4" s="18"/>
      <c r="G4" s="18"/>
      <c r="H4" s="18"/>
      <c r="I4" s="18"/>
      <c r="J4" s="18"/>
      <c r="K4" s="18"/>
      <c r="L4" s="14"/>
    </row>
    <row r="5" spans="2:46" s="1" customFormat="1" ht="24.95" hidden="1" customHeight="1">
      <c r="B5" s="14"/>
      <c r="C5" s="10" t="s">
        <v>67</v>
      </c>
      <c r="L5" s="14"/>
    </row>
    <row r="6" spans="2:46" s="1" customFormat="1" ht="6.95" hidden="1" customHeight="1">
      <c r="B6" s="14"/>
      <c r="L6" s="14"/>
    </row>
    <row r="7" spans="2:46" s="1" customFormat="1" ht="12" hidden="1" customHeight="1">
      <c r="B7" s="14"/>
      <c r="C7" s="12" t="s">
        <v>7</v>
      </c>
      <c r="L7" s="14"/>
    </row>
    <row r="8" spans="2:46" s="1" customFormat="1" ht="16.5" hidden="1" customHeight="1">
      <c r="B8" s="14"/>
      <c r="E8" s="195" t="e">
        <f>#REF!</f>
        <v>#REF!</v>
      </c>
      <c r="F8" s="196"/>
      <c r="G8" s="196"/>
      <c r="H8" s="196"/>
      <c r="L8" s="14"/>
    </row>
    <row r="9" spans="2:46" s="1" customFormat="1" ht="12" hidden="1" customHeight="1">
      <c r="B9" s="14"/>
      <c r="C9" s="12" t="s">
        <v>66</v>
      </c>
      <c r="L9" s="14"/>
    </row>
    <row r="10" spans="2:46" s="1" customFormat="1" ht="16.5" hidden="1" customHeight="1">
      <c r="B10" s="14"/>
      <c r="E10" s="186" t="e">
        <f>#REF!</f>
        <v>#REF!</v>
      </c>
      <c r="F10" s="193"/>
      <c r="G10" s="193"/>
      <c r="H10" s="193"/>
      <c r="L10" s="14"/>
    </row>
    <row r="11" spans="2:46" s="1" customFormat="1" ht="6.95" hidden="1" customHeight="1">
      <c r="B11" s="14"/>
      <c r="L11" s="14"/>
    </row>
    <row r="12" spans="2:46" s="1" customFormat="1" ht="12" hidden="1" customHeight="1">
      <c r="B12" s="14"/>
      <c r="C12" s="12" t="s">
        <v>8</v>
      </c>
      <c r="F12" s="11" t="e">
        <f>#REF!</f>
        <v>#REF!</v>
      </c>
      <c r="I12" s="12" t="s">
        <v>9</v>
      </c>
      <c r="J12" s="20" t="e">
        <f>IF(#REF!="","",#REF!)</f>
        <v>#REF!</v>
      </c>
      <c r="L12" s="14"/>
    </row>
    <row r="13" spans="2:46" s="1" customFormat="1" ht="6.95" hidden="1" customHeight="1">
      <c r="B13" s="14"/>
      <c r="L13" s="14"/>
    </row>
    <row r="14" spans="2:46" s="1" customFormat="1" ht="25.7" hidden="1" customHeight="1">
      <c r="B14" s="14"/>
      <c r="C14" s="12" t="s">
        <v>10</v>
      </c>
      <c r="F14" s="11" t="e">
        <f>#REF!</f>
        <v>#REF!</v>
      </c>
      <c r="I14" s="12" t="s">
        <v>12</v>
      </c>
      <c r="J14" s="13" t="e">
        <f>#REF!</f>
        <v>#REF!</v>
      </c>
      <c r="L14" s="14"/>
    </row>
    <row r="15" spans="2:46" s="1" customFormat="1" ht="25.7" hidden="1" customHeight="1">
      <c r="B15" s="14"/>
      <c r="C15" s="12" t="s">
        <v>11</v>
      </c>
      <c r="F15" s="11" t="e">
        <f>IF(#REF!="","",#REF!)</f>
        <v>#REF!</v>
      </c>
      <c r="I15" s="12" t="s">
        <v>13</v>
      </c>
      <c r="J15" s="13" t="e">
        <f>#REF!</f>
        <v>#REF!</v>
      </c>
      <c r="L15" s="14"/>
    </row>
    <row r="16" spans="2:46" s="1" customFormat="1" ht="10.35" hidden="1" customHeight="1">
      <c r="B16" s="14"/>
      <c r="L16" s="14"/>
    </row>
    <row r="17" spans="2:47" s="1" customFormat="1" ht="29.25" hidden="1" customHeight="1">
      <c r="B17" s="14"/>
      <c r="C17" s="46" t="s">
        <v>68</v>
      </c>
      <c r="D17" s="45"/>
      <c r="E17" s="45"/>
      <c r="F17" s="45"/>
      <c r="G17" s="45"/>
      <c r="H17" s="45"/>
      <c r="I17" s="45"/>
      <c r="J17" s="47" t="s">
        <v>69</v>
      </c>
      <c r="K17" s="45"/>
      <c r="L17" s="14"/>
    </row>
    <row r="18" spans="2:47" s="1" customFormat="1" ht="10.35" hidden="1" customHeight="1">
      <c r="B18" s="14"/>
      <c r="L18" s="14"/>
    </row>
    <row r="19" spans="2:47" s="1" customFormat="1" ht="22.9" hidden="1" customHeight="1">
      <c r="B19" s="14"/>
      <c r="C19" s="48" t="s">
        <v>70</v>
      </c>
      <c r="J19" s="30">
        <f>J36</f>
        <v>0</v>
      </c>
      <c r="L19" s="14"/>
      <c r="AU19" s="9" t="s">
        <v>71</v>
      </c>
    </row>
    <row r="20" spans="2:47" s="4" customFormat="1" ht="24.95" hidden="1" customHeight="1">
      <c r="B20" s="49"/>
      <c r="D20" s="50" t="s">
        <v>827</v>
      </c>
      <c r="E20" s="51"/>
      <c r="F20" s="51"/>
      <c r="G20" s="51"/>
      <c r="H20" s="51"/>
      <c r="I20" s="51"/>
      <c r="J20" s="52">
        <f>J37</f>
        <v>0</v>
      </c>
      <c r="L20" s="49"/>
    </row>
    <row r="21" spans="2:47" s="4" customFormat="1" ht="24.95" hidden="1" customHeight="1">
      <c r="B21" s="49"/>
      <c r="D21" s="50" t="s">
        <v>828</v>
      </c>
      <c r="E21" s="51"/>
      <c r="F21" s="51"/>
      <c r="G21" s="51"/>
      <c r="H21" s="51"/>
      <c r="I21" s="51"/>
      <c r="J21" s="52">
        <f>J48</f>
        <v>0</v>
      </c>
      <c r="L21" s="49"/>
    </row>
    <row r="22" spans="2:47" s="4" customFormat="1" ht="24.95" hidden="1" customHeight="1">
      <c r="B22" s="49"/>
      <c r="D22" s="50" t="s">
        <v>829</v>
      </c>
      <c r="E22" s="51"/>
      <c r="F22" s="51"/>
      <c r="G22" s="51"/>
      <c r="H22" s="51"/>
      <c r="I22" s="51"/>
      <c r="J22" s="52">
        <f>J51</f>
        <v>0</v>
      </c>
      <c r="L22" s="49"/>
    </row>
    <row r="23" spans="2:47" s="4" customFormat="1" ht="24.95" hidden="1" customHeight="1">
      <c r="B23" s="49"/>
      <c r="D23" s="50" t="s">
        <v>830</v>
      </c>
      <c r="E23" s="51"/>
      <c r="F23" s="51"/>
      <c r="G23" s="51"/>
      <c r="H23" s="51"/>
      <c r="I23" s="51"/>
      <c r="J23" s="52">
        <f>J60</f>
        <v>0</v>
      </c>
      <c r="L23" s="49"/>
    </row>
    <row r="24" spans="2:47" s="4" customFormat="1" ht="21.75" hidden="1" customHeight="1">
      <c r="B24" s="49"/>
      <c r="D24" s="57" t="s">
        <v>80</v>
      </c>
      <c r="J24" s="58" t="e">
        <f>#REF!</f>
        <v>#REF!</v>
      </c>
      <c r="L24" s="49"/>
    </row>
    <row r="25" spans="2:47" s="1" customFormat="1" ht="21.75" hidden="1" customHeight="1">
      <c r="B25" s="14"/>
      <c r="L25" s="14"/>
    </row>
    <row r="26" spans="2:47" s="1" customFormat="1" ht="6.95" hidden="1" customHeight="1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4"/>
    </row>
    <row r="27" spans="2:47" hidden="1"/>
    <row r="28" spans="2:47" hidden="1"/>
    <row r="29" spans="2:47" hidden="1"/>
    <row r="30" spans="2:47" s="1" customFormat="1" ht="6.95" customHeight="1"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4"/>
    </row>
    <row r="31" spans="2:47" s="1" customFormat="1" ht="24.95" customHeight="1">
      <c r="B31" s="14"/>
      <c r="C31" s="184" t="s">
        <v>943</v>
      </c>
      <c r="D31" s="185"/>
      <c r="E31" s="185"/>
      <c r="F31" s="185"/>
      <c r="G31" s="185"/>
      <c r="H31" s="185"/>
      <c r="I31" s="185"/>
      <c r="J31" s="185"/>
      <c r="L31" s="14"/>
    </row>
    <row r="32" spans="2:47" s="1" customFormat="1" ht="6.95" customHeight="1">
      <c r="B32" s="14"/>
      <c r="L32" s="14"/>
    </row>
    <row r="33" spans="2:65" s="1" customFormat="1" ht="12" customHeight="1">
      <c r="B33" s="14"/>
      <c r="C33" s="191" t="s">
        <v>7</v>
      </c>
      <c r="D33" s="188"/>
      <c r="E33" s="188"/>
      <c r="F33" s="188" t="s">
        <v>935</v>
      </c>
      <c r="G33" s="188"/>
      <c r="H33" s="188"/>
      <c r="I33" s="188"/>
      <c r="J33" s="188"/>
      <c r="L33" s="14"/>
    </row>
    <row r="34" spans="2:65" s="1" customFormat="1" ht="10.35" customHeight="1">
      <c r="B34" s="14"/>
      <c r="L34" s="14"/>
    </row>
    <row r="35" spans="2:65" s="6" customFormat="1" ht="29.25" customHeight="1">
      <c r="B35" s="59"/>
      <c r="C35" s="60" t="s">
        <v>81</v>
      </c>
      <c r="D35" s="61" t="s">
        <v>20</v>
      </c>
      <c r="E35" s="61" t="s">
        <v>16</v>
      </c>
      <c r="F35" s="61" t="s">
        <v>17</v>
      </c>
      <c r="G35" s="61" t="s">
        <v>82</v>
      </c>
      <c r="H35" s="61" t="s">
        <v>83</v>
      </c>
      <c r="I35" s="61" t="s">
        <v>84</v>
      </c>
      <c r="J35" s="62" t="s">
        <v>69</v>
      </c>
      <c r="K35" s="63" t="s">
        <v>85</v>
      </c>
      <c r="L35" s="59"/>
      <c r="M35" s="26" t="s">
        <v>1</v>
      </c>
      <c r="N35" s="27" t="s">
        <v>14</v>
      </c>
      <c r="O35" s="27" t="s">
        <v>86</v>
      </c>
      <c r="P35" s="27" t="s">
        <v>87</v>
      </c>
      <c r="Q35" s="27" t="s">
        <v>88</v>
      </c>
      <c r="R35" s="27" t="s">
        <v>89</v>
      </c>
      <c r="S35" s="27" t="s">
        <v>90</v>
      </c>
      <c r="T35" s="28" t="s">
        <v>91</v>
      </c>
    </row>
    <row r="36" spans="2:65" s="1" customFormat="1" ht="22.9" customHeight="1">
      <c r="B36" s="14"/>
      <c r="C36" s="189" t="s">
        <v>944</v>
      </c>
      <c r="D36" s="190"/>
      <c r="E36" s="190"/>
      <c r="F36" s="190"/>
      <c r="G36" s="190"/>
      <c r="H36" s="190"/>
      <c r="I36" s="190"/>
      <c r="J36" s="64">
        <f>J37+J48+J51+J60</f>
        <v>0</v>
      </c>
      <c r="L36" s="14"/>
      <c r="M36" s="29"/>
      <c r="N36" s="21"/>
      <c r="O36" s="21"/>
      <c r="P36" s="65" t="e">
        <f>P37+P48+P51+P60+#REF!</f>
        <v>#REF!</v>
      </c>
      <c r="Q36" s="21"/>
      <c r="R36" s="65" t="e">
        <f>R37+R48+R51+R60+#REF!</f>
        <v>#REF!</v>
      </c>
      <c r="S36" s="21"/>
      <c r="T36" s="66" t="e">
        <f>T37+T48+T51+T60+#REF!</f>
        <v>#REF!</v>
      </c>
      <c r="AT36" s="9" t="s">
        <v>33</v>
      </c>
      <c r="AU36" s="9" t="s">
        <v>71</v>
      </c>
      <c r="BK36" s="67" t="e">
        <f>BK37+BK48+BK51+BK60+#REF!</f>
        <v>#REF!</v>
      </c>
    </row>
    <row r="37" spans="2:65" s="7" customFormat="1" ht="25.9" customHeight="1">
      <c r="B37" s="68"/>
      <c r="D37" s="69" t="s">
        <v>33</v>
      </c>
      <c r="E37" s="70" t="s">
        <v>40</v>
      </c>
      <c r="F37" s="70" t="s">
        <v>553</v>
      </c>
      <c r="I37" s="71"/>
      <c r="J37" s="58">
        <f>BK37</f>
        <v>0</v>
      </c>
      <c r="L37" s="68"/>
      <c r="M37" s="72"/>
      <c r="P37" s="73">
        <f>SUM(P38:P47)</f>
        <v>0</v>
      </c>
      <c r="R37" s="73">
        <f>SUM(R38:R47)</f>
        <v>0</v>
      </c>
      <c r="T37" s="74">
        <f>SUM(T38:T47)</f>
        <v>0</v>
      </c>
      <c r="AR37" s="69" t="s">
        <v>40</v>
      </c>
      <c r="AT37" s="75" t="s">
        <v>33</v>
      </c>
      <c r="AU37" s="75" t="s">
        <v>34</v>
      </c>
      <c r="AY37" s="69" t="s">
        <v>94</v>
      </c>
      <c r="BK37" s="76">
        <f>SUM(BK38:BK47)</f>
        <v>0</v>
      </c>
    </row>
    <row r="38" spans="2:65" s="1" customFormat="1" ht="33" customHeight="1">
      <c r="B38" s="79"/>
      <c r="C38" s="80" t="s">
        <v>40</v>
      </c>
      <c r="D38" s="80" t="s">
        <v>97</v>
      </c>
      <c r="E38" s="81" t="s">
        <v>831</v>
      </c>
      <c r="F38" s="82" t="s">
        <v>832</v>
      </c>
      <c r="G38" s="83" t="s">
        <v>100</v>
      </c>
      <c r="H38" s="84">
        <v>101.25</v>
      </c>
      <c r="I38" s="85"/>
      <c r="J38" s="86">
        <f t="shared" ref="J38:J47" si="0">ROUND(I38*H38,2)</f>
        <v>0</v>
      </c>
      <c r="K38" s="87"/>
      <c r="L38" s="14"/>
      <c r="M38" s="88" t="s">
        <v>1</v>
      </c>
      <c r="N38" s="89" t="s">
        <v>15</v>
      </c>
      <c r="P38" s="90">
        <f t="shared" ref="P38:P47" si="1">O38*H38</f>
        <v>0</v>
      </c>
      <c r="Q38" s="90">
        <v>0</v>
      </c>
      <c r="R38" s="90">
        <f t="shared" ref="R38:R47" si="2">Q38*H38</f>
        <v>0</v>
      </c>
      <c r="S38" s="90">
        <v>0</v>
      </c>
      <c r="T38" s="91">
        <f t="shared" ref="T38:T47" si="3">S38*H38</f>
        <v>0</v>
      </c>
      <c r="AR38" s="92" t="s">
        <v>101</v>
      </c>
      <c r="AT38" s="92" t="s">
        <v>97</v>
      </c>
      <c r="AU38" s="92" t="s">
        <v>40</v>
      </c>
      <c r="AY38" s="9" t="s">
        <v>94</v>
      </c>
      <c r="BE38" s="93">
        <f t="shared" ref="BE38:BE47" si="4">IF(N38="základná",J38,0)</f>
        <v>0</v>
      </c>
      <c r="BF38" s="93">
        <f t="shared" ref="BF38:BF47" si="5">IF(N38="znížená",J38,0)</f>
        <v>0</v>
      </c>
      <c r="BG38" s="93">
        <f t="shared" ref="BG38:BG47" si="6">IF(N38="zákl. prenesená",J38,0)</f>
        <v>0</v>
      </c>
      <c r="BH38" s="93">
        <f t="shared" ref="BH38:BH47" si="7">IF(N38="zníž. prenesená",J38,0)</f>
        <v>0</v>
      </c>
      <c r="BI38" s="93">
        <f t="shared" ref="BI38:BI47" si="8">IF(N38="nulová",J38,0)</f>
        <v>0</v>
      </c>
      <c r="BJ38" s="9" t="s">
        <v>102</v>
      </c>
      <c r="BK38" s="93">
        <f t="shared" ref="BK38:BK47" si="9">ROUND(I38*H38,2)</f>
        <v>0</v>
      </c>
      <c r="BL38" s="9" t="s">
        <v>101</v>
      </c>
      <c r="BM38" s="92" t="s">
        <v>102</v>
      </c>
    </row>
    <row r="39" spans="2:65" s="1" customFormat="1" ht="16.5" customHeight="1">
      <c r="B39" s="79"/>
      <c r="C39" s="80" t="s">
        <v>102</v>
      </c>
      <c r="D39" s="80" t="s">
        <v>97</v>
      </c>
      <c r="E39" s="81" t="s">
        <v>833</v>
      </c>
      <c r="F39" s="82" t="s">
        <v>834</v>
      </c>
      <c r="G39" s="83" t="s">
        <v>100</v>
      </c>
      <c r="H39" s="84">
        <v>30.375</v>
      </c>
      <c r="I39" s="85"/>
      <c r="J39" s="86">
        <f t="shared" si="0"/>
        <v>0</v>
      </c>
      <c r="K39" s="87"/>
      <c r="L39" s="14"/>
      <c r="M39" s="88" t="s">
        <v>1</v>
      </c>
      <c r="N39" s="89" t="s">
        <v>15</v>
      </c>
      <c r="P39" s="90">
        <f t="shared" si="1"/>
        <v>0</v>
      </c>
      <c r="Q39" s="90">
        <v>0</v>
      </c>
      <c r="R39" s="90">
        <f t="shared" si="2"/>
        <v>0</v>
      </c>
      <c r="S39" s="90">
        <v>0</v>
      </c>
      <c r="T39" s="91">
        <f t="shared" si="3"/>
        <v>0</v>
      </c>
      <c r="AR39" s="92" t="s">
        <v>101</v>
      </c>
      <c r="AT39" s="92" t="s">
        <v>97</v>
      </c>
      <c r="AU39" s="92" t="s">
        <v>40</v>
      </c>
      <c r="AY39" s="9" t="s">
        <v>94</v>
      </c>
      <c r="BE39" s="93">
        <f t="shared" si="4"/>
        <v>0</v>
      </c>
      <c r="BF39" s="93">
        <f t="shared" si="5"/>
        <v>0</v>
      </c>
      <c r="BG39" s="93">
        <f t="shared" si="6"/>
        <v>0</v>
      </c>
      <c r="BH39" s="93">
        <f t="shared" si="7"/>
        <v>0</v>
      </c>
      <c r="BI39" s="93">
        <f t="shared" si="8"/>
        <v>0</v>
      </c>
      <c r="BJ39" s="9" t="s">
        <v>102</v>
      </c>
      <c r="BK39" s="93">
        <f t="shared" si="9"/>
        <v>0</v>
      </c>
      <c r="BL39" s="9" t="s">
        <v>101</v>
      </c>
      <c r="BM39" s="92" t="s">
        <v>101</v>
      </c>
    </row>
    <row r="40" spans="2:65" s="1" customFormat="1" ht="24.2" customHeight="1">
      <c r="B40" s="79"/>
      <c r="C40" s="80" t="s">
        <v>149</v>
      </c>
      <c r="D40" s="80" t="s">
        <v>97</v>
      </c>
      <c r="E40" s="81" t="s">
        <v>835</v>
      </c>
      <c r="F40" s="82" t="s">
        <v>836</v>
      </c>
      <c r="G40" s="83" t="s">
        <v>271</v>
      </c>
      <c r="H40" s="84">
        <v>225</v>
      </c>
      <c r="I40" s="85"/>
      <c r="J40" s="86">
        <f t="shared" si="0"/>
        <v>0</v>
      </c>
      <c r="K40" s="87"/>
      <c r="L40" s="14"/>
      <c r="M40" s="88" t="s">
        <v>1</v>
      </c>
      <c r="N40" s="89" t="s">
        <v>15</v>
      </c>
      <c r="P40" s="90">
        <f t="shared" si="1"/>
        <v>0</v>
      </c>
      <c r="Q40" s="90">
        <v>0</v>
      </c>
      <c r="R40" s="90">
        <f t="shared" si="2"/>
        <v>0</v>
      </c>
      <c r="S40" s="90">
        <v>0</v>
      </c>
      <c r="T40" s="91">
        <f t="shared" si="3"/>
        <v>0</v>
      </c>
      <c r="AR40" s="92" t="s">
        <v>101</v>
      </c>
      <c r="AT40" s="92" t="s">
        <v>97</v>
      </c>
      <c r="AU40" s="92" t="s">
        <v>40</v>
      </c>
      <c r="AY40" s="9" t="s">
        <v>94</v>
      </c>
      <c r="BE40" s="93">
        <f t="shared" si="4"/>
        <v>0</v>
      </c>
      <c r="BF40" s="93">
        <f t="shared" si="5"/>
        <v>0</v>
      </c>
      <c r="BG40" s="93">
        <f t="shared" si="6"/>
        <v>0</v>
      </c>
      <c r="BH40" s="93">
        <f t="shared" si="7"/>
        <v>0</v>
      </c>
      <c r="BI40" s="93">
        <f t="shared" si="8"/>
        <v>0</v>
      </c>
      <c r="BJ40" s="9" t="s">
        <v>102</v>
      </c>
      <c r="BK40" s="93">
        <f t="shared" si="9"/>
        <v>0</v>
      </c>
      <c r="BL40" s="9" t="s">
        <v>101</v>
      </c>
      <c r="BM40" s="92" t="s">
        <v>185</v>
      </c>
    </row>
    <row r="41" spans="2:65" s="1" customFormat="1" ht="24.2" customHeight="1">
      <c r="B41" s="79"/>
      <c r="C41" s="80" t="s">
        <v>101</v>
      </c>
      <c r="D41" s="80" t="s">
        <v>97</v>
      </c>
      <c r="E41" s="81" t="s">
        <v>837</v>
      </c>
      <c r="F41" s="82" t="s">
        <v>838</v>
      </c>
      <c r="G41" s="83" t="s">
        <v>271</v>
      </c>
      <c r="H41" s="84">
        <v>225</v>
      </c>
      <c r="I41" s="85"/>
      <c r="J41" s="86">
        <f t="shared" si="0"/>
        <v>0</v>
      </c>
      <c r="K41" s="87"/>
      <c r="L41" s="14"/>
      <c r="M41" s="88" t="s">
        <v>1</v>
      </c>
      <c r="N41" s="89" t="s">
        <v>15</v>
      </c>
      <c r="P41" s="90">
        <f t="shared" si="1"/>
        <v>0</v>
      </c>
      <c r="Q41" s="90">
        <v>0</v>
      </c>
      <c r="R41" s="90">
        <f t="shared" si="2"/>
        <v>0</v>
      </c>
      <c r="S41" s="90">
        <v>0</v>
      </c>
      <c r="T41" s="91">
        <f t="shared" si="3"/>
        <v>0</v>
      </c>
      <c r="AR41" s="92" t="s">
        <v>101</v>
      </c>
      <c r="AT41" s="92" t="s">
        <v>97</v>
      </c>
      <c r="AU41" s="92" t="s">
        <v>40</v>
      </c>
      <c r="AY41" s="9" t="s">
        <v>94</v>
      </c>
      <c r="BE41" s="93">
        <f t="shared" si="4"/>
        <v>0</v>
      </c>
      <c r="BF41" s="93">
        <f t="shared" si="5"/>
        <v>0</v>
      </c>
      <c r="BG41" s="93">
        <f t="shared" si="6"/>
        <v>0</v>
      </c>
      <c r="BH41" s="93">
        <f t="shared" si="7"/>
        <v>0</v>
      </c>
      <c r="BI41" s="93">
        <f t="shared" si="8"/>
        <v>0</v>
      </c>
      <c r="BJ41" s="9" t="s">
        <v>102</v>
      </c>
      <c r="BK41" s="93">
        <f t="shared" si="9"/>
        <v>0</v>
      </c>
      <c r="BL41" s="9" t="s">
        <v>101</v>
      </c>
      <c r="BM41" s="92" t="s">
        <v>139</v>
      </c>
    </row>
    <row r="42" spans="2:65" s="1" customFormat="1" ht="24.2" customHeight="1">
      <c r="B42" s="79"/>
      <c r="C42" s="80" t="s">
        <v>181</v>
      </c>
      <c r="D42" s="80" t="s">
        <v>97</v>
      </c>
      <c r="E42" s="81" t="s">
        <v>839</v>
      </c>
      <c r="F42" s="82" t="s">
        <v>840</v>
      </c>
      <c r="G42" s="83" t="s">
        <v>100</v>
      </c>
      <c r="H42" s="84">
        <v>37.125</v>
      </c>
      <c r="I42" s="85"/>
      <c r="J42" s="86">
        <f t="shared" si="0"/>
        <v>0</v>
      </c>
      <c r="K42" s="87"/>
      <c r="L42" s="14"/>
      <c r="M42" s="88" t="s">
        <v>1</v>
      </c>
      <c r="N42" s="89" t="s">
        <v>15</v>
      </c>
      <c r="P42" s="90">
        <f t="shared" si="1"/>
        <v>0</v>
      </c>
      <c r="Q42" s="90">
        <v>0</v>
      </c>
      <c r="R42" s="90">
        <f t="shared" si="2"/>
        <v>0</v>
      </c>
      <c r="S42" s="90">
        <v>0</v>
      </c>
      <c r="T42" s="91">
        <f t="shared" si="3"/>
        <v>0</v>
      </c>
      <c r="AR42" s="92" t="s">
        <v>101</v>
      </c>
      <c r="AT42" s="92" t="s">
        <v>97</v>
      </c>
      <c r="AU42" s="92" t="s">
        <v>40</v>
      </c>
      <c r="AY42" s="9" t="s">
        <v>94</v>
      </c>
      <c r="BE42" s="93">
        <f t="shared" si="4"/>
        <v>0</v>
      </c>
      <c r="BF42" s="93">
        <f t="shared" si="5"/>
        <v>0</v>
      </c>
      <c r="BG42" s="93">
        <f t="shared" si="6"/>
        <v>0</v>
      </c>
      <c r="BH42" s="93">
        <f t="shared" si="7"/>
        <v>0</v>
      </c>
      <c r="BI42" s="93">
        <f t="shared" si="8"/>
        <v>0</v>
      </c>
      <c r="BJ42" s="9" t="s">
        <v>102</v>
      </c>
      <c r="BK42" s="93">
        <f t="shared" si="9"/>
        <v>0</v>
      </c>
      <c r="BL42" s="9" t="s">
        <v>101</v>
      </c>
      <c r="BM42" s="92" t="s">
        <v>323</v>
      </c>
    </row>
    <row r="43" spans="2:65" s="1" customFormat="1" ht="21.75" customHeight="1">
      <c r="B43" s="79"/>
      <c r="C43" s="80" t="s">
        <v>185</v>
      </c>
      <c r="D43" s="80" t="s">
        <v>97</v>
      </c>
      <c r="E43" s="81" t="s">
        <v>841</v>
      </c>
      <c r="F43" s="82" t="s">
        <v>842</v>
      </c>
      <c r="G43" s="83" t="s">
        <v>100</v>
      </c>
      <c r="H43" s="84">
        <v>445.5</v>
      </c>
      <c r="I43" s="85"/>
      <c r="J43" s="86">
        <f t="shared" si="0"/>
        <v>0</v>
      </c>
      <c r="K43" s="87"/>
      <c r="L43" s="14"/>
      <c r="M43" s="88" t="s">
        <v>1</v>
      </c>
      <c r="N43" s="89" t="s">
        <v>15</v>
      </c>
      <c r="P43" s="90">
        <f t="shared" si="1"/>
        <v>0</v>
      </c>
      <c r="Q43" s="90">
        <v>0</v>
      </c>
      <c r="R43" s="90">
        <f t="shared" si="2"/>
        <v>0</v>
      </c>
      <c r="S43" s="90">
        <v>0</v>
      </c>
      <c r="T43" s="91">
        <f t="shared" si="3"/>
        <v>0</v>
      </c>
      <c r="AR43" s="92" t="s">
        <v>101</v>
      </c>
      <c r="AT43" s="92" t="s">
        <v>97</v>
      </c>
      <c r="AU43" s="92" t="s">
        <v>40</v>
      </c>
      <c r="AY43" s="9" t="s">
        <v>94</v>
      </c>
      <c r="BE43" s="93">
        <f t="shared" si="4"/>
        <v>0</v>
      </c>
      <c r="BF43" s="93">
        <f t="shared" si="5"/>
        <v>0</v>
      </c>
      <c r="BG43" s="93">
        <f t="shared" si="6"/>
        <v>0</v>
      </c>
      <c r="BH43" s="93">
        <f t="shared" si="7"/>
        <v>0</v>
      </c>
      <c r="BI43" s="93">
        <f t="shared" si="8"/>
        <v>0</v>
      </c>
      <c r="BJ43" s="9" t="s">
        <v>102</v>
      </c>
      <c r="BK43" s="93">
        <f t="shared" si="9"/>
        <v>0</v>
      </c>
      <c r="BL43" s="9" t="s">
        <v>101</v>
      </c>
      <c r="BM43" s="92" t="s">
        <v>135</v>
      </c>
    </row>
    <row r="44" spans="2:65" s="1" customFormat="1" ht="24.2" customHeight="1">
      <c r="B44" s="79"/>
      <c r="C44" s="80" t="s">
        <v>316</v>
      </c>
      <c r="D44" s="80" t="s">
        <v>97</v>
      </c>
      <c r="E44" s="81" t="s">
        <v>843</v>
      </c>
      <c r="F44" s="82" t="s">
        <v>844</v>
      </c>
      <c r="G44" s="83" t="s">
        <v>100</v>
      </c>
      <c r="H44" s="84">
        <v>37.125</v>
      </c>
      <c r="I44" s="85"/>
      <c r="J44" s="86">
        <f t="shared" si="0"/>
        <v>0</v>
      </c>
      <c r="K44" s="87"/>
      <c r="L44" s="14"/>
      <c r="M44" s="88" t="s">
        <v>1</v>
      </c>
      <c r="N44" s="89" t="s">
        <v>15</v>
      </c>
      <c r="P44" s="90">
        <f t="shared" si="1"/>
        <v>0</v>
      </c>
      <c r="Q44" s="90">
        <v>0</v>
      </c>
      <c r="R44" s="90">
        <f t="shared" si="2"/>
        <v>0</v>
      </c>
      <c r="S44" s="90">
        <v>0</v>
      </c>
      <c r="T44" s="91">
        <f t="shared" si="3"/>
        <v>0</v>
      </c>
      <c r="AR44" s="92" t="s">
        <v>101</v>
      </c>
      <c r="AT44" s="92" t="s">
        <v>97</v>
      </c>
      <c r="AU44" s="92" t="s">
        <v>40</v>
      </c>
      <c r="AY44" s="9" t="s">
        <v>94</v>
      </c>
      <c r="BE44" s="93">
        <f t="shared" si="4"/>
        <v>0</v>
      </c>
      <c r="BF44" s="93">
        <f t="shared" si="5"/>
        <v>0</v>
      </c>
      <c r="BG44" s="93">
        <f t="shared" si="6"/>
        <v>0</v>
      </c>
      <c r="BH44" s="93">
        <f t="shared" si="7"/>
        <v>0</v>
      </c>
      <c r="BI44" s="93">
        <f t="shared" si="8"/>
        <v>0</v>
      </c>
      <c r="BJ44" s="9" t="s">
        <v>102</v>
      </c>
      <c r="BK44" s="93">
        <f t="shared" si="9"/>
        <v>0</v>
      </c>
      <c r="BL44" s="9" t="s">
        <v>101</v>
      </c>
      <c r="BM44" s="92" t="s">
        <v>151</v>
      </c>
    </row>
    <row r="45" spans="2:65" s="1" customFormat="1" ht="16.5" customHeight="1">
      <c r="B45" s="79"/>
      <c r="C45" s="80" t="s">
        <v>139</v>
      </c>
      <c r="D45" s="80" t="s">
        <v>97</v>
      </c>
      <c r="E45" s="81" t="s">
        <v>845</v>
      </c>
      <c r="F45" s="82" t="s">
        <v>846</v>
      </c>
      <c r="G45" s="83" t="s">
        <v>100</v>
      </c>
      <c r="H45" s="84">
        <v>29.05</v>
      </c>
      <c r="I45" s="85"/>
      <c r="J45" s="86">
        <f t="shared" si="0"/>
        <v>0</v>
      </c>
      <c r="K45" s="87"/>
      <c r="L45" s="14"/>
      <c r="M45" s="88" t="s">
        <v>1</v>
      </c>
      <c r="N45" s="89" t="s">
        <v>15</v>
      </c>
      <c r="P45" s="90">
        <f t="shared" si="1"/>
        <v>0</v>
      </c>
      <c r="Q45" s="90">
        <v>0</v>
      </c>
      <c r="R45" s="90">
        <f t="shared" si="2"/>
        <v>0</v>
      </c>
      <c r="S45" s="90">
        <v>0</v>
      </c>
      <c r="T45" s="91">
        <f t="shared" si="3"/>
        <v>0</v>
      </c>
      <c r="AR45" s="92" t="s">
        <v>101</v>
      </c>
      <c r="AT45" s="92" t="s">
        <v>97</v>
      </c>
      <c r="AU45" s="92" t="s">
        <v>40</v>
      </c>
      <c r="AY45" s="9" t="s">
        <v>94</v>
      </c>
      <c r="BE45" s="93">
        <f t="shared" si="4"/>
        <v>0</v>
      </c>
      <c r="BF45" s="93">
        <f t="shared" si="5"/>
        <v>0</v>
      </c>
      <c r="BG45" s="93">
        <f t="shared" si="6"/>
        <v>0</v>
      </c>
      <c r="BH45" s="93">
        <f t="shared" si="7"/>
        <v>0</v>
      </c>
      <c r="BI45" s="93">
        <f t="shared" si="8"/>
        <v>0</v>
      </c>
      <c r="BJ45" s="9" t="s">
        <v>102</v>
      </c>
      <c r="BK45" s="93">
        <f t="shared" si="9"/>
        <v>0</v>
      </c>
      <c r="BL45" s="9" t="s">
        <v>101</v>
      </c>
      <c r="BM45" s="92" t="s">
        <v>212</v>
      </c>
    </row>
    <row r="46" spans="2:65" s="1" customFormat="1" ht="16.5" customHeight="1">
      <c r="B46" s="79"/>
      <c r="C46" s="80" t="s">
        <v>167</v>
      </c>
      <c r="D46" s="80" t="s">
        <v>97</v>
      </c>
      <c r="E46" s="81" t="s">
        <v>847</v>
      </c>
      <c r="F46" s="82" t="s">
        <v>848</v>
      </c>
      <c r="G46" s="83" t="s">
        <v>127</v>
      </c>
      <c r="H46" s="84">
        <v>48.514000000000003</v>
      </c>
      <c r="I46" s="85"/>
      <c r="J46" s="86">
        <f t="shared" si="0"/>
        <v>0</v>
      </c>
      <c r="K46" s="87"/>
      <c r="L46" s="14"/>
      <c r="M46" s="88" t="s">
        <v>1</v>
      </c>
      <c r="N46" s="89" t="s">
        <v>15</v>
      </c>
      <c r="P46" s="90">
        <f t="shared" si="1"/>
        <v>0</v>
      </c>
      <c r="Q46" s="90">
        <v>0</v>
      </c>
      <c r="R46" s="90">
        <f t="shared" si="2"/>
        <v>0</v>
      </c>
      <c r="S46" s="90">
        <v>0</v>
      </c>
      <c r="T46" s="91">
        <f t="shared" si="3"/>
        <v>0</v>
      </c>
      <c r="AR46" s="92" t="s">
        <v>101</v>
      </c>
      <c r="AT46" s="92" t="s">
        <v>97</v>
      </c>
      <c r="AU46" s="92" t="s">
        <v>40</v>
      </c>
      <c r="AY46" s="9" t="s">
        <v>94</v>
      </c>
      <c r="BE46" s="93">
        <f t="shared" si="4"/>
        <v>0</v>
      </c>
      <c r="BF46" s="93">
        <f t="shared" si="5"/>
        <v>0</v>
      </c>
      <c r="BG46" s="93">
        <f t="shared" si="6"/>
        <v>0</v>
      </c>
      <c r="BH46" s="93">
        <f t="shared" si="7"/>
        <v>0</v>
      </c>
      <c r="BI46" s="93">
        <f t="shared" si="8"/>
        <v>0</v>
      </c>
      <c r="BJ46" s="9" t="s">
        <v>102</v>
      </c>
      <c r="BK46" s="93">
        <f t="shared" si="9"/>
        <v>0</v>
      </c>
      <c r="BL46" s="9" t="s">
        <v>101</v>
      </c>
      <c r="BM46" s="92" t="s">
        <v>220</v>
      </c>
    </row>
    <row r="47" spans="2:65" s="1" customFormat="1" ht="24.2" customHeight="1">
      <c r="B47" s="79"/>
      <c r="C47" s="80" t="s">
        <v>323</v>
      </c>
      <c r="D47" s="80" t="s">
        <v>97</v>
      </c>
      <c r="E47" s="81" t="s">
        <v>849</v>
      </c>
      <c r="F47" s="82" t="s">
        <v>850</v>
      </c>
      <c r="G47" s="83" t="s">
        <v>100</v>
      </c>
      <c r="H47" s="84">
        <v>64.125</v>
      </c>
      <c r="I47" s="85"/>
      <c r="J47" s="86">
        <f t="shared" si="0"/>
        <v>0</v>
      </c>
      <c r="K47" s="87"/>
      <c r="L47" s="14"/>
      <c r="M47" s="88" t="s">
        <v>1</v>
      </c>
      <c r="N47" s="89" t="s">
        <v>15</v>
      </c>
      <c r="P47" s="90">
        <f t="shared" si="1"/>
        <v>0</v>
      </c>
      <c r="Q47" s="90">
        <v>0</v>
      </c>
      <c r="R47" s="90">
        <f t="shared" si="2"/>
        <v>0</v>
      </c>
      <c r="S47" s="90">
        <v>0</v>
      </c>
      <c r="T47" s="91">
        <f t="shared" si="3"/>
        <v>0</v>
      </c>
      <c r="AR47" s="92" t="s">
        <v>101</v>
      </c>
      <c r="AT47" s="92" t="s">
        <v>97</v>
      </c>
      <c r="AU47" s="92" t="s">
        <v>40</v>
      </c>
      <c r="AY47" s="9" t="s">
        <v>94</v>
      </c>
      <c r="BE47" s="93">
        <f t="shared" si="4"/>
        <v>0</v>
      </c>
      <c r="BF47" s="93">
        <f t="shared" si="5"/>
        <v>0</v>
      </c>
      <c r="BG47" s="93">
        <f t="shared" si="6"/>
        <v>0</v>
      </c>
      <c r="BH47" s="93">
        <f t="shared" si="7"/>
        <v>0</v>
      </c>
      <c r="BI47" s="93">
        <f t="shared" si="8"/>
        <v>0</v>
      </c>
      <c r="BJ47" s="9" t="s">
        <v>102</v>
      </c>
      <c r="BK47" s="93">
        <f t="shared" si="9"/>
        <v>0</v>
      </c>
      <c r="BL47" s="9" t="s">
        <v>101</v>
      </c>
      <c r="BM47" s="92" t="s">
        <v>6</v>
      </c>
    </row>
    <row r="48" spans="2:65" s="7" customFormat="1" ht="25.9" customHeight="1">
      <c r="B48" s="68"/>
      <c r="D48" s="69" t="s">
        <v>33</v>
      </c>
      <c r="E48" s="70" t="s">
        <v>101</v>
      </c>
      <c r="F48" s="70" t="s">
        <v>851</v>
      </c>
      <c r="I48" s="71"/>
      <c r="J48" s="58">
        <f>BK48</f>
        <v>0</v>
      </c>
      <c r="L48" s="68"/>
      <c r="M48" s="72"/>
      <c r="P48" s="73">
        <f>SUM(P49:P50)</f>
        <v>0</v>
      </c>
      <c r="R48" s="73">
        <f>SUM(R49:R50)</f>
        <v>0</v>
      </c>
      <c r="T48" s="74">
        <f>SUM(T49:T50)</f>
        <v>0</v>
      </c>
      <c r="AR48" s="69" t="s">
        <v>40</v>
      </c>
      <c r="AT48" s="75" t="s">
        <v>33</v>
      </c>
      <c r="AU48" s="75" t="s">
        <v>34</v>
      </c>
      <c r="AY48" s="69" t="s">
        <v>94</v>
      </c>
      <c r="BK48" s="76">
        <f>SUM(BK49:BK50)</f>
        <v>0</v>
      </c>
    </row>
    <row r="49" spans="2:65" s="1" customFormat="1" ht="24.2" customHeight="1">
      <c r="B49" s="79"/>
      <c r="C49" s="80" t="s">
        <v>130</v>
      </c>
      <c r="D49" s="80" t="s">
        <v>97</v>
      </c>
      <c r="E49" s="81" t="s">
        <v>852</v>
      </c>
      <c r="F49" s="82" t="s">
        <v>853</v>
      </c>
      <c r="G49" s="83" t="s">
        <v>100</v>
      </c>
      <c r="H49" s="84">
        <v>6.75</v>
      </c>
      <c r="I49" s="85"/>
      <c r="J49" s="86">
        <f>ROUND(I49*H49,2)</f>
        <v>0</v>
      </c>
      <c r="K49" s="87"/>
      <c r="L49" s="14"/>
      <c r="M49" s="88" t="s">
        <v>1</v>
      </c>
      <c r="N49" s="89" t="s">
        <v>15</v>
      </c>
      <c r="P49" s="90">
        <f>O49*H49</f>
        <v>0</v>
      </c>
      <c r="Q49" s="90">
        <v>0</v>
      </c>
      <c r="R49" s="90">
        <f>Q49*H49</f>
        <v>0</v>
      </c>
      <c r="S49" s="90">
        <v>0</v>
      </c>
      <c r="T49" s="91">
        <f>S49*H49</f>
        <v>0</v>
      </c>
      <c r="AR49" s="92" t="s">
        <v>101</v>
      </c>
      <c r="AT49" s="92" t="s">
        <v>97</v>
      </c>
      <c r="AU49" s="92" t="s">
        <v>40</v>
      </c>
      <c r="AY49" s="9" t="s">
        <v>94</v>
      </c>
      <c r="BE49" s="93">
        <f>IF(N49="základná",J49,0)</f>
        <v>0</v>
      </c>
      <c r="BF49" s="93">
        <f>IF(N49="znížená",J49,0)</f>
        <v>0</v>
      </c>
      <c r="BG49" s="93">
        <f>IF(N49="zákl. prenesená",J49,0)</f>
        <v>0</v>
      </c>
      <c r="BH49" s="93">
        <f>IF(N49="zníž. prenesená",J49,0)</f>
        <v>0</v>
      </c>
      <c r="BI49" s="93">
        <f>IF(N49="nulová",J49,0)</f>
        <v>0</v>
      </c>
      <c r="BJ49" s="9" t="s">
        <v>102</v>
      </c>
      <c r="BK49" s="93">
        <f>ROUND(I49*H49,2)</f>
        <v>0</v>
      </c>
      <c r="BL49" s="9" t="s">
        <v>101</v>
      </c>
      <c r="BM49" s="92" t="s">
        <v>235</v>
      </c>
    </row>
    <row r="50" spans="2:65" s="1" customFormat="1" ht="16.5" customHeight="1">
      <c r="B50" s="79"/>
      <c r="C50" s="80" t="s">
        <v>135</v>
      </c>
      <c r="D50" s="80" t="s">
        <v>97</v>
      </c>
      <c r="E50" s="81" t="s">
        <v>854</v>
      </c>
      <c r="F50" s="82" t="s">
        <v>855</v>
      </c>
      <c r="G50" s="83" t="s">
        <v>127</v>
      </c>
      <c r="H50" s="84">
        <v>48.514000000000003</v>
      </c>
      <c r="I50" s="85"/>
      <c r="J50" s="86">
        <f>ROUND(I50*H50,2)</f>
        <v>0</v>
      </c>
      <c r="K50" s="87"/>
      <c r="L50" s="14"/>
      <c r="M50" s="88" t="s">
        <v>1</v>
      </c>
      <c r="N50" s="89" t="s">
        <v>15</v>
      </c>
      <c r="P50" s="90">
        <f>O50*H50</f>
        <v>0</v>
      </c>
      <c r="Q50" s="90">
        <v>0</v>
      </c>
      <c r="R50" s="90">
        <f>Q50*H50</f>
        <v>0</v>
      </c>
      <c r="S50" s="90">
        <v>0</v>
      </c>
      <c r="T50" s="91">
        <f>S50*H50</f>
        <v>0</v>
      </c>
      <c r="AR50" s="92" t="s">
        <v>101</v>
      </c>
      <c r="AT50" s="92" t="s">
        <v>97</v>
      </c>
      <c r="AU50" s="92" t="s">
        <v>40</v>
      </c>
      <c r="AY50" s="9" t="s">
        <v>94</v>
      </c>
      <c r="BE50" s="93">
        <f>IF(N50="základná",J50,0)</f>
        <v>0</v>
      </c>
      <c r="BF50" s="93">
        <f>IF(N50="znížená",J50,0)</f>
        <v>0</v>
      </c>
      <c r="BG50" s="93">
        <f>IF(N50="zákl. prenesená",J50,0)</f>
        <v>0</v>
      </c>
      <c r="BH50" s="93">
        <f>IF(N50="zníž. prenesená",J50,0)</f>
        <v>0</v>
      </c>
      <c r="BI50" s="93">
        <f>IF(N50="nulová",J50,0)</f>
        <v>0</v>
      </c>
      <c r="BJ50" s="9" t="s">
        <v>102</v>
      </c>
      <c r="BK50" s="93">
        <f>ROUND(I50*H50,2)</f>
        <v>0</v>
      </c>
      <c r="BL50" s="9" t="s">
        <v>101</v>
      </c>
      <c r="BM50" s="92" t="s">
        <v>141</v>
      </c>
    </row>
    <row r="51" spans="2:65" s="7" customFormat="1" ht="25.9" customHeight="1">
      <c r="B51" s="68"/>
      <c r="D51" s="69" t="s">
        <v>33</v>
      </c>
      <c r="E51" s="70" t="s">
        <v>139</v>
      </c>
      <c r="F51" s="70" t="s">
        <v>856</v>
      </c>
      <c r="I51" s="71"/>
      <c r="J51" s="58">
        <f>BK51</f>
        <v>0</v>
      </c>
      <c r="L51" s="68"/>
      <c r="M51" s="72"/>
      <c r="P51" s="73">
        <f>SUM(P52:P59)</f>
        <v>0</v>
      </c>
      <c r="R51" s="73">
        <f>SUM(R52:R59)</f>
        <v>0</v>
      </c>
      <c r="T51" s="74">
        <f>SUM(T52:T59)</f>
        <v>0</v>
      </c>
      <c r="AR51" s="69" t="s">
        <v>40</v>
      </c>
      <c r="AT51" s="75" t="s">
        <v>33</v>
      </c>
      <c r="AU51" s="75" t="s">
        <v>34</v>
      </c>
      <c r="AY51" s="69" t="s">
        <v>94</v>
      </c>
      <c r="BK51" s="76">
        <f>SUM(BK52:BK59)</f>
        <v>0</v>
      </c>
    </row>
    <row r="52" spans="2:65" s="1" customFormat="1" ht="24.2" customHeight="1">
      <c r="B52" s="79"/>
      <c r="C52" s="80" t="s">
        <v>294</v>
      </c>
      <c r="D52" s="80" t="s">
        <v>97</v>
      </c>
      <c r="E52" s="81" t="s">
        <v>857</v>
      </c>
      <c r="F52" s="82" t="s">
        <v>858</v>
      </c>
      <c r="G52" s="83" t="s">
        <v>369</v>
      </c>
      <c r="H52" s="84">
        <v>75</v>
      </c>
      <c r="I52" s="85"/>
      <c r="J52" s="86">
        <f t="shared" ref="J52:J59" si="10">ROUND(I52*H52,2)</f>
        <v>0</v>
      </c>
      <c r="K52" s="87"/>
      <c r="L52" s="14"/>
      <c r="M52" s="88" t="s">
        <v>1</v>
      </c>
      <c r="N52" s="89" t="s">
        <v>15</v>
      </c>
      <c r="P52" s="90">
        <f t="shared" ref="P52:P59" si="11">O52*H52</f>
        <v>0</v>
      </c>
      <c r="Q52" s="90">
        <v>0</v>
      </c>
      <c r="R52" s="90">
        <f t="shared" ref="R52:R59" si="12">Q52*H52</f>
        <v>0</v>
      </c>
      <c r="S52" s="90">
        <v>0</v>
      </c>
      <c r="T52" s="91">
        <f t="shared" ref="T52:T59" si="13">S52*H52</f>
        <v>0</v>
      </c>
      <c r="AR52" s="92" t="s">
        <v>101</v>
      </c>
      <c r="AT52" s="92" t="s">
        <v>97</v>
      </c>
      <c r="AU52" s="92" t="s">
        <v>40</v>
      </c>
      <c r="AY52" s="9" t="s">
        <v>94</v>
      </c>
      <c r="BE52" s="93">
        <f t="shared" ref="BE52:BE59" si="14">IF(N52="základná",J52,0)</f>
        <v>0</v>
      </c>
      <c r="BF52" s="93">
        <f t="shared" ref="BF52:BF59" si="15">IF(N52="znížená",J52,0)</f>
        <v>0</v>
      </c>
      <c r="BG52" s="93">
        <f t="shared" ref="BG52:BG59" si="16">IF(N52="zákl. prenesená",J52,0)</f>
        <v>0</v>
      </c>
      <c r="BH52" s="93">
        <f t="shared" ref="BH52:BH59" si="17">IF(N52="zníž. prenesená",J52,0)</f>
        <v>0</v>
      </c>
      <c r="BI52" s="93">
        <f t="shared" ref="BI52:BI59" si="18">IF(N52="nulová",J52,0)</f>
        <v>0</v>
      </c>
      <c r="BJ52" s="9" t="s">
        <v>102</v>
      </c>
      <c r="BK52" s="93">
        <f t="shared" ref="BK52:BK59" si="19">ROUND(I52*H52,2)</f>
        <v>0</v>
      </c>
      <c r="BL52" s="9" t="s">
        <v>101</v>
      </c>
      <c r="BM52" s="92" t="s">
        <v>159</v>
      </c>
    </row>
    <row r="53" spans="2:65" s="1" customFormat="1" ht="24.2" customHeight="1">
      <c r="B53" s="79"/>
      <c r="C53" s="80" t="s">
        <v>151</v>
      </c>
      <c r="D53" s="80" t="s">
        <v>97</v>
      </c>
      <c r="E53" s="81" t="s">
        <v>859</v>
      </c>
      <c r="F53" s="82" t="s">
        <v>860</v>
      </c>
      <c r="G53" s="83" t="s">
        <v>369</v>
      </c>
      <c r="H53" s="84">
        <v>75</v>
      </c>
      <c r="I53" s="85"/>
      <c r="J53" s="86">
        <f t="shared" si="10"/>
        <v>0</v>
      </c>
      <c r="K53" s="87"/>
      <c r="L53" s="14"/>
      <c r="M53" s="88" t="s">
        <v>1</v>
      </c>
      <c r="N53" s="89" t="s">
        <v>15</v>
      </c>
      <c r="P53" s="90">
        <f t="shared" si="11"/>
        <v>0</v>
      </c>
      <c r="Q53" s="90">
        <v>0</v>
      </c>
      <c r="R53" s="90">
        <f t="shared" si="12"/>
        <v>0</v>
      </c>
      <c r="S53" s="90">
        <v>0</v>
      </c>
      <c r="T53" s="91">
        <f t="shared" si="13"/>
        <v>0</v>
      </c>
      <c r="AR53" s="92" t="s">
        <v>101</v>
      </c>
      <c r="AT53" s="92" t="s">
        <v>97</v>
      </c>
      <c r="AU53" s="92" t="s">
        <v>40</v>
      </c>
      <c r="AY53" s="9" t="s">
        <v>94</v>
      </c>
      <c r="BE53" s="93">
        <f t="shared" si="14"/>
        <v>0</v>
      </c>
      <c r="BF53" s="93">
        <f t="shared" si="15"/>
        <v>0</v>
      </c>
      <c r="BG53" s="93">
        <f t="shared" si="16"/>
        <v>0</v>
      </c>
      <c r="BH53" s="93">
        <f t="shared" si="17"/>
        <v>0</v>
      </c>
      <c r="BI53" s="93">
        <f t="shared" si="18"/>
        <v>0</v>
      </c>
      <c r="BJ53" s="9" t="s">
        <v>102</v>
      </c>
      <c r="BK53" s="93">
        <f t="shared" si="19"/>
        <v>0</v>
      </c>
      <c r="BL53" s="9" t="s">
        <v>101</v>
      </c>
      <c r="BM53" s="92" t="s">
        <v>247</v>
      </c>
    </row>
    <row r="54" spans="2:65" s="1" customFormat="1" ht="24.2" customHeight="1">
      <c r="B54" s="79"/>
      <c r="C54" s="80" t="s">
        <v>216</v>
      </c>
      <c r="D54" s="80" t="s">
        <v>97</v>
      </c>
      <c r="E54" s="81" t="s">
        <v>861</v>
      </c>
      <c r="F54" s="82" t="s">
        <v>862</v>
      </c>
      <c r="G54" s="83" t="s">
        <v>133</v>
      </c>
      <c r="H54" s="84">
        <v>6</v>
      </c>
      <c r="I54" s="85"/>
      <c r="J54" s="86">
        <f t="shared" si="10"/>
        <v>0</v>
      </c>
      <c r="K54" s="87"/>
      <c r="L54" s="14"/>
      <c r="M54" s="88" t="s">
        <v>1</v>
      </c>
      <c r="N54" s="89" t="s">
        <v>15</v>
      </c>
      <c r="P54" s="90">
        <f t="shared" si="11"/>
        <v>0</v>
      </c>
      <c r="Q54" s="90">
        <v>0</v>
      </c>
      <c r="R54" s="90">
        <f t="shared" si="12"/>
        <v>0</v>
      </c>
      <c r="S54" s="90">
        <v>0</v>
      </c>
      <c r="T54" s="91">
        <f t="shared" si="13"/>
        <v>0</v>
      </c>
      <c r="AR54" s="92" t="s">
        <v>101</v>
      </c>
      <c r="AT54" s="92" t="s">
        <v>97</v>
      </c>
      <c r="AU54" s="92" t="s">
        <v>40</v>
      </c>
      <c r="AY54" s="9" t="s">
        <v>94</v>
      </c>
      <c r="BE54" s="93">
        <f t="shared" si="14"/>
        <v>0</v>
      </c>
      <c r="BF54" s="93">
        <f t="shared" si="15"/>
        <v>0</v>
      </c>
      <c r="BG54" s="93">
        <f t="shared" si="16"/>
        <v>0</v>
      </c>
      <c r="BH54" s="93">
        <f t="shared" si="17"/>
        <v>0</v>
      </c>
      <c r="BI54" s="93">
        <f t="shared" si="18"/>
        <v>0</v>
      </c>
      <c r="BJ54" s="9" t="s">
        <v>102</v>
      </c>
      <c r="BK54" s="93">
        <f t="shared" si="19"/>
        <v>0</v>
      </c>
      <c r="BL54" s="9" t="s">
        <v>101</v>
      </c>
      <c r="BM54" s="92" t="s">
        <v>254</v>
      </c>
    </row>
    <row r="55" spans="2:65" s="1" customFormat="1" ht="16.5" customHeight="1">
      <c r="B55" s="79"/>
      <c r="C55" s="80" t="s">
        <v>220</v>
      </c>
      <c r="D55" s="80" t="s">
        <v>97</v>
      </c>
      <c r="E55" s="81" t="s">
        <v>863</v>
      </c>
      <c r="F55" s="82" t="s">
        <v>864</v>
      </c>
      <c r="G55" s="83" t="s">
        <v>133</v>
      </c>
      <c r="H55" s="84">
        <v>6</v>
      </c>
      <c r="I55" s="85"/>
      <c r="J55" s="86">
        <f t="shared" si="10"/>
        <v>0</v>
      </c>
      <c r="K55" s="87"/>
      <c r="L55" s="14"/>
      <c r="M55" s="88" t="s">
        <v>1</v>
      </c>
      <c r="N55" s="89" t="s">
        <v>15</v>
      </c>
      <c r="P55" s="90">
        <f t="shared" si="11"/>
        <v>0</v>
      </c>
      <c r="Q55" s="90">
        <v>0</v>
      </c>
      <c r="R55" s="90">
        <f t="shared" si="12"/>
        <v>0</v>
      </c>
      <c r="S55" s="90">
        <v>0</v>
      </c>
      <c r="T55" s="91">
        <f t="shared" si="13"/>
        <v>0</v>
      </c>
      <c r="AR55" s="92" t="s">
        <v>101</v>
      </c>
      <c r="AT55" s="92" t="s">
        <v>97</v>
      </c>
      <c r="AU55" s="92" t="s">
        <v>40</v>
      </c>
      <c r="AY55" s="9" t="s">
        <v>94</v>
      </c>
      <c r="BE55" s="93">
        <f t="shared" si="14"/>
        <v>0</v>
      </c>
      <c r="BF55" s="93">
        <f t="shared" si="15"/>
        <v>0</v>
      </c>
      <c r="BG55" s="93">
        <f t="shared" si="16"/>
        <v>0</v>
      </c>
      <c r="BH55" s="93">
        <f t="shared" si="17"/>
        <v>0</v>
      </c>
      <c r="BI55" s="93">
        <f t="shared" si="18"/>
        <v>0</v>
      </c>
      <c r="BJ55" s="9" t="s">
        <v>102</v>
      </c>
      <c r="BK55" s="93">
        <f t="shared" si="19"/>
        <v>0</v>
      </c>
      <c r="BL55" s="9" t="s">
        <v>101</v>
      </c>
      <c r="BM55" s="92" t="s">
        <v>204</v>
      </c>
    </row>
    <row r="56" spans="2:65" s="1" customFormat="1" ht="16.5" customHeight="1">
      <c r="B56" s="79"/>
      <c r="C56" s="80" t="s">
        <v>224</v>
      </c>
      <c r="D56" s="80" t="s">
        <v>97</v>
      </c>
      <c r="E56" s="81" t="s">
        <v>865</v>
      </c>
      <c r="F56" s="82" t="s">
        <v>866</v>
      </c>
      <c r="G56" s="83" t="s">
        <v>133</v>
      </c>
      <c r="H56" s="84">
        <v>6</v>
      </c>
      <c r="I56" s="85"/>
      <c r="J56" s="86">
        <f t="shared" si="10"/>
        <v>0</v>
      </c>
      <c r="K56" s="87"/>
      <c r="L56" s="14"/>
      <c r="M56" s="88" t="s">
        <v>1</v>
      </c>
      <c r="N56" s="89" t="s">
        <v>15</v>
      </c>
      <c r="P56" s="90">
        <f t="shared" si="11"/>
        <v>0</v>
      </c>
      <c r="Q56" s="90">
        <v>0</v>
      </c>
      <c r="R56" s="90">
        <f t="shared" si="12"/>
        <v>0</v>
      </c>
      <c r="S56" s="90">
        <v>0</v>
      </c>
      <c r="T56" s="91">
        <f t="shared" si="13"/>
        <v>0</v>
      </c>
      <c r="AR56" s="92" t="s">
        <v>101</v>
      </c>
      <c r="AT56" s="92" t="s">
        <v>97</v>
      </c>
      <c r="AU56" s="92" t="s">
        <v>40</v>
      </c>
      <c r="AY56" s="9" t="s">
        <v>94</v>
      </c>
      <c r="BE56" s="93">
        <f t="shared" si="14"/>
        <v>0</v>
      </c>
      <c r="BF56" s="93">
        <f t="shared" si="15"/>
        <v>0</v>
      </c>
      <c r="BG56" s="93">
        <f t="shared" si="16"/>
        <v>0</v>
      </c>
      <c r="BH56" s="93">
        <f t="shared" si="17"/>
        <v>0</v>
      </c>
      <c r="BI56" s="93">
        <f t="shared" si="18"/>
        <v>0</v>
      </c>
      <c r="BJ56" s="9" t="s">
        <v>102</v>
      </c>
      <c r="BK56" s="93">
        <f t="shared" si="19"/>
        <v>0</v>
      </c>
      <c r="BL56" s="9" t="s">
        <v>101</v>
      </c>
      <c r="BM56" s="92" t="s">
        <v>261</v>
      </c>
    </row>
    <row r="57" spans="2:65" s="1" customFormat="1" ht="16.5" customHeight="1">
      <c r="B57" s="79"/>
      <c r="C57" s="80" t="s">
        <v>6</v>
      </c>
      <c r="D57" s="80" t="s">
        <v>97</v>
      </c>
      <c r="E57" s="81" t="s">
        <v>867</v>
      </c>
      <c r="F57" s="82" t="s">
        <v>868</v>
      </c>
      <c r="G57" s="83" t="s">
        <v>133</v>
      </c>
      <c r="H57" s="84">
        <v>6</v>
      </c>
      <c r="I57" s="85"/>
      <c r="J57" s="86">
        <f t="shared" si="10"/>
        <v>0</v>
      </c>
      <c r="K57" s="87"/>
      <c r="L57" s="14"/>
      <c r="M57" s="88" t="s">
        <v>1</v>
      </c>
      <c r="N57" s="89" t="s">
        <v>15</v>
      </c>
      <c r="P57" s="90">
        <f t="shared" si="11"/>
        <v>0</v>
      </c>
      <c r="Q57" s="90">
        <v>0</v>
      </c>
      <c r="R57" s="90">
        <f t="shared" si="12"/>
        <v>0</v>
      </c>
      <c r="S57" s="90">
        <v>0</v>
      </c>
      <c r="T57" s="91">
        <f t="shared" si="13"/>
        <v>0</v>
      </c>
      <c r="AR57" s="92" t="s">
        <v>101</v>
      </c>
      <c r="AT57" s="92" t="s">
        <v>97</v>
      </c>
      <c r="AU57" s="92" t="s">
        <v>40</v>
      </c>
      <c r="AY57" s="9" t="s">
        <v>94</v>
      </c>
      <c r="BE57" s="93">
        <f t="shared" si="14"/>
        <v>0</v>
      </c>
      <c r="BF57" s="93">
        <f t="shared" si="15"/>
        <v>0</v>
      </c>
      <c r="BG57" s="93">
        <f t="shared" si="16"/>
        <v>0</v>
      </c>
      <c r="BH57" s="93">
        <f t="shared" si="17"/>
        <v>0</v>
      </c>
      <c r="BI57" s="93">
        <f t="shared" si="18"/>
        <v>0</v>
      </c>
      <c r="BJ57" s="9" t="s">
        <v>102</v>
      </c>
      <c r="BK57" s="93">
        <f t="shared" si="19"/>
        <v>0</v>
      </c>
      <c r="BL57" s="9" t="s">
        <v>101</v>
      </c>
      <c r="BM57" s="92" t="s">
        <v>193</v>
      </c>
    </row>
    <row r="58" spans="2:65" s="1" customFormat="1" ht="21.75" customHeight="1">
      <c r="B58" s="79"/>
      <c r="C58" s="80" t="s">
        <v>231</v>
      </c>
      <c r="D58" s="80" t="s">
        <v>97</v>
      </c>
      <c r="E58" s="81" t="s">
        <v>869</v>
      </c>
      <c r="F58" s="82" t="s">
        <v>870</v>
      </c>
      <c r="G58" s="83" t="s">
        <v>133</v>
      </c>
      <c r="H58" s="84">
        <v>6</v>
      </c>
      <c r="I58" s="85"/>
      <c r="J58" s="86">
        <f t="shared" si="10"/>
        <v>0</v>
      </c>
      <c r="K58" s="87"/>
      <c r="L58" s="14"/>
      <c r="M58" s="88" t="s">
        <v>1</v>
      </c>
      <c r="N58" s="89" t="s">
        <v>15</v>
      </c>
      <c r="P58" s="90">
        <f t="shared" si="11"/>
        <v>0</v>
      </c>
      <c r="Q58" s="90">
        <v>0</v>
      </c>
      <c r="R58" s="90">
        <f t="shared" si="12"/>
        <v>0</v>
      </c>
      <c r="S58" s="90">
        <v>0</v>
      </c>
      <c r="T58" s="91">
        <f t="shared" si="13"/>
        <v>0</v>
      </c>
      <c r="AR58" s="92" t="s">
        <v>101</v>
      </c>
      <c r="AT58" s="92" t="s">
        <v>97</v>
      </c>
      <c r="AU58" s="92" t="s">
        <v>40</v>
      </c>
      <c r="AY58" s="9" t="s">
        <v>94</v>
      </c>
      <c r="BE58" s="93">
        <f t="shared" si="14"/>
        <v>0</v>
      </c>
      <c r="BF58" s="93">
        <f t="shared" si="15"/>
        <v>0</v>
      </c>
      <c r="BG58" s="93">
        <f t="shared" si="16"/>
        <v>0</v>
      </c>
      <c r="BH58" s="93">
        <f t="shared" si="17"/>
        <v>0</v>
      </c>
      <c r="BI58" s="93">
        <f t="shared" si="18"/>
        <v>0</v>
      </c>
      <c r="BJ58" s="9" t="s">
        <v>102</v>
      </c>
      <c r="BK58" s="93">
        <f t="shared" si="19"/>
        <v>0</v>
      </c>
      <c r="BL58" s="9" t="s">
        <v>101</v>
      </c>
      <c r="BM58" s="92" t="s">
        <v>96</v>
      </c>
    </row>
    <row r="59" spans="2:65" s="1" customFormat="1" ht="24.2" customHeight="1">
      <c r="B59" s="79"/>
      <c r="C59" s="80" t="s">
        <v>235</v>
      </c>
      <c r="D59" s="80" t="s">
        <v>97</v>
      </c>
      <c r="E59" s="81" t="s">
        <v>871</v>
      </c>
      <c r="F59" s="82" t="s">
        <v>872</v>
      </c>
      <c r="G59" s="83" t="s">
        <v>369</v>
      </c>
      <c r="H59" s="84">
        <v>75</v>
      </c>
      <c r="I59" s="85"/>
      <c r="J59" s="86">
        <f t="shared" si="10"/>
        <v>0</v>
      </c>
      <c r="K59" s="87"/>
      <c r="L59" s="14"/>
      <c r="M59" s="88" t="s">
        <v>1</v>
      </c>
      <c r="N59" s="89" t="s">
        <v>15</v>
      </c>
      <c r="P59" s="90">
        <f t="shared" si="11"/>
        <v>0</v>
      </c>
      <c r="Q59" s="90">
        <v>0</v>
      </c>
      <c r="R59" s="90">
        <f t="shared" si="12"/>
        <v>0</v>
      </c>
      <c r="S59" s="90">
        <v>0</v>
      </c>
      <c r="T59" s="91">
        <f t="shared" si="13"/>
        <v>0</v>
      </c>
      <c r="AR59" s="92" t="s">
        <v>101</v>
      </c>
      <c r="AT59" s="92" t="s">
        <v>97</v>
      </c>
      <c r="AU59" s="92" t="s">
        <v>40</v>
      </c>
      <c r="AY59" s="9" t="s">
        <v>94</v>
      </c>
      <c r="BE59" s="93">
        <f t="shared" si="14"/>
        <v>0</v>
      </c>
      <c r="BF59" s="93">
        <f t="shared" si="15"/>
        <v>0</v>
      </c>
      <c r="BG59" s="93">
        <f t="shared" si="16"/>
        <v>0</v>
      </c>
      <c r="BH59" s="93">
        <f t="shared" si="17"/>
        <v>0</v>
      </c>
      <c r="BI59" s="93">
        <f t="shared" si="18"/>
        <v>0</v>
      </c>
      <c r="BJ59" s="9" t="s">
        <v>102</v>
      </c>
      <c r="BK59" s="93">
        <f t="shared" si="19"/>
        <v>0</v>
      </c>
      <c r="BL59" s="9" t="s">
        <v>101</v>
      </c>
      <c r="BM59" s="92" t="s">
        <v>108</v>
      </c>
    </row>
    <row r="60" spans="2:65" s="7" customFormat="1" ht="25.9" customHeight="1">
      <c r="B60" s="68"/>
      <c r="D60" s="69" t="s">
        <v>33</v>
      </c>
      <c r="E60" s="70" t="s">
        <v>167</v>
      </c>
      <c r="F60" s="70" t="s">
        <v>873</v>
      </c>
      <c r="I60" s="71"/>
      <c r="J60" s="58">
        <f>BK60</f>
        <v>0</v>
      </c>
      <c r="L60" s="68"/>
      <c r="M60" s="72"/>
      <c r="P60" s="73">
        <f>P61</f>
        <v>0</v>
      </c>
      <c r="R60" s="73">
        <f>R61</f>
        <v>0</v>
      </c>
      <c r="T60" s="74">
        <f>T61</f>
        <v>0</v>
      </c>
      <c r="AR60" s="69" t="s">
        <v>40</v>
      </c>
      <c r="AT60" s="75" t="s">
        <v>33</v>
      </c>
      <c r="AU60" s="75" t="s">
        <v>34</v>
      </c>
      <c r="AY60" s="69" t="s">
        <v>94</v>
      </c>
      <c r="BK60" s="76">
        <f>BK61</f>
        <v>0</v>
      </c>
    </row>
    <row r="61" spans="2:65" s="1" customFormat="1" ht="16.5" customHeight="1">
      <c r="B61" s="79"/>
      <c r="C61" s="80" t="s">
        <v>239</v>
      </c>
      <c r="D61" s="80" t="s">
        <v>97</v>
      </c>
      <c r="E61" s="81" t="s">
        <v>874</v>
      </c>
      <c r="F61" s="82" t="s">
        <v>875</v>
      </c>
      <c r="G61" s="83" t="s">
        <v>369</v>
      </c>
      <c r="H61" s="84">
        <v>156</v>
      </c>
      <c r="I61" s="85"/>
      <c r="J61" s="86">
        <f>ROUND(I61*H61,2)</f>
        <v>0</v>
      </c>
      <c r="K61" s="87"/>
      <c r="L61" s="14"/>
      <c r="M61" s="88" t="s">
        <v>1</v>
      </c>
      <c r="N61" s="89" t="s">
        <v>15</v>
      </c>
      <c r="P61" s="90">
        <f>O61*H61</f>
        <v>0</v>
      </c>
      <c r="Q61" s="90">
        <v>0</v>
      </c>
      <c r="R61" s="90">
        <f>Q61*H61</f>
        <v>0</v>
      </c>
      <c r="S61" s="90">
        <v>0</v>
      </c>
      <c r="T61" s="91">
        <f>S61*H61</f>
        <v>0</v>
      </c>
      <c r="AR61" s="92" t="s">
        <v>101</v>
      </c>
      <c r="AT61" s="92" t="s">
        <v>97</v>
      </c>
      <c r="AU61" s="92" t="s">
        <v>40</v>
      </c>
      <c r="AY61" s="9" t="s">
        <v>94</v>
      </c>
      <c r="BE61" s="93">
        <f>IF(N61="základná",J61,0)</f>
        <v>0</v>
      </c>
      <c r="BF61" s="93">
        <f>IF(N61="znížená",J61,0)</f>
        <v>0</v>
      </c>
      <c r="BG61" s="93">
        <f>IF(N61="zákl. prenesená",J61,0)</f>
        <v>0</v>
      </c>
      <c r="BH61" s="93">
        <f>IF(N61="zníž. prenesená",J61,0)</f>
        <v>0</v>
      </c>
      <c r="BI61" s="93">
        <f>IF(N61="nulová",J61,0)</f>
        <v>0</v>
      </c>
      <c r="BJ61" s="9" t="s">
        <v>102</v>
      </c>
      <c r="BK61" s="93">
        <f>ROUND(I61*H61,2)</f>
        <v>0</v>
      </c>
      <c r="BL61" s="9" t="s">
        <v>101</v>
      </c>
      <c r="BM61" s="92" t="s">
        <v>116</v>
      </c>
    </row>
    <row r="62" spans="2:65" s="1" customFormat="1" ht="6.95" customHeight="1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4"/>
    </row>
  </sheetData>
  <autoFilter ref="C35:K61" xr:uid="{00000000-0009-0000-0000-000007000000}"/>
  <mergeCells count="7">
    <mergeCell ref="C36:I36"/>
    <mergeCell ref="E10:H10"/>
    <mergeCell ref="L2:V2"/>
    <mergeCell ref="E8:H8"/>
    <mergeCell ref="C31:J31"/>
    <mergeCell ref="C33:E33"/>
    <mergeCell ref="F33:J33"/>
  </mergeCells>
  <dataValidations count="2">
    <dataValidation type="list" allowBlank="1" showInputMessage="1" showErrorMessage="1" error="Povolené sú hodnoty K, M." sqref="D62" xr:uid="{00000000-0002-0000-0700-000000000000}">
      <formula1>"K, M"</formula1>
    </dataValidation>
    <dataValidation type="list" allowBlank="1" showInputMessage="1" showErrorMessage="1" error="Povolené sú hodnoty základná, znížená, nulová." sqref="N62" xr:uid="{00000000-0002-0000-07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78"/>
  <sheetViews>
    <sheetView showGridLines="0" topLeftCell="A58" workbookViewId="0">
      <selection activeCell="I77" sqref="I7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36"/>
      <c r="N2" s="136"/>
      <c r="O2" s="136"/>
      <c r="P2" s="136"/>
      <c r="Q2" s="136"/>
      <c r="R2" s="136"/>
      <c r="S2" s="136"/>
      <c r="T2" s="136"/>
      <c r="U2" s="136"/>
      <c r="V2" s="136"/>
      <c r="AT2" s="9" t="s">
        <v>62</v>
      </c>
    </row>
    <row r="4" spans="2:46" s="1" customFormat="1" ht="6.95" hidden="1" customHeight="1">
      <c r="B4" s="17"/>
      <c r="C4" s="18"/>
      <c r="D4" s="18"/>
      <c r="E4" s="18"/>
      <c r="F4" s="18"/>
      <c r="G4" s="18"/>
      <c r="H4" s="18"/>
      <c r="I4" s="18"/>
      <c r="J4" s="18"/>
      <c r="K4" s="18"/>
      <c r="L4" s="14"/>
    </row>
    <row r="5" spans="2:46" s="1" customFormat="1" ht="24.95" hidden="1" customHeight="1">
      <c r="B5" s="14"/>
      <c r="C5" s="10" t="s">
        <v>67</v>
      </c>
      <c r="L5" s="14"/>
    </row>
    <row r="6" spans="2:46" s="1" customFormat="1" ht="6.95" hidden="1" customHeight="1">
      <c r="B6" s="14"/>
      <c r="L6" s="14"/>
    </row>
    <row r="7" spans="2:46" s="1" customFormat="1" ht="12" hidden="1" customHeight="1">
      <c r="B7" s="14"/>
      <c r="C7" s="12" t="s">
        <v>7</v>
      </c>
      <c r="L7" s="14"/>
    </row>
    <row r="8" spans="2:46" s="1" customFormat="1" ht="16.5" hidden="1" customHeight="1">
      <c r="B8" s="14"/>
      <c r="E8" s="195" t="e">
        <f>#REF!</f>
        <v>#REF!</v>
      </c>
      <c r="F8" s="196"/>
      <c r="G8" s="196"/>
      <c r="H8" s="196"/>
      <c r="L8" s="14"/>
    </row>
    <row r="9" spans="2:46" s="1" customFormat="1" ht="12" hidden="1" customHeight="1">
      <c r="B9" s="14"/>
      <c r="C9" s="12" t="s">
        <v>66</v>
      </c>
      <c r="L9" s="14"/>
    </row>
    <row r="10" spans="2:46" s="1" customFormat="1" ht="16.5" hidden="1" customHeight="1">
      <c r="B10" s="14"/>
      <c r="E10" s="186" t="e">
        <f>#REF!</f>
        <v>#REF!</v>
      </c>
      <c r="F10" s="193"/>
      <c r="G10" s="193"/>
      <c r="H10" s="193"/>
      <c r="L10" s="14"/>
    </row>
    <row r="11" spans="2:46" s="1" customFormat="1" ht="6.95" hidden="1" customHeight="1">
      <c r="B11" s="14"/>
      <c r="L11" s="14"/>
    </row>
    <row r="12" spans="2:46" s="1" customFormat="1" ht="12" hidden="1" customHeight="1">
      <c r="B12" s="14"/>
      <c r="C12" s="12" t="s">
        <v>8</v>
      </c>
      <c r="F12" s="11" t="e">
        <f>#REF!</f>
        <v>#REF!</v>
      </c>
      <c r="I12" s="12" t="s">
        <v>9</v>
      </c>
      <c r="J12" s="20" t="e">
        <f>IF(#REF!="","",#REF!)</f>
        <v>#REF!</v>
      </c>
      <c r="L12" s="14"/>
    </row>
    <row r="13" spans="2:46" s="1" customFormat="1" ht="6.95" hidden="1" customHeight="1">
      <c r="B13" s="14"/>
      <c r="L13" s="14"/>
    </row>
    <row r="14" spans="2:46" s="1" customFormat="1" ht="25.7" hidden="1" customHeight="1">
      <c r="B14" s="14"/>
      <c r="C14" s="12" t="s">
        <v>10</v>
      </c>
      <c r="F14" s="11" t="e">
        <f>#REF!</f>
        <v>#REF!</v>
      </c>
      <c r="I14" s="12" t="s">
        <v>12</v>
      </c>
      <c r="J14" s="13" t="e">
        <f>#REF!</f>
        <v>#REF!</v>
      </c>
      <c r="L14" s="14"/>
    </row>
    <row r="15" spans="2:46" s="1" customFormat="1" ht="25.7" hidden="1" customHeight="1">
      <c r="B15" s="14"/>
      <c r="C15" s="12" t="s">
        <v>11</v>
      </c>
      <c r="F15" s="11" t="e">
        <f>IF(#REF!="","",#REF!)</f>
        <v>#REF!</v>
      </c>
      <c r="I15" s="12" t="s">
        <v>13</v>
      </c>
      <c r="J15" s="13" t="e">
        <f>#REF!</f>
        <v>#REF!</v>
      </c>
      <c r="L15" s="14"/>
    </row>
    <row r="16" spans="2:46" s="1" customFormat="1" ht="10.35" hidden="1" customHeight="1">
      <c r="B16" s="14"/>
      <c r="L16" s="14"/>
    </row>
    <row r="17" spans="2:47" s="1" customFormat="1" ht="29.25" hidden="1" customHeight="1">
      <c r="B17" s="14"/>
      <c r="C17" s="46" t="s">
        <v>68</v>
      </c>
      <c r="D17" s="45"/>
      <c r="E17" s="45"/>
      <c r="F17" s="45"/>
      <c r="G17" s="45"/>
      <c r="H17" s="45"/>
      <c r="I17" s="45"/>
      <c r="J17" s="47" t="s">
        <v>69</v>
      </c>
      <c r="K17" s="45"/>
      <c r="L17" s="14"/>
    </row>
    <row r="18" spans="2:47" s="1" customFormat="1" ht="10.35" hidden="1" customHeight="1">
      <c r="B18" s="14"/>
      <c r="L18" s="14"/>
    </row>
    <row r="19" spans="2:47" s="1" customFormat="1" ht="22.9" hidden="1" customHeight="1">
      <c r="B19" s="14"/>
      <c r="C19" s="48" t="s">
        <v>70</v>
      </c>
      <c r="J19" s="30">
        <f>J36</f>
        <v>0</v>
      </c>
      <c r="L19" s="14"/>
      <c r="AU19" s="9" t="s">
        <v>71</v>
      </c>
    </row>
    <row r="20" spans="2:47" s="4" customFormat="1" ht="24.95" hidden="1" customHeight="1">
      <c r="B20" s="49"/>
      <c r="D20" s="50" t="s">
        <v>827</v>
      </c>
      <c r="E20" s="51"/>
      <c r="F20" s="51"/>
      <c r="G20" s="51"/>
      <c r="H20" s="51"/>
      <c r="I20" s="51"/>
      <c r="J20" s="52">
        <f>J37</f>
        <v>0</v>
      </c>
      <c r="L20" s="49"/>
    </row>
    <row r="21" spans="2:47" s="4" customFormat="1" ht="24.95" hidden="1" customHeight="1">
      <c r="B21" s="49"/>
      <c r="D21" s="50" t="s">
        <v>828</v>
      </c>
      <c r="E21" s="51"/>
      <c r="F21" s="51"/>
      <c r="G21" s="51"/>
      <c r="H21" s="51"/>
      <c r="I21" s="51"/>
      <c r="J21" s="52">
        <f>J50</f>
        <v>0</v>
      </c>
      <c r="L21" s="49"/>
    </row>
    <row r="22" spans="2:47" s="4" customFormat="1" ht="24.95" hidden="1" customHeight="1">
      <c r="B22" s="49"/>
      <c r="D22" s="50" t="s">
        <v>829</v>
      </c>
      <c r="E22" s="51"/>
      <c r="F22" s="51"/>
      <c r="G22" s="51"/>
      <c r="H22" s="51"/>
      <c r="I22" s="51"/>
      <c r="J22" s="52">
        <f>J56</f>
        <v>0</v>
      </c>
      <c r="L22" s="49"/>
    </row>
    <row r="23" spans="2:47" s="4" customFormat="1" ht="24.95" hidden="1" customHeight="1">
      <c r="B23" s="49"/>
      <c r="D23" s="50" t="s">
        <v>830</v>
      </c>
      <c r="E23" s="51"/>
      <c r="F23" s="51"/>
      <c r="G23" s="51"/>
      <c r="H23" s="51"/>
      <c r="I23" s="51"/>
      <c r="J23" s="52">
        <f>J76</f>
        <v>0</v>
      </c>
      <c r="L23" s="49"/>
    </row>
    <row r="24" spans="2:47" s="4" customFormat="1" ht="21.75" hidden="1" customHeight="1">
      <c r="B24" s="49"/>
      <c r="D24" s="57" t="s">
        <v>80</v>
      </c>
      <c r="J24" s="58" t="e">
        <f>#REF!</f>
        <v>#REF!</v>
      </c>
      <c r="L24" s="49"/>
    </row>
    <row r="25" spans="2:47" s="1" customFormat="1" ht="21.75" hidden="1" customHeight="1">
      <c r="B25" s="14"/>
      <c r="L25" s="14"/>
    </row>
    <row r="26" spans="2:47" s="1" customFormat="1" ht="6.95" hidden="1" customHeight="1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4"/>
    </row>
    <row r="27" spans="2:47" hidden="1"/>
    <row r="28" spans="2:47" hidden="1"/>
    <row r="29" spans="2:47" hidden="1"/>
    <row r="30" spans="2:47" s="1" customFormat="1" ht="6.95" customHeight="1"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4"/>
    </row>
    <row r="31" spans="2:47" s="1" customFormat="1" ht="24.95" customHeight="1">
      <c r="B31" s="14"/>
      <c r="C31" s="184" t="s">
        <v>953</v>
      </c>
      <c r="D31" s="185"/>
      <c r="E31" s="185"/>
      <c r="F31" s="185"/>
      <c r="G31" s="185"/>
      <c r="H31" s="185"/>
      <c r="I31" s="185"/>
      <c r="J31" s="185"/>
      <c r="L31" s="14"/>
    </row>
    <row r="32" spans="2:47" s="1" customFormat="1" ht="6.95" customHeight="1">
      <c r="B32" s="14"/>
      <c r="L32" s="14"/>
    </row>
    <row r="33" spans="2:65" s="1" customFormat="1" ht="12" customHeight="1">
      <c r="B33" s="14"/>
      <c r="C33" s="191" t="s">
        <v>7</v>
      </c>
      <c r="D33" s="188"/>
      <c r="E33" s="188"/>
      <c r="F33" s="188" t="s">
        <v>935</v>
      </c>
      <c r="G33" s="193"/>
      <c r="H33" s="193"/>
      <c r="I33" s="193"/>
      <c r="J33" s="193"/>
      <c r="L33" s="14"/>
    </row>
    <row r="34" spans="2:65" s="1" customFormat="1" ht="10.35" customHeight="1">
      <c r="B34" s="14"/>
      <c r="L34" s="14"/>
    </row>
    <row r="35" spans="2:65" s="6" customFormat="1" ht="29.25" customHeight="1">
      <c r="B35" s="59"/>
      <c r="C35" s="60" t="s">
        <v>81</v>
      </c>
      <c r="D35" s="61" t="s">
        <v>20</v>
      </c>
      <c r="E35" s="61" t="s">
        <v>16</v>
      </c>
      <c r="F35" s="61" t="s">
        <v>17</v>
      </c>
      <c r="G35" s="61" t="s">
        <v>82</v>
      </c>
      <c r="H35" s="61" t="s">
        <v>83</v>
      </c>
      <c r="I35" s="61" t="s">
        <v>84</v>
      </c>
      <c r="J35" s="62" t="s">
        <v>69</v>
      </c>
      <c r="K35" s="63" t="s">
        <v>85</v>
      </c>
      <c r="L35" s="59"/>
      <c r="M35" s="26" t="s">
        <v>1</v>
      </c>
      <c r="N35" s="27" t="s">
        <v>14</v>
      </c>
      <c r="O35" s="27" t="s">
        <v>86</v>
      </c>
      <c r="P35" s="27" t="s">
        <v>87</v>
      </c>
      <c r="Q35" s="27" t="s">
        <v>88</v>
      </c>
      <c r="R35" s="27" t="s">
        <v>89</v>
      </c>
      <c r="S35" s="27" t="s">
        <v>90</v>
      </c>
      <c r="T35" s="28" t="s">
        <v>91</v>
      </c>
    </row>
    <row r="36" spans="2:65" s="1" customFormat="1" ht="22.9" customHeight="1">
      <c r="B36" s="14"/>
      <c r="C36" s="189" t="s">
        <v>952</v>
      </c>
      <c r="D36" s="190"/>
      <c r="E36" s="190"/>
      <c r="F36" s="190"/>
      <c r="G36" s="190"/>
      <c r="H36" s="190"/>
      <c r="I36" s="190"/>
      <c r="J36" s="64">
        <f>J37+J50+J56+J76</f>
        <v>0</v>
      </c>
      <c r="L36" s="14"/>
      <c r="M36" s="29"/>
      <c r="N36" s="21"/>
      <c r="O36" s="21"/>
      <c r="P36" s="65" t="e">
        <f>P37+P50+P56+P76+#REF!</f>
        <v>#REF!</v>
      </c>
      <c r="Q36" s="21"/>
      <c r="R36" s="65" t="e">
        <f>R37+R50+R56+R76+#REF!</f>
        <v>#REF!</v>
      </c>
      <c r="S36" s="21"/>
      <c r="T36" s="66" t="e">
        <f>T37+T50+T56+T76+#REF!</f>
        <v>#REF!</v>
      </c>
      <c r="AT36" s="9" t="s">
        <v>33</v>
      </c>
      <c r="AU36" s="9" t="s">
        <v>71</v>
      </c>
      <c r="BK36" s="67" t="e">
        <f>BK37+BK50+BK56+BK76+#REF!</f>
        <v>#REF!</v>
      </c>
    </row>
    <row r="37" spans="2:65" s="7" customFormat="1" ht="25.9" customHeight="1">
      <c r="B37" s="68"/>
      <c r="D37" s="69" t="s">
        <v>33</v>
      </c>
      <c r="E37" s="70" t="s">
        <v>40</v>
      </c>
      <c r="F37" s="70" t="s">
        <v>553</v>
      </c>
      <c r="I37" s="71"/>
      <c r="J37" s="58">
        <f>BK37</f>
        <v>0</v>
      </c>
      <c r="L37" s="68"/>
      <c r="M37" s="72"/>
      <c r="P37" s="73">
        <f>SUM(P38:P49)</f>
        <v>0</v>
      </c>
      <c r="R37" s="73">
        <f>SUM(R38:R49)</f>
        <v>0</v>
      </c>
      <c r="T37" s="74">
        <f>SUM(T38:T49)</f>
        <v>0</v>
      </c>
      <c r="AR37" s="69" t="s">
        <v>40</v>
      </c>
      <c r="AT37" s="75" t="s">
        <v>33</v>
      </c>
      <c r="AU37" s="75" t="s">
        <v>34</v>
      </c>
      <c r="AY37" s="69" t="s">
        <v>94</v>
      </c>
      <c r="BK37" s="76">
        <f>SUM(BK38:BK49)</f>
        <v>0</v>
      </c>
    </row>
    <row r="38" spans="2:65" s="1" customFormat="1" ht="33" customHeight="1">
      <c r="B38" s="79"/>
      <c r="C38" s="80" t="s">
        <v>40</v>
      </c>
      <c r="D38" s="80" t="s">
        <v>97</v>
      </c>
      <c r="E38" s="81" t="s">
        <v>831</v>
      </c>
      <c r="F38" s="82" t="s">
        <v>832</v>
      </c>
      <c r="G38" s="83" t="s">
        <v>100</v>
      </c>
      <c r="H38" s="84">
        <v>152.60400000000001</v>
      </c>
      <c r="I38" s="85"/>
      <c r="J38" s="86">
        <f t="shared" ref="J38:J49" si="0">ROUND(I38*H38,2)</f>
        <v>0</v>
      </c>
      <c r="K38" s="87"/>
      <c r="L38" s="14"/>
      <c r="M38" s="88" t="s">
        <v>1</v>
      </c>
      <c r="N38" s="89" t="s">
        <v>15</v>
      </c>
      <c r="P38" s="90">
        <f t="shared" ref="P38:P49" si="1">O38*H38</f>
        <v>0</v>
      </c>
      <c r="Q38" s="90">
        <v>0</v>
      </c>
      <c r="R38" s="90">
        <f t="shared" ref="R38:R49" si="2">Q38*H38</f>
        <v>0</v>
      </c>
      <c r="S38" s="90">
        <v>0</v>
      </c>
      <c r="T38" s="91">
        <f t="shared" ref="T38:T49" si="3">S38*H38</f>
        <v>0</v>
      </c>
      <c r="AR38" s="92" t="s">
        <v>101</v>
      </c>
      <c r="AT38" s="92" t="s">
        <v>97</v>
      </c>
      <c r="AU38" s="92" t="s">
        <v>40</v>
      </c>
      <c r="AY38" s="9" t="s">
        <v>94</v>
      </c>
      <c r="BE38" s="93">
        <f t="shared" ref="BE38:BE49" si="4">IF(N38="základná",J38,0)</f>
        <v>0</v>
      </c>
      <c r="BF38" s="93">
        <f t="shared" ref="BF38:BF49" si="5">IF(N38="znížená",J38,0)</f>
        <v>0</v>
      </c>
      <c r="BG38" s="93">
        <f t="shared" ref="BG38:BG49" si="6">IF(N38="zákl. prenesená",J38,0)</f>
        <v>0</v>
      </c>
      <c r="BH38" s="93">
        <f t="shared" ref="BH38:BH49" si="7">IF(N38="zníž. prenesená",J38,0)</f>
        <v>0</v>
      </c>
      <c r="BI38" s="93">
        <f t="shared" ref="BI38:BI49" si="8">IF(N38="nulová",J38,0)</f>
        <v>0</v>
      </c>
      <c r="BJ38" s="9" t="s">
        <v>102</v>
      </c>
      <c r="BK38" s="93">
        <f t="shared" ref="BK38:BK49" si="9">ROUND(I38*H38,2)</f>
        <v>0</v>
      </c>
      <c r="BL38" s="9" t="s">
        <v>101</v>
      </c>
      <c r="BM38" s="92" t="s">
        <v>102</v>
      </c>
    </row>
    <row r="39" spans="2:65" s="1" customFormat="1" ht="16.5" customHeight="1">
      <c r="B39" s="79"/>
      <c r="C39" s="80" t="s">
        <v>102</v>
      </c>
      <c r="D39" s="80" t="s">
        <v>97</v>
      </c>
      <c r="E39" s="81" t="s">
        <v>833</v>
      </c>
      <c r="F39" s="82" t="s">
        <v>834</v>
      </c>
      <c r="G39" s="83" t="s">
        <v>100</v>
      </c>
      <c r="H39" s="84">
        <v>45.780999999999999</v>
      </c>
      <c r="I39" s="85"/>
      <c r="J39" s="86">
        <f t="shared" si="0"/>
        <v>0</v>
      </c>
      <c r="K39" s="87"/>
      <c r="L39" s="14"/>
      <c r="M39" s="88" t="s">
        <v>1</v>
      </c>
      <c r="N39" s="89" t="s">
        <v>15</v>
      </c>
      <c r="P39" s="90">
        <f t="shared" si="1"/>
        <v>0</v>
      </c>
      <c r="Q39" s="90">
        <v>0</v>
      </c>
      <c r="R39" s="90">
        <f t="shared" si="2"/>
        <v>0</v>
      </c>
      <c r="S39" s="90">
        <v>0</v>
      </c>
      <c r="T39" s="91">
        <f t="shared" si="3"/>
        <v>0</v>
      </c>
      <c r="AR39" s="92" t="s">
        <v>101</v>
      </c>
      <c r="AT39" s="92" t="s">
        <v>97</v>
      </c>
      <c r="AU39" s="92" t="s">
        <v>40</v>
      </c>
      <c r="AY39" s="9" t="s">
        <v>94</v>
      </c>
      <c r="BE39" s="93">
        <f t="shared" si="4"/>
        <v>0</v>
      </c>
      <c r="BF39" s="93">
        <f t="shared" si="5"/>
        <v>0</v>
      </c>
      <c r="BG39" s="93">
        <f t="shared" si="6"/>
        <v>0</v>
      </c>
      <c r="BH39" s="93">
        <f t="shared" si="7"/>
        <v>0</v>
      </c>
      <c r="BI39" s="93">
        <f t="shared" si="8"/>
        <v>0</v>
      </c>
      <c r="BJ39" s="9" t="s">
        <v>102</v>
      </c>
      <c r="BK39" s="93">
        <f t="shared" si="9"/>
        <v>0</v>
      </c>
      <c r="BL39" s="9" t="s">
        <v>101</v>
      </c>
      <c r="BM39" s="92" t="s">
        <v>101</v>
      </c>
    </row>
    <row r="40" spans="2:65" s="1" customFormat="1" ht="24.2" customHeight="1">
      <c r="B40" s="79"/>
      <c r="C40" s="80" t="s">
        <v>149</v>
      </c>
      <c r="D40" s="80" t="s">
        <v>97</v>
      </c>
      <c r="E40" s="81" t="s">
        <v>835</v>
      </c>
      <c r="F40" s="82" t="s">
        <v>836</v>
      </c>
      <c r="G40" s="83" t="s">
        <v>271</v>
      </c>
      <c r="H40" s="84">
        <v>339.12</v>
      </c>
      <c r="I40" s="85"/>
      <c r="J40" s="86">
        <f t="shared" si="0"/>
        <v>0</v>
      </c>
      <c r="K40" s="87"/>
      <c r="L40" s="14"/>
      <c r="M40" s="88" t="s">
        <v>1</v>
      </c>
      <c r="N40" s="89" t="s">
        <v>15</v>
      </c>
      <c r="P40" s="90">
        <f t="shared" si="1"/>
        <v>0</v>
      </c>
      <c r="Q40" s="90">
        <v>0</v>
      </c>
      <c r="R40" s="90">
        <f t="shared" si="2"/>
        <v>0</v>
      </c>
      <c r="S40" s="90">
        <v>0</v>
      </c>
      <c r="T40" s="91">
        <f t="shared" si="3"/>
        <v>0</v>
      </c>
      <c r="AR40" s="92" t="s">
        <v>101</v>
      </c>
      <c r="AT40" s="92" t="s">
        <v>97</v>
      </c>
      <c r="AU40" s="92" t="s">
        <v>40</v>
      </c>
      <c r="AY40" s="9" t="s">
        <v>94</v>
      </c>
      <c r="BE40" s="93">
        <f t="shared" si="4"/>
        <v>0</v>
      </c>
      <c r="BF40" s="93">
        <f t="shared" si="5"/>
        <v>0</v>
      </c>
      <c r="BG40" s="93">
        <f t="shared" si="6"/>
        <v>0</v>
      </c>
      <c r="BH40" s="93">
        <f t="shared" si="7"/>
        <v>0</v>
      </c>
      <c r="BI40" s="93">
        <f t="shared" si="8"/>
        <v>0</v>
      </c>
      <c r="BJ40" s="9" t="s">
        <v>102</v>
      </c>
      <c r="BK40" s="93">
        <f t="shared" si="9"/>
        <v>0</v>
      </c>
      <c r="BL40" s="9" t="s">
        <v>101</v>
      </c>
      <c r="BM40" s="92" t="s">
        <v>185</v>
      </c>
    </row>
    <row r="41" spans="2:65" s="1" customFormat="1" ht="24.2" customHeight="1">
      <c r="B41" s="79"/>
      <c r="C41" s="80" t="s">
        <v>101</v>
      </c>
      <c r="D41" s="80" t="s">
        <v>97</v>
      </c>
      <c r="E41" s="81" t="s">
        <v>837</v>
      </c>
      <c r="F41" s="82" t="s">
        <v>838</v>
      </c>
      <c r="G41" s="83" t="s">
        <v>271</v>
      </c>
      <c r="H41" s="84">
        <v>339.12</v>
      </c>
      <c r="I41" s="85"/>
      <c r="J41" s="86">
        <f t="shared" si="0"/>
        <v>0</v>
      </c>
      <c r="K41" s="87"/>
      <c r="L41" s="14"/>
      <c r="M41" s="88" t="s">
        <v>1</v>
      </c>
      <c r="N41" s="89" t="s">
        <v>15</v>
      </c>
      <c r="P41" s="90">
        <f t="shared" si="1"/>
        <v>0</v>
      </c>
      <c r="Q41" s="90">
        <v>0</v>
      </c>
      <c r="R41" s="90">
        <f t="shared" si="2"/>
        <v>0</v>
      </c>
      <c r="S41" s="90">
        <v>0</v>
      </c>
      <c r="T41" s="91">
        <f t="shared" si="3"/>
        <v>0</v>
      </c>
      <c r="AR41" s="92" t="s">
        <v>101</v>
      </c>
      <c r="AT41" s="92" t="s">
        <v>97</v>
      </c>
      <c r="AU41" s="92" t="s">
        <v>40</v>
      </c>
      <c r="AY41" s="9" t="s">
        <v>94</v>
      </c>
      <c r="BE41" s="93">
        <f t="shared" si="4"/>
        <v>0</v>
      </c>
      <c r="BF41" s="93">
        <f t="shared" si="5"/>
        <v>0</v>
      </c>
      <c r="BG41" s="93">
        <f t="shared" si="6"/>
        <v>0</v>
      </c>
      <c r="BH41" s="93">
        <f t="shared" si="7"/>
        <v>0</v>
      </c>
      <c r="BI41" s="93">
        <f t="shared" si="8"/>
        <v>0</v>
      </c>
      <c r="BJ41" s="9" t="s">
        <v>102</v>
      </c>
      <c r="BK41" s="93">
        <f t="shared" si="9"/>
        <v>0</v>
      </c>
      <c r="BL41" s="9" t="s">
        <v>101</v>
      </c>
      <c r="BM41" s="92" t="s">
        <v>139</v>
      </c>
    </row>
    <row r="42" spans="2:65" s="1" customFormat="1" ht="24.2" customHeight="1">
      <c r="B42" s="79"/>
      <c r="C42" s="80" t="s">
        <v>181</v>
      </c>
      <c r="D42" s="80" t="s">
        <v>97</v>
      </c>
      <c r="E42" s="81" t="s">
        <v>876</v>
      </c>
      <c r="F42" s="82" t="s">
        <v>877</v>
      </c>
      <c r="G42" s="83" t="s">
        <v>100</v>
      </c>
      <c r="H42" s="84">
        <v>13.455</v>
      </c>
      <c r="I42" s="85"/>
      <c r="J42" s="86">
        <f t="shared" si="0"/>
        <v>0</v>
      </c>
      <c r="K42" s="87"/>
      <c r="L42" s="14"/>
      <c r="M42" s="88" t="s">
        <v>1</v>
      </c>
      <c r="N42" s="89" t="s">
        <v>15</v>
      </c>
      <c r="P42" s="90">
        <f t="shared" si="1"/>
        <v>0</v>
      </c>
      <c r="Q42" s="90">
        <v>0</v>
      </c>
      <c r="R42" s="90">
        <f t="shared" si="2"/>
        <v>0</v>
      </c>
      <c r="S42" s="90">
        <v>0</v>
      </c>
      <c r="T42" s="91">
        <f t="shared" si="3"/>
        <v>0</v>
      </c>
      <c r="AR42" s="92" t="s">
        <v>101</v>
      </c>
      <c r="AT42" s="92" t="s">
        <v>97</v>
      </c>
      <c r="AU42" s="92" t="s">
        <v>40</v>
      </c>
      <c r="AY42" s="9" t="s">
        <v>94</v>
      </c>
      <c r="BE42" s="93">
        <f t="shared" si="4"/>
        <v>0</v>
      </c>
      <c r="BF42" s="93">
        <f t="shared" si="5"/>
        <v>0</v>
      </c>
      <c r="BG42" s="93">
        <f t="shared" si="6"/>
        <v>0</v>
      </c>
      <c r="BH42" s="93">
        <f t="shared" si="7"/>
        <v>0</v>
      </c>
      <c r="BI42" s="93">
        <f t="shared" si="8"/>
        <v>0</v>
      </c>
      <c r="BJ42" s="9" t="s">
        <v>102</v>
      </c>
      <c r="BK42" s="93">
        <f t="shared" si="9"/>
        <v>0</v>
      </c>
      <c r="BL42" s="9" t="s">
        <v>101</v>
      </c>
      <c r="BM42" s="92" t="s">
        <v>323</v>
      </c>
    </row>
    <row r="43" spans="2:65" s="1" customFormat="1" ht="16.5" customHeight="1">
      <c r="B43" s="79"/>
      <c r="C43" s="80" t="s">
        <v>185</v>
      </c>
      <c r="D43" s="80" t="s">
        <v>97</v>
      </c>
      <c r="E43" s="81" t="s">
        <v>878</v>
      </c>
      <c r="F43" s="82" t="s">
        <v>879</v>
      </c>
      <c r="G43" s="83" t="s">
        <v>100</v>
      </c>
      <c r="H43" s="84">
        <v>4.0369999999999999</v>
      </c>
      <c r="I43" s="85"/>
      <c r="J43" s="86">
        <f t="shared" si="0"/>
        <v>0</v>
      </c>
      <c r="K43" s="87"/>
      <c r="L43" s="14"/>
      <c r="M43" s="88" t="s">
        <v>1</v>
      </c>
      <c r="N43" s="89" t="s">
        <v>15</v>
      </c>
      <c r="P43" s="90">
        <f t="shared" si="1"/>
        <v>0</v>
      </c>
      <c r="Q43" s="90">
        <v>0</v>
      </c>
      <c r="R43" s="90">
        <f t="shared" si="2"/>
        <v>0</v>
      </c>
      <c r="S43" s="90">
        <v>0</v>
      </c>
      <c r="T43" s="91">
        <f t="shared" si="3"/>
        <v>0</v>
      </c>
      <c r="AR43" s="92" t="s">
        <v>101</v>
      </c>
      <c r="AT43" s="92" t="s">
        <v>97</v>
      </c>
      <c r="AU43" s="92" t="s">
        <v>40</v>
      </c>
      <c r="AY43" s="9" t="s">
        <v>94</v>
      </c>
      <c r="BE43" s="93">
        <f t="shared" si="4"/>
        <v>0</v>
      </c>
      <c r="BF43" s="93">
        <f t="shared" si="5"/>
        <v>0</v>
      </c>
      <c r="BG43" s="93">
        <f t="shared" si="6"/>
        <v>0</v>
      </c>
      <c r="BH43" s="93">
        <f t="shared" si="7"/>
        <v>0</v>
      </c>
      <c r="BI43" s="93">
        <f t="shared" si="8"/>
        <v>0</v>
      </c>
      <c r="BJ43" s="9" t="s">
        <v>102</v>
      </c>
      <c r="BK43" s="93">
        <f t="shared" si="9"/>
        <v>0</v>
      </c>
      <c r="BL43" s="9" t="s">
        <v>101</v>
      </c>
      <c r="BM43" s="92" t="s">
        <v>135</v>
      </c>
    </row>
    <row r="44" spans="2:65" s="1" customFormat="1" ht="24.2" customHeight="1">
      <c r="B44" s="79"/>
      <c r="C44" s="80" t="s">
        <v>316</v>
      </c>
      <c r="D44" s="80" t="s">
        <v>97</v>
      </c>
      <c r="E44" s="81" t="s">
        <v>839</v>
      </c>
      <c r="F44" s="82" t="s">
        <v>840</v>
      </c>
      <c r="G44" s="83" t="s">
        <v>100</v>
      </c>
      <c r="H44" s="84">
        <v>57.204000000000001</v>
      </c>
      <c r="I44" s="85"/>
      <c r="J44" s="86">
        <f t="shared" si="0"/>
        <v>0</v>
      </c>
      <c r="K44" s="87"/>
      <c r="L44" s="14"/>
      <c r="M44" s="88" t="s">
        <v>1</v>
      </c>
      <c r="N44" s="89" t="s">
        <v>15</v>
      </c>
      <c r="P44" s="90">
        <f t="shared" si="1"/>
        <v>0</v>
      </c>
      <c r="Q44" s="90">
        <v>0</v>
      </c>
      <c r="R44" s="90">
        <f t="shared" si="2"/>
        <v>0</v>
      </c>
      <c r="S44" s="90">
        <v>0</v>
      </c>
      <c r="T44" s="91">
        <f t="shared" si="3"/>
        <v>0</v>
      </c>
      <c r="AR44" s="92" t="s">
        <v>101</v>
      </c>
      <c r="AT44" s="92" t="s">
        <v>97</v>
      </c>
      <c r="AU44" s="92" t="s">
        <v>40</v>
      </c>
      <c r="AY44" s="9" t="s">
        <v>94</v>
      </c>
      <c r="BE44" s="93">
        <f t="shared" si="4"/>
        <v>0</v>
      </c>
      <c r="BF44" s="93">
        <f t="shared" si="5"/>
        <v>0</v>
      </c>
      <c r="BG44" s="93">
        <f t="shared" si="6"/>
        <v>0</v>
      </c>
      <c r="BH44" s="93">
        <f t="shared" si="7"/>
        <v>0</v>
      </c>
      <c r="BI44" s="93">
        <f t="shared" si="8"/>
        <v>0</v>
      </c>
      <c r="BJ44" s="9" t="s">
        <v>102</v>
      </c>
      <c r="BK44" s="93">
        <f t="shared" si="9"/>
        <v>0</v>
      </c>
      <c r="BL44" s="9" t="s">
        <v>101</v>
      </c>
      <c r="BM44" s="92" t="s">
        <v>151</v>
      </c>
    </row>
    <row r="45" spans="2:65" s="1" customFormat="1" ht="21.75" customHeight="1">
      <c r="B45" s="79"/>
      <c r="C45" s="80" t="s">
        <v>139</v>
      </c>
      <c r="D45" s="80" t="s">
        <v>97</v>
      </c>
      <c r="E45" s="81" t="s">
        <v>841</v>
      </c>
      <c r="F45" s="82" t="s">
        <v>842</v>
      </c>
      <c r="G45" s="83" t="s">
        <v>100</v>
      </c>
      <c r="H45" s="84">
        <v>686.45100000000002</v>
      </c>
      <c r="I45" s="85"/>
      <c r="J45" s="86">
        <f t="shared" si="0"/>
        <v>0</v>
      </c>
      <c r="K45" s="87"/>
      <c r="L45" s="14"/>
      <c r="M45" s="88" t="s">
        <v>1</v>
      </c>
      <c r="N45" s="89" t="s">
        <v>15</v>
      </c>
      <c r="P45" s="90">
        <f t="shared" si="1"/>
        <v>0</v>
      </c>
      <c r="Q45" s="90">
        <v>0</v>
      </c>
      <c r="R45" s="90">
        <f t="shared" si="2"/>
        <v>0</v>
      </c>
      <c r="S45" s="90">
        <v>0</v>
      </c>
      <c r="T45" s="91">
        <f t="shared" si="3"/>
        <v>0</v>
      </c>
      <c r="AR45" s="92" t="s">
        <v>101</v>
      </c>
      <c r="AT45" s="92" t="s">
        <v>97</v>
      </c>
      <c r="AU45" s="92" t="s">
        <v>40</v>
      </c>
      <c r="AY45" s="9" t="s">
        <v>94</v>
      </c>
      <c r="BE45" s="93">
        <f t="shared" si="4"/>
        <v>0</v>
      </c>
      <c r="BF45" s="93">
        <f t="shared" si="5"/>
        <v>0</v>
      </c>
      <c r="BG45" s="93">
        <f t="shared" si="6"/>
        <v>0</v>
      </c>
      <c r="BH45" s="93">
        <f t="shared" si="7"/>
        <v>0</v>
      </c>
      <c r="BI45" s="93">
        <f t="shared" si="8"/>
        <v>0</v>
      </c>
      <c r="BJ45" s="9" t="s">
        <v>102</v>
      </c>
      <c r="BK45" s="93">
        <f t="shared" si="9"/>
        <v>0</v>
      </c>
      <c r="BL45" s="9" t="s">
        <v>101</v>
      </c>
      <c r="BM45" s="92" t="s">
        <v>212</v>
      </c>
    </row>
    <row r="46" spans="2:65" s="1" customFormat="1" ht="24.2" customHeight="1">
      <c r="B46" s="79"/>
      <c r="C46" s="80" t="s">
        <v>167</v>
      </c>
      <c r="D46" s="80" t="s">
        <v>97</v>
      </c>
      <c r="E46" s="81" t="s">
        <v>843</v>
      </c>
      <c r="F46" s="82" t="s">
        <v>844</v>
      </c>
      <c r="G46" s="83" t="s">
        <v>100</v>
      </c>
      <c r="H46" s="84">
        <v>57.204000000000001</v>
      </c>
      <c r="I46" s="85"/>
      <c r="J46" s="86">
        <f t="shared" si="0"/>
        <v>0</v>
      </c>
      <c r="K46" s="87"/>
      <c r="L46" s="14"/>
      <c r="M46" s="88" t="s">
        <v>1</v>
      </c>
      <c r="N46" s="89" t="s">
        <v>15</v>
      </c>
      <c r="P46" s="90">
        <f t="shared" si="1"/>
        <v>0</v>
      </c>
      <c r="Q46" s="90">
        <v>0</v>
      </c>
      <c r="R46" s="90">
        <f t="shared" si="2"/>
        <v>0</v>
      </c>
      <c r="S46" s="90">
        <v>0</v>
      </c>
      <c r="T46" s="91">
        <f t="shared" si="3"/>
        <v>0</v>
      </c>
      <c r="AR46" s="92" t="s">
        <v>101</v>
      </c>
      <c r="AT46" s="92" t="s">
        <v>97</v>
      </c>
      <c r="AU46" s="92" t="s">
        <v>40</v>
      </c>
      <c r="AY46" s="9" t="s">
        <v>94</v>
      </c>
      <c r="BE46" s="93">
        <f t="shared" si="4"/>
        <v>0</v>
      </c>
      <c r="BF46" s="93">
        <f t="shared" si="5"/>
        <v>0</v>
      </c>
      <c r="BG46" s="93">
        <f t="shared" si="6"/>
        <v>0</v>
      </c>
      <c r="BH46" s="93">
        <f t="shared" si="7"/>
        <v>0</v>
      </c>
      <c r="BI46" s="93">
        <f t="shared" si="8"/>
        <v>0</v>
      </c>
      <c r="BJ46" s="9" t="s">
        <v>102</v>
      </c>
      <c r="BK46" s="93">
        <f t="shared" si="9"/>
        <v>0</v>
      </c>
      <c r="BL46" s="9" t="s">
        <v>101</v>
      </c>
      <c r="BM46" s="92" t="s">
        <v>220</v>
      </c>
    </row>
    <row r="47" spans="2:65" s="1" customFormat="1" ht="16.5" customHeight="1">
      <c r="B47" s="79"/>
      <c r="C47" s="80" t="s">
        <v>323</v>
      </c>
      <c r="D47" s="80" t="s">
        <v>97</v>
      </c>
      <c r="E47" s="81" t="s">
        <v>845</v>
      </c>
      <c r="F47" s="82" t="s">
        <v>846</v>
      </c>
      <c r="G47" s="83" t="s">
        <v>100</v>
      </c>
      <c r="H47" s="84">
        <v>50.798999999999999</v>
      </c>
      <c r="I47" s="85"/>
      <c r="J47" s="86">
        <f t="shared" si="0"/>
        <v>0</v>
      </c>
      <c r="K47" s="87"/>
      <c r="L47" s="14"/>
      <c r="M47" s="88" t="s">
        <v>1</v>
      </c>
      <c r="N47" s="89" t="s">
        <v>15</v>
      </c>
      <c r="P47" s="90">
        <f t="shared" si="1"/>
        <v>0</v>
      </c>
      <c r="Q47" s="90">
        <v>0</v>
      </c>
      <c r="R47" s="90">
        <f t="shared" si="2"/>
        <v>0</v>
      </c>
      <c r="S47" s="90">
        <v>0</v>
      </c>
      <c r="T47" s="91">
        <f t="shared" si="3"/>
        <v>0</v>
      </c>
      <c r="AR47" s="92" t="s">
        <v>101</v>
      </c>
      <c r="AT47" s="92" t="s">
        <v>97</v>
      </c>
      <c r="AU47" s="92" t="s">
        <v>40</v>
      </c>
      <c r="AY47" s="9" t="s">
        <v>94</v>
      </c>
      <c r="BE47" s="93">
        <f t="shared" si="4"/>
        <v>0</v>
      </c>
      <c r="BF47" s="93">
        <f t="shared" si="5"/>
        <v>0</v>
      </c>
      <c r="BG47" s="93">
        <f t="shared" si="6"/>
        <v>0</v>
      </c>
      <c r="BH47" s="93">
        <f t="shared" si="7"/>
        <v>0</v>
      </c>
      <c r="BI47" s="93">
        <f t="shared" si="8"/>
        <v>0</v>
      </c>
      <c r="BJ47" s="9" t="s">
        <v>102</v>
      </c>
      <c r="BK47" s="93">
        <f t="shared" si="9"/>
        <v>0</v>
      </c>
      <c r="BL47" s="9" t="s">
        <v>101</v>
      </c>
      <c r="BM47" s="92" t="s">
        <v>6</v>
      </c>
    </row>
    <row r="48" spans="2:65" s="1" customFormat="1" ht="16.5" customHeight="1">
      <c r="B48" s="79"/>
      <c r="C48" s="80" t="s">
        <v>130</v>
      </c>
      <c r="D48" s="80" t="s">
        <v>97</v>
      </c>
      <c r="E48" s="81" t="s">
        <v>847</v>
      </c>
      <c r="F48" s="82" t="s">
        <v>848</v>
      </c>
      <c r="G48" s="83" t="s">
        <v>127</v>
      </c>
      <c r="H48" s="84">
        <v>84.834000000000003</v>
      </c>
      <c r="I48" s="85"/>
      <c r="J48" s="86">
        <f t="shared" si="0"/>
        <v>0</v>
      </c>
      <c r="K48" s="87"/>
      <c r="L48" s="14"/>
      <c r="M48" s="88" t="s">
        <v>1</v>
      </c>
      <c r="N48" s="89" t="s">
        <v>15</v>
      </c>
      <c r="P48" s="90">
        <f t="shared" si="1"/>
        <v>0</v>
      </c>
      <c r="Q48" s="90">
        <v>0</v>
      </c>
      <c r="R48" s="90">
        <f t="shared" si="2"/>
        <v>0</v>
      </c>
      <c r="S48" s="90">
        <v>0</v>
      </c>
      <c r="T48" s="91">
        <f t="shared" si="3"/>
        <v>0</v>
      </c>
      <c r="AR48" s="92" t="s">
        <v>101</v>
      </c>
      <c r="AT48" s="92" t="s">
        <v>97</v>
      </c>
      <c r="AU48" s="92" t="s">
        <v>40</v>
      </c>
      <c r="AY48" s="9" t="s">
        <v>94</v>
      </c>
      <c r="BE48" s="93">
        <f t="shared" si="4"/>
        <v>0</v>
      </c>
      <c r="BF48" s="93">
        <f t="shared" si="5"/>
        <v>0</v>
      </c>
      <c r="BG48" s="93">
        <f t="shared" si="6"/>
        <v>0</v>
      </c>
      <c r="BH48" s="93">
        <f t="shared" si="7"/>
        <v>0</v>
      </c>
      <c r="BI48" s="93">
        <f t="shared" si="8"/>
        <v>0</v>
      </c>
      <c r="BJ48" s="9" t="s">
        <v>102</v>
      </c>
      <c r="BK48" s="93">
        <f t="shared" si="9"/>
        <v>0</v>
      </c>
      <c r="BL48" s="9" t="s">
        <v>101</v>
      </c>
      <c r="BM48" s="92" t="s">
        <v>235</v>
      </c>
    </row>
    <row r="49" spans="2:65" s="1" customFormat="1" ht="24.2" customHeight="1">
      <c r="B49" s="79"/>
      <c r="C49" s="80" t="s">
        <v>135</v>
      </c>
      <c r="D49" s="80" t="s">
        <v>97</v>
      </c>
      <c r="E49" s="81" t="s">
        <v>849</v>
      </c>
      <c r="F49" s="82" t="s">
        <v>850</v>
      </c>
      <c r="G49" s="83" t="s">
        <v>100</v>
      </c>
      <c r="H49" s="84">
        <v>108.855</v>
      </c>
      <c r="I49" s="85"/>
      <c r="J49" s="86">
        <f t="shared" si="0"/>
        <v>0</v>
      </c>
      <c r="K49" s="87"/>
      <c r="L49" s="14"/>
      <c r="M49" s="88" t="s">
        <v>1</v>
      </c>
      <c r="N49" s="89" t="s">
        <v>15</v>
      </c>
      <c r="P49" s="90">
        <f t="shared" si="1"/>
        <v>0</v>
      </c>
      <c r="Q49" s="90">
        <v>0</v>
      </c>
      <c r="R49" s="90">
        <f t="shared" si="2"/>
        <v>0</v>
      </c>
      <c r="S49" s="90">
        <v>0</v>
      </c>
      <c r="T49" s="91">
        <f t="shared" si="3"/>
        <v>0</v>
      </c>
      <c r="AR49" s="92" t="s">
        <v>101</v>
      </c>
      <c r="AT49" s="92" t="s">
        <v>97</v>
      </c>
      <c r="AU49" s="92" t="s">
        <v>40</v>
      </c>
      <c r="AY49" s="9" t="s">
        <v>94</v>
      </c>
      <c r="BE49" s="93">
        <f t="shared" si="4"/>
        <v>0</v>
      </c>
      <c r="BF49" s="93">
        <f t="shared" si="5"/>
        <v>0</v>
      </c>
      <c r="BG49" s="93">
        <f t="shared" si="6"/>
        <v>0</v>
      </c>
      <c r="BH49" s="93">
        <f t="shared" si="7"/>
        <v>0</v>
      </c>
      <c r="BI49" s="93">
        <f t="shared" si="8"/>
        <v>0</v>
      </c>
      <c r="BJ49" s="9" t="s">
        <v>102</v>
      </c>
      <c r="BK49" s="93">
        <f t="shared" si="9"/>
        <v>0</v>
      </c>
      <c r="BL49" s="9" t="s">
        <v>101</v>
      </c>
      <c r="BM49" s="92" t="s">
        <v>141</v>
      </c>
    </row>
    <row r="50" spans="2:65" s="7" customFormat="1" ht="25.9" customHeight="1">
      <c r="B50" s="68"/>
      <c r="D50" s="69" t="s">
        <v>33</v>
      </c>
      <c r="E50" s="70" t="s">
        <v>101</v>
      </c>
      <c r="F50" s="70" t="s">
        <v>851</v>
      </c>
      <c r="I50" s="71"/>
      <c r="J50" s="58">
        <f>BK50</f>
        <v>0</v>
      </c>
      <c r="L50" s="68"/>
      <c r="M50" s="72"/>
      <c r="P50" s="73">
        <f>SUM(P51:P55)</f>
        <v>0</v>
      </c>
      <c r="R50" s="73">
        <f>SUM(R51:R55)</f>
        <v>0</v>
      </c>
      <c r="T50" s="74">
        <f>SUM(T51:T55)</f>
        <v>0</v>
      </c>
      <c r="AR50" s="69" t="s">
        <v>40</v>
      </c>
      <c r="AT50" s="75" t="s">
        <v>33</v>
      </c>
      <c r="AU50" s="75" t="s">
        <v>34</v>
      </c>
      <c r="AY50" s="69" t="s">
        <v>94</v>
      </c>
      <c r="BK50" s="76">
        <f>SUM(BK51:BK55)</f>
        <v>0</v>
      </c>
    </row>
    <row r="51" spans="2:65" s="1" customFormat="1" ht="24.2" customHeight="1">
      <c r="B51" s="79"/>
      <c r="C51" s="80" t="s">
        <v>294</v>
      </c>
      <c r="D51" s="80" t="s">
        <v>97</v>
      </c>
      <c r="E51" s="81" t="s">
        <v>852</v>
      </c>
      <c r="F51" s="82" t="s">
        <v>853</v>
      </c>
      <c r="G51" s="83" t="s">
        <v>100</v>
      </c>
      <c r="H51" s="84">
        <v>12.717000000000001</v>
      </c>
      <c r="I51" s="85"/>
      <c r="J51" s="86">
        <f>ROUND(I51*H51,2)</f>
        <v>0</v>
      </c>
      <c r="K51" s="87"/>
      <c r="L51" s="14"/>
      <c r="M51" s="88" t="s">
        <v>1</v>
      </c>
      <c r="N51" s="89" t="s">
        <v>15</v>
      </c>
      <c r="P51" s="90">
        <f>O51*H51</f>
        <v>0</v>
      </c>
      <c r="Q51" s="90">
        <v>0</v>
      </c>
      <c r="R51" s="90">
        <f>Q51*H51</f>
        <v>0</v>
      </c>
      <c r="S51" s="90">
        <v>0</v>
      </c>
      <c r="T51" s="91">
        <f>S51*H51</f>
        <v>0</v>
      </c>
      <c r="AR51" s="92" t="s">
        <v>101</v>
      </c>
      <c r="AT51" s="92" t="s">
        <v>97</v>
      </c>
      <c r="AU51" s="92" t="s">
        <v>40</v>
      </c>
      <c r="AY51" s="9" t="s">
        <v>94</v>
      </c>
      <c r="BE51" s="93">
        <f>IF(N51="základná",J51,0)</f>
        <v>0</v>
      </c>
      <c r="BF51" s="93">
        <f>IF(N51="znížená",J51,0)</f>
        <v>0</v>
      </c>
      <c r="BG51" s="93">
        <f>IF(N51="zákl. prenesená",J51,0)</f>
        <v>0</v>
      </c>
      <c r="BH51" s="93">
        <f>IF(N51="zníž. prenesená",J51,0)</f>
        <v>0</v>
      </c>
      <c r="BI51" s="93">
        <f>IF(N51="nulová",J51,0)</f>
        <v>0</v>
      </c>
      <c r="BJ51" s="9" t="s">
        <v>102</v>
      </c>
      <c r="BK51" s="93">
        <f>ROUND(I51*H51,2)</f>
        <v>0</v>
      </c>
      <c r="BL51" s="9" t="s">
        <v>101</v>
      </c>
      <c r="BM51" s="92" t="s">
        <v>159</v>
      </c>
    </row>
    <row r="52" spans="2:65" s="1" customFormat="1" ht="24.2" customHeight="1">
      <c r="B52" s="79"/>
      <c r="C52" s="80" t="s">
        <v>151</v>
      </c>
      <c r="D52" s="80" t="s">
        <v>97</v>
      </c>
      <c r="E52" s="81" t="s">
        <v>880</v>
      </c>
      <c r="F52" s="82" t="s">
        <v>881</v>
      </c>
      <c r="G52" s="83" t="s">
        <v>100</v>
      </c>
      <c r="H52" s="84">
        <v>3.12</v>
      </c>
      <c r="I52" s="85"/>
      <c r="J52" s="86">
        <f>ROUND(I52*H52,2)</f>
        <v>0</v>
      </c>
      <c r="K52" s="87"/>
      <c r="L52" s="14"/>
      <c r="M52" s="88" t="s">
        <v>1</v>
      </c>
      <c r="N52" s="89" t="s">
        <v>15</v>
      </c>
      <c r="P52" s="90">
        <f>O52*H52</f>
        <v>0</v>
      </c>
      <c r="Q52" s="90">
        <v>0</v>
      </c>
      <c r="R52" s="90">
        <f>Q52*H52</f>
        <v>0</v>
      </c>
      <c r="S52" s="90">
        <v>0</v>
      </c>
      <c r="T52" s="91">
        <f>S52*H52</f>
        <v>0</v>
      </c>
      <c r="AR52" s="92" t="s">
        <v>101</v>
      </c>
      <c r="AT52" s="92" t="s">
        <v>97</v>
      </c>
      <c r="AU52" s="92" t="s">
        <v>40</v>
      </c>
      <c r="AY52" s="9" t="s">
        <v>94</v>
      </c>
      <c r="BE52" s="93">
        <f>IF(N52="základná",J52,0)</f>
        <v>0</v>
      </c>
      <c r="BF52" s="93">
        <f>IF(N52="znížená",J52,0)</f>
        <v>0</v>
      </c>
      <c r="BG52" s="93">
        <f>IF(N52="zákl. prenesená",J52,0)</f>
        <v>0</v>
      </c>
      <c r="BH52" s="93">
        <f>IF(N52="zníž. prenesená",J52,0)</f>
        <v>0</v>
      </c>
      <c r="BI52" s="93">
        <f>IF(N52="nulová",J52,0)</f>
        <v>0</v>
      </c>
      <c r="BJ52" s="9" t="s">
        <v>102</v>
      </c>
      <c r="BK52" s="93">
        <f>ROUND(I52*H52,2)</f>
        <v>0</v>
      </c>
      <c r="BL52" s="9" t="s">
        <v>101</v>
      </c>
      <c r="BM52" s="92" t="s">
        <v>247</v>
      </c>
    </row>
    <row r="53" spans="2:65" s="1" customFormat="1" ht="16.5" customHeight="1">
      <c r="B53" s="79"/>
      <c r="C53" s="80" t="s">
        <v>163</v>
      </c>
      <c r="D53" s="80" t="s">
        <v>97</v>
      </c>
      <c r="E53" s="81" t="s">
        <v>882</v>
      </c>
      <c r="F53" s="82" t="s">
        <v>883</v>
      </c>
      <c r="G53" s="83" t="s">
        <v>271</v>
      </c>
      <c r="H53" s="84">
        <v>0.624</v>
      </c>
      <c r="I53" s="85"/>
      <c r="J53" s="86">
        <f>ROUND(I53*H53,2)</f>
        <v>0</v>
      </c>
      <c r="K53" s="87"/>
      <c r="L53" s="14"/>
      <c r="M53" s="88" t="s">
        <v>1</v>
      </c>
      <c r="N53" s="89" t="s">
        <v>15</v>
      </c>
      <c r="P53" s="90">
        <f>O53*H53</f>
        <v>0</v>
      </c>
      <c r="Q53" s="90">
        <v>0</v>
      </c>
      <c r="R53" s="90">
        <f>Q53*H53</f>
        <v>0</v>
      </c>
      <c r="S53" s="90">
        <v>0</v>
      </c>
      <c r="T53" s="91">
        <f>S53*H53</f>
        <v>0</v>
      </c>
      <c r="AR53" s="92" t="s">
        <v>101</v>
      </c>
      <c r="AT53" s="92" t="s">
        <v>97</v>
      </c>
      <c r="AU53" s="92" t="s">
        <v>40</v>
      </c>
      <c r="AY53" s="9" t="s">
        <v>94</v>
      </c>
      <c r="BE53" s="93">
        <f>IF(N53="základná",J53,0)</f>
        <v>0</v>
      </c>
      <c r="BF53" s="93">
        <f>IF(N53="znížená",J53,0)</f>
        <v>0</v>
      </c>
      <c r="BG53" s="93">
        <f>IF(N53="zákl. prenesená",J53,0)</f>
        <v>0</v>
      </c>
      <c r="BH53" s="93">
        <f>IF(N53="zníž. prenesená",J53,0)</f>
        <v>0</v>
      </c>
      <c r="BI53" s="93">
        <f>IF(N53="nulová",J53,0)</f>
        <v>0</v>
      </c>
      <c r="BJ53" s="9" t="s">
        <v>102</v>
      </c>
      <c r="BK53" s="93">
        <f>ROUND(I53*H53,2)</f>
        <v>0</v>
      </c>
      <c r="BL53" s="9" t="s">
        <v>101</v>
      </c>
      <c r="BM53" s="92" t="s">
        <v>254</v>
      </c>
    </row>
    <row r="54" spans="2:65" s="1" customFormat="1" ht="24.2" customHeight="1">
      <c r="B54" s="79"/>
      <c r="C54" s="80" t="s">
        <v>212</v>
      </c>
      <c r="D54" s="80" t="s">
        <v>97</v>
      </c>
      <c r="E54" s="81" t="s">
        <v>884</v>
      </c>
      <c r="F54" s="82" t="s">
        <v>885</v>
      </c>
      <c r="G54" s="83" t="s">
        <v>127</v>
      </c>
      <c r="H54" s="84">
        <v>1.0999999999999999E-2</v>
      </c>
      <c r="I54" s="85"/>
      <c r="J54" s="86">
        <f>ROUND(I54*H54,2)</f>
        <v>0</v>
      </c>
      <c r="K54" s="87"/>
      <c r="L54" s="14"/>
      <c r="M54" s="88" t="s">
        <v>1</v>
      </c>
      <c r="N54" s="89" t="s">
        <v>15</v>
      </c>
      <c r="P54" s="90">
        <f>O54*H54</f>
        <v>0</v>
      </c>
      <c r="Q54" s="90">
        <v>0</v>
      </c>
      <c r="R54" s="90">
        <f>Q54*H54</f>
        <v>0</v>
      </c>
      <c r="S54" s="90">
        <v>0</v>
      </c>
      <c r="T54" s="91">
        <f>S54*H54</f>
        <v>0</v>
      </c>
      <c r="AR54" s="92" t="s">
        <v>101</v>
      </c>
      <c r="AT54" s="92" t="s">
        <v>97</v>
      </c>
      <c r="AU54" s="92" t="s">
        <v>40</v>
      </c>
      <c r="AY54" s="9" t="s">
        <v>94</v>
      </c>
      <c r="BE54" s="93">
        <f>IF(N54="základná",J54,0)</f>
        <v>0</v>
      </c>
      <c r="BF54" s="93">
        <f>IF(N54="znížená",J54,0)</f>
        <v>0</v>
      </c>
      <c r="BG54" s="93">
        <f>IF(N54="zákl. prenesená",J54,0)</f>
        <v>0</v>
      </c>
      <c r="BH54" s="93">
        <f>IF(N54="zníž. prenesená",J54,0)</f>
        <v>0</v>
      </c>
      <c r="BI54" s="93">
        <f>IF(N54="nulová",J54,0)</f>
        <v>0</v>
      </c>
      <c r="BJ54" s="9" t="s">
        <v>102</v>
      </c>
      <c r="BK54" s="93">
        <f>ROUND(I54*H54,2)</f>
        <v>0</v>
      </c>
      <c r="BL54" s="9" t="s">
        <v>101</v>
      </c>
      <c r="BM54" s="92" t="s">
        <v>204</v>
      </c>
    </row>
    <row r="55" spans="2:65" s="1" customFormat="1" ht="16.5" customHeight="1">
      <c r="B55" s="79"/>
      <c r="C55" s="80" t="s">
        <v>216</v>
      </c>
      <c r="D55" s="80" t="s">
        <v>97</v>
      </c>
      <c r="E55" s="81" t="s">
        <v>854</v>
      </c>
      <c r="F55" s="82" t="s">
        <v>855</v>
      </c>
      <c r="G55" s="83" t="s">
        <v>127</v>
      </c>
      <c r="H55" s="84">
        <v>84.844999999999999</v>
      </c>
      <c r="I55" s="85"/>
      <c r="J55" s="86">
        <f>ROUND(I55*H55,2)</f>
        <v>0</v>
      </c>
      <c r="K55" s="87"/>
      <c r="L55" s="14"/>
      <c r="M55" s="88" t="s">
        <v>1</v>
      </c>
      <c r="N55" s="89" t="s">
        <v>15</v>
      </c>
      <c r="P55" s="90">
        <f>O55*H55</f>
        <v>0</v>
      </c>
      <c r="Q55" s="90">
        <v>0</v>
      </c>
      <c r="R55" s="90">
        <f>Q55*H55</f>
        <v>0</v>
      </c>
      <c r="S55" s="90">
        <v>0</v>
      </c>
      <c r="T55" s="91">
        <f>S55*H55</f>
        <v>0</v>
      </c>
      <c r="AR55" s="92" t="s">
        <v>101</v>
      </c>
      <c r="AT55" s="92" t="s">
        <v>97</v>
      </c>
      <c r="AU55" s="92" t="s">
        <v>40</v>
      </c>
      <c r="AY55" s="9" t="s">
        <v>94</v>
      </c>
      <c r="BE55" s="93">
        <f>IF(N55="základná",J55,0)</f>
        <v>0</v>
      </c>
      <c r="BF55" s="93">
        <f>IF(N55="znížená",J55,0)</f>
        <v>0</v>
      </c>
      <c r="BG55" s="93">
        <f>IF(N55="zákl. prenesená",J55,0)</f>
        <v>0</v>
      </c>
      <c r="BH55" s="93">
        <f>IF(N55="zníž. prenesená",J55,0)</f>
        <v>0</v>
      </c>
      <c r="BI55" s="93">
        <f>IF(N55="nulová",J55,0)</f>
        <v>0</v>
      </c>
      <c r="BJ55" s="9" t="s">
        <v>102</v>
      </c>
      <c r="BK55" s="93">
        <f>ROUND(I55*H55,2)</f>
        <v>0</v>
      </c>
      <c r="BL55" s="9" t="s">
        <v>101</v>
      </c>
      <c r="BM55" s="92" t="s">
        <v>261</v>
      </c>
    </row>
    <row r="56" spans="2:65" s="7" customFormat="1" ht="25.9" customHeight="1">
      <c r="B56" s="68"/>
      <c r="D56" s="69" t="s">
        <v>33</v>
      </c>
      <c r="E56" s="70" t="s">
        <v>139</v>
      </c>
      <c r="F56" s="70" t="s">
        <v>856</v>
      </c>
      <c r="I56" s="71"/>
      <c r="J56" s="58">
        <f>BK56</f>
        <v>0</v>
      </c>
      <c r="L56" s="68"/>
      <c r="M56" s="72"/>
      <c r="P56" s="73">
        <f>SUM(P57:P75)</f>
        <v>0</v>
      </c>
      <c r="R56" s="73">
        <f>SUM(R57:R75)</f>
        <v>0</v>
      </c>
      <c r="T56" s="74">
        <f>SUM(T57:T75)</f>
        <v>0</v>
      </c>
      <c r="AR56" s="69" t="s">
        <v>40</v>
      </c>
      <c r="AT56" s="75" t="s">
        <v>33</v>
      </c>
      <c r="AU56" s="75" t="s">
        <v>34</v>
      </c>
      <c r="AY56" s="69" t="s">
        <v>94</v>
      </c>
      <c r="BK56" s="76">
        <f>SUM(BK57:BK75)</f>
        <v>0</v>
      </c>
    </row>
    <row r="57" spans="2:65" s="1" customFormat="1" ht="24.2" customHeight="1">
      <c r="B57" s="79"/>
      <c r="C57" s="80" t="s">
        <v>220</v>
      </c>
      <c r="D57" s="80" t="s">
        <v>97</v>
      </c>
      <c r="E57" s="81" t="s">
        <v>886</v>
      </c>
      <c r="F57" s="82" t="s">
        <v>887</v>
      </c>
      <c r="G57" s="83" t="s">
        <v>369</v>
      </c>
      <c r="H57" s="84">
        <v>141.30000000000001</v>
      </c>
      <c r="I57" s="85"/>
      <c r="J57" s="86">
        <f t="shared" ref="J57:J75" si="10">ROUND(I57*H57,2)</f>
        <v>0</v>
      </c>
      <c r="K57" s="87"/>
      <c r="L57" s="14"/>
      <c r="M57" s="88" t="s">
        <v>1</v>
      </c>
      <c r="N57" s="89" t="s">
        <v>15</v>
      </c>
      <c r="P57" s="90">
        <f t="shared" ref="P57:P75" si="11">O57*H57</f>
        <v>0</v>
      </c>
      <c r="Q57" s="90">
        <v>0</v>
      </c>
      <c r="R57" s="90">
        <f t="shared" ref="R57:R75" si="12">Q57*H57</f>
        <v>0</v>
      </c>
      <c r="S57" s="90">
        <v>0</v>
      </c>
      <c r="T57" s="91">
        <f t="shared" ref="T57:T75" si="13">S57*H57</f>
        <v>0</v>
      </c>
      <c r="AR57" s="92" t="s">
        <v>101</v>
      </c>
      <c r="AT57" s="92" t="s">
        <v>97</v>
      </c>
      <c r="AU57" s="92" t="s">
        <v>40</v>
      </c>
      <c r="AY57" s="9" t="s">
        <v>94</v>
      </c>
      <c r="BE57" s="93">
        <f t="shared" ref="BE57:BE75" si="14">IF(N57="základná",J57,0)</f>
        <v>0</v>
      </c>
      <c r="BF57" s="93">
        <f t="shared" ref="BF57:BF75" si="15">IF(N57="znížená",J57,0)</f>
        <v>0</v>
      </c>
      <c r="BG57" s="93">
        <f t="shared" ref="BG57:BG75" si="16">IF(N57="zákl. prenesená",J57,0)</f>
        <v>0</v>
      </c>
      <c r="BH57" s="93">
        <f t="shared" ref="BH57:BH75" si="17">IF(N57="zníž. prenesená",J57,0)</f>
        <v>0</v>
      </c>
      <c r="BI57" s="93">
        <f t="shared" ref="BI57:BI75" si="18">IF(N57="nulová",J57,0)</f>
        <v>0</v>
      </c>
      <c r="BJ57" s="9" t="s">
        <v>102</v>
      </c>
      <c r="BK57" s="93">
        <f t="shared" ref="BK57:BK75" si="19">ROUND(I57*H57,2)</f>
        <v>0</v>
      </c>
      <c r="BL57" s="9" t="s">
        <v>101</v>
      </c>
      <c r="BM57" s="92" t="s">
        <v>193</v>
      </c>
    </row>
    <row r="58" spans="2:65" s="1" customFormat="1" ht="24.2" customHeight="1">
      <c r="B58" s="79"/>
      <c r="C58" s="80" t="s">
        <v>224</v>
      </c>
      <c r="D58" s="80" t="s">
        <v>97</v>
      </c>
      <c r="E58" s="81" t="s">
        <v>859</v>
      </c>
      <c r="F58" s="82" t="s">
        <v>888</v>
      </c>
      <c r="G58" s="83" t="s">
        <v>369</v>
      </c>
      <c r="H58" s="84">
        <v>141.30000000000001</v>
      </c>
      <c r="I58" s="85"/>
      <c r="J58" s="86">
        <f t="shared" si="10"/>
        <v>0</v>
      </c>
      <c r="K58" s="87"/>
      <c r="L58" s="14"/>
      <c r="M58" s="88" t="s">
        <v>1</v>
      </c>
      <c r="N58" s="89" t="s">
        <v>15</v>
      </c>
      <c r="P58" s="90">
        <f t="shared" si="11"/>
        <v>0</v>
      </c>
      <c r="Q58" s="90">
        <v>0</v>
      </c>
      <c r="R58" s="90">
        <f t="shared" si="12"/>
        <v>0</v>
      </c>
      <c r="S58" s="90">
        <v>0</v>
      </c>
      <c r="T58" s="91">
        <f t="shared" si="13"/>
        <v>0</v>
      </c>
      <c r="AR58" s="92" t="s">
        <v>101</v>
      </c>
      <c r="AT58" s="92" t="s">
        <v>97</v>
      </c>
      <c r="AU58" s="92" t="s">
        <v>40</v>
      </c>
      <c r="AY58" s="9" t="s">
        <v>94</v>
      </c>
      <c r="BE58" s="93">
        <f t="shared" si="14"/>
        <v>0</v>
      </c>
      <c r="BF58" s="93">
        <f t="shared" si="15"/>
        <v>0</v>
      </c>
      <c r="BG58" s="93">
        <f t="shared" si="16"/>
        <v>0</v>
      </c>
      <c r="BH58" s="93">
        <f t="shared" si="17"/>
        <v>0</v>
      </c>
      <c r="BI58" s="93">
        <f t="shared" si="18"/>
        <v>0</v>
      </c>
      <c r="BJ58" s="9" t="s">
        <v>102</v>
      </c>
      <c r="BK58" s="93">
        <f t="shared" si="19"/>
        <v>0</v>
      </c>
      <c r="BL58" s="9" t="s">
        <v>101</v>
      </c>
      <c r="BM58" s="92" t="s">
        <v>96</v>
      </c>
    </row>
    <row r="59" spans="2:65" s="1" customFormat="1" ht="24.2" customHeight="1">
      <c r="B59" s="79"/>
      <c r="C59" s="80" t="s">
        <v>6</v>
      </c>
      <c r="D59" s="80" t="s">
        <v>97</v>
      </c>
      <c r="E59" s="81" t="s">
        <v>889</v>
      </c>
      <c r="F59" s="82" t="s">
        <v>890</v>
      </c>
      <c r="G59" s="83" t="s">
        <v>133</v>
      </c>
      <c r="H59" s="84">
        <v>1</v>
      </c>
      <c r="I59" s="85"/>
      <c r="J59" s="86">
        <f t="shared" si="10"/>
        <v>0</v>
      </c>
      <c r="K59" s="87"/>
      <c r="L59" s="14"/>
      <c r="M59" s="88" t="s">
        <v>1</v>
      </c>
      <c r="N59" s="89" t="s">
        <v>15</v>
      </c>
      <c r="P59" s="90">
        <f t="shared" si="11"/>
        <v>0</v>
      </c>
      <c r="Q59" s="90">
        <v>0</v>
      </c>
      <c r="R59" s="90">
        <f t="shared" si="12"/>
        <v>0</v>
      </c>
      <c r="S59" s="90">
        <v>0</v>
      </c>
      <c r="T59" s="91">
        <f t="shared" si="13"/>
        <v>0</v>
      </c>
      <c r="AR59" s="92" t="s">
        <v>101</v>
      </c>
      <c r="AT59" s="92" t="s">
        <v>97</v>
      </c>
      <c r="AU59" s="92" t="s">
        <v>40</v>
      </c>
      <c r="AY59" s="9" t="s">
        <v>94</v>
      </c>
      <c r="BE59" s="93">
        <f t="shared" si="14"/>
        <v>0</v>
      </c>
      <c r="BF59" s="93">
        <f t="shared" si="15"/>
        <v>0</v>
      </c>
      <c r="BG59" s="93">
        <f t="shared" si="16"/>
        <v>0</v>
      </c>
      <c r="BH59" s="93">
        <f t="shared" si="17"/>
        <v>0</v>
      </c>
      <c r="BI59" s="93">
        <f t="shared" si="18"/>
        <v>0</v>
      </c>
      <c r="BJ59" s="9" t="s">
        <v>102</v>
      </c>
      <c r="BK59" s="93">
        <f t="shared" si="19"/>
        <v>0</v>
      </c>
      <c r="BL59" s="9" t="s">
        <v>101</v>
      </c>
      <c r="BM59" s="92" t="s">
        <v>108</v>
      </c>
    </row>
    <row r="60" spans="2:65" s="1" customFormat="1" ht="24.2" customHeight="1">
      <c r="B60" s="79"/>
      <c r="C60" s="80" t="s">
        <v>231</v>
      </c>
      <c r="D60" s="80" t="s">
        <v>97</v>
      </c>
      <c r="E60" s="81" t="s">
        <v>867</v>
      </c>
      <c r="F60" s="82" t="s">
        <v>891</v>
      </c>
      <c r="G60" s="83" t="s">
        <v>133</v>
      </c>
      <c r="H60" s="84">
        <v>1</v>
      </c>
      <c r="I60" s="85"/>
      <c r="J60" s="86">
        <f t="shared" si="10"/>
        <v>0</v>
      </c>
      <c r="K60" s="87"/>
      <c r="L60" s="14"/>
      <c r="M60" s="88" t="s">
        <v>1</v>
      </c>
      <c r="N60" s="89" t="s">
        <v>15</v>
      </c>
      <c r="P60" s="90">
        <f t="shared" si="11"/>
        <v>0</v>
      </c>
      <c r="Q60" s="90">
        <v>0</v>
      </c>
      <c r="R60" s="90">
        <f t="shared" si="12"/>
        <v>0</v>
      </c>
      <c r="S60" s="90">
        <v>0</v>
      </c>
      <c r="T60" s="91">
        <f t="shared" si="13"/>
        <v>0</v>
      </c>
      <c r="AR60" s="92" t="s">
        <v>101</v>
      </c>
      <c r="AT60" s="92" t="s">
        <v>97</v>
      </c>
      <c r="AU60" s="92" t="s">
        <v>40</v>
      </c>
      <c r="AY60" s="9" t="s">
        <v>94</v>
      </c>
      <c r="BE60" s="93">
        <f t="shared" si="14"/>
        <v>0</v>
      </c>
      <c r="BF60" s="93">
        <f t="shared" si="15"/>
        <v>0</v>
      </c>
      <c r="BG60" s="93">
        <f t="shared" si="16"/>
        <v>0</v>
      </c>
      <c r="BH60" s="93">
        <f t="shared" si="17"/>
        <v>0</v>
      </c>
      <c r="BI60" s="93">
        <f t="shared" si="18"/>
        <v>0</v>
      </c>
      <c r="BJ60" s="9" t="s">
        <v>102</v>
      </c>
      <c r="BK60" s="93">
        <f t="shared" si="19"/>
        <v>0</v>
      </c>
      <c r="BL60" s="9" t="s">
        <v>101</v>
      </c>
      <c r="BM60" s="92" t="s">
        <v>116</v>
      </c>
    </row>
    <row r="61" spans="2:65" s="1" customFormat="1" ht="24.2" customHeight="1">
      <c r="B61" s="79"/>
      <c r="C61" s="80" t="s">
        <v>235</v>
      </c>
      <c r="D61" s="80" t="s">
        <v>97</v>
      </c>
      <c r="E61" s="81" t="s">
        <v>892</v>
      </c>
      <c r="F61" s="82" t="s">
        <v>893</v>
      </c>
      <c r="G61" s="83" t="s">
        <v>133</v>
      </c>
      <c r="H61" s="84">
        <v>1</v>
      </c>
      <c r="I61" s="85"/>
      <c r="J61" s="86">
        <f t="shared" si="10"/>
        <v>0</v>
      </c>
      <c r="K61" s="87"/>
      <c r="L61" s="14"/>
      <c r="M61" s="88" t="s">
        <v>1</v>
      </c>
      <c r="N61" s="89" t="s">
        <v>15</v>
      </c>
      <c r="P61" s="90">
        <f t="shared" si="11"/>
        <v>0</v>
      </c>
      <c r="Q61" s="90">
        <v>0</v>
      </c>
      <c r="R61" s="90">
        <f t="shared" si="12"/>
        <v>0</v>
      </c>
      <c r="S61" s="90">
        <v>0</v>
      </c>
      <c r="T61" s="91">
        <f t="shared" si="13"/>
        <v>0</v>
      </c>
      <c r="AR61" s="92" t="s">
        <v>101</v>
      </c>
      <c r="AT61" s="92" t="s">
        <v>97</v>
      </c>
      <c r="AU61" s="92" t="s">
        <v>40</v>
      </c>
      <c r="AY61" s="9" t="s">
        <v>94</v>
      </c>
      <c r="BE61" s="93">
        <f t="shared" si="14"/>
        <v>0</v>
      </c>
      <c r="BF61" s="93">
        <f t="shared" si="15"/>
        <v>0</v>
      </c>
      <c r="BG61" s="93">
        <f t="shared" si="16"/>
        <v>0</v>
      </c>
      <c r="BH61" s="93">
        <f t="shared" si="17"/>
        <v>0</v>
      </c>
      <c r="BI61" s="93">
        <f t="shared" si="18"/>
        <v>0</v>
      </c>
      <c r="BJ61" s="9" t="s">
        <v>102</v>
      </c>
      <c r="BK61" s="93">
        <f t="shared" si="19"/>
        <v>0</v>
      </c>
      <c r="BL61" s="9" t="s">
        <v>101</v>
      </c>
      <c r="BM61" s="92" t="s">
        <v>124</v>
      </c>
    </row>
    <row r="62" spans="2:65" s="1" customFormat="1" ht="24.2" customHeight="1">
      <c r="B62" s="79"/>
      <c r="C62" s="80" t="s">
        <v>239</v>
      </c>
      <c r="D62" s="80" t="s">
        <v>97</v>
      </c>
      <c r="E62" s="81" t="s">
        <v>894</v>
      </c>
      <c r="F62" s="82" t="s">
        <v>895</v>
      </c>
      <c r="G62" s="83" t="s">
        <v>133</v>
      </c>
      <c r="H62" s="84">
        <v>1</v>
      </c>
      <c r="I62" s="85"/>
      <c r="J62" s="86">
        <f t="shared" si="10"/>
        <v>0</v>
      </c>
      <c r="K62" s="87"/>
      <c r="L62" s="14"/>
      <c r="M62" s="88" t="s">
        <v>1</v>
      </c>
      <c r="N62" s="89" t="s">
        <v>15</v>
      </c>
      <c r="P62" s="90">
        <f t="shared" si="11"/>
        <v>0</v>
      </c>
      <c r="Q62" s="90">
        <v>0</v>
      </c>
      <c r="R62" s="90">
        <f t="shared" si="12"/>
        <v>0</v>
      </c>
      <c r="S62" s="90">
        <v>0</v>
      </c>
      <c r="T62" s="91">
        <f t="shared" si="13"/>
        <v>0</v>
      </c>
      <c r="AR62" s="92" t="s">
        <v>101</v>
      </c>
      <c r="AT62" s="92" t="s">
        <v>97</v>
      </c>
      <c r="AU62" s="92" t="s">
        <v>40</v>
      </c>
      <c r="AY62" s="9" t="s">
        <v>94</v>
      </c>
      <c r="BE62" s="93">
        <f t="shared" si="14"/>
        <v>0</v>
      </c>
      <c r="BF62" s="93">
        <f t="shared" si="15"/>
        <v>0</v>
      </c>
      <c r="BG62" s="93">
        <f t="shared" si="16"/>
        <v>0</v>
      </c>
      <c r="BH62" s="93">
        <f t="shared" si="17"/>
        <v>0</v>
      </c>
      <c r="BI62" s="93">
        <f t="shared" si="18"/>
        <v>0</v>
      </c>
      <c r="BJ62" s="9" t="s">
        <v>102</v>
      </c>
      <c r="BK62" s="93">
        <f t="shared" si="19"/>
        <v>0</v>
      </c>
      <c r="BL62" s="9" t="s">
        <v>101</v>
      </c>
      <c r="BM62" s="92" t="s">
        <v>401</v>
      </c>
    </row>
    <row r="63" spans="2:65" s="1" customFormat="1" ht="24.2" customHeight="1">
      <c r="B63" s="79"/>
      <c r="C63" s="80" t="s">
        <v>141</v>
      </c>
      <c r="D63" s="80" t="s">
        <v>97</v>
      </c>
      <c r="E63" s="81" t="s">
        <v>896</v>
      </c>
      <c r="F63" s="82" t="s">
        <v>897</v>
      </c>
      <c r="G63" s="83" t="s">
        <v>133</v>
      </c>
      <c r="H63" s="84">
        <v>1</v>
      </c>
      <c r="I63" s="85"/>
      <c r="J63" s="86">
        <f t="shared" si="10"/>
        <v>0</v>
      </c>
      <c r="K63" s="87"/>
      <c r="L63" s="14"/>
      <c r="M63" s="88" t="s">
        <v>1</v>
      </c>
      <c r="N63" s="89" t="s">
        <v>15</v>
      </c>
      <c r="P63" s="90">
        <f t="shared" si="11"/>
        <v>0</v>
      </c>
      <c r="Q63" s="90">
        <v>0</v>
      </c>
      <c r="R63" s="90">
        <f t="shared" si="12"/>
        <v>0</v>
      </c>
      <c r="S63" s="90">
        <v>0</v>
      </c>
      <c r="T63" s="91">
        <f t="shared" si="13"/>
        <v>0</v>
      </c>
      <c r="AR63" s="92" t="s">
        <v>101</v>
      </c>
      <c r="AT63" s="92" t="s">
        <v>97</v>
      </c>
      <c r="AU63" s="92" t="s">
        <v>40</v>
      </c>
      <c r="AY63" s="9" t="s">
        <v>94</v>
      </c>
      <c r="BE63" s="93">
        <f t="shared" si="14"/>
        <v>0</v>
      </c>
      <c r="BF63" s="93">
        <f t="shared" si="15"/>
        <v>0</v>
      </c>
      <c r="BG63" s="93">
        <f t="shared" si="16"/>
        <v>0</v>
      </c>
      <c r="BH63" s="93">
        <f t="shared" si="17"/>
        <v>0</v>
      </c>
      <c r="BI63" s="93">
        <f t="shared" si="18"/>
        <v>0</v>
      </c>
      <c r="BJ63" s="9" t="s">
        <v>102</v>
      </c>
      <c r="BK63" s="93">
        <f t="shared" si="19"/>
        <v>0</v>
      </c>
      <c r="BL63" s="9" t="s">
        <v>101</v>
      </c>
      <c r="BM63" s="92" t="s">
        <v>522</v>
      </c>
    </row>
    <row r="64" spans="2:65" s="1" customFormat="1" ht="24.2" customHeight="1">
      <c r="B64" s="79"/>
      <c r="C64" s="80" t="s">
        <v>145</v>
      </c>
      <c r="D64" s="80" t="s">
        <v>97</v>
      </c>
      <c r="E64" s="81" t="s">
        <v>869</v>
      </c>
      <c r="F64" s="82" t="s">
        <v>898</v>
      </c>
      <c r="G64" s="83" t="s">
        <v>133</v>
      </c>
      <c r="H64" s="84">
        <v>1</v>
      </c>
      <c r="I64" s="85"/>
      <c r="J64" s="86">
        <f t="shared" si="10"/>
        <v>0</v>
      </c>
      <c r="K64" s="87"/>
      <c r="L64" s="14"/>
      <c r="M64" s="88" t="s">
        <v>1</v>
      </c>
      <c r="N64" s="89" t="s">
        <v>15</v>
      </c>
      <c r="P64" s="90">
        <f t="shared" si="11"/>
        <v>0</v>
      </c>
      <c r="Q64" s="90">
        <v>0</v>
      </c>
      <c r="R64" s="90">
        <f t="shared" si="12"/>
        <v>0</v>
      </c>
      <c r="S64" s="90">
        <v>0</v>
      </c>
      <c r="T64" s="91">
        <f t="shared" si="13"/>
        <v>0</v>
      </c>
      <c r="AR64" s="92" t="s">
        <v>101</v>
      </c>
      <c r="AT64" s="92" t="s">
        <v>97</v>
      </c>
      <c r="AU64" s="92" t="s">
        <v>40</v>
      </c>
      <c r="AY64" s="9" t="s">
        <v>94</v>
      </c>
      <c r="BE64" s="93">
        <f t="shared" si="14"/>
        <v>0</v>
      </c>
      <c r="BF64" s="93">
        <f t="shared" si="15"/>
        <v>0</v>
      </c>
      <c r="BG64" s="93">
        <f t="shared" si="16"/>
        <v>0</v>
      </c>
      <c r="BH64" s="93">
        <f t="shared" si="17"/>
        <v>0</v>
      </c>
      <c r="BI64" s="93">
        <f t="shared" si="18"/>
        <v>0</v>
      </c>
      <c r="BJ64" s="9" t="s">
        <v>102</v>
      </c>
      <c r="BK64" s="93">
        <f t="shared" si="19"/>
        <v>0</v>
      </c>
      <c r="BL64" s="9" t="s">
        <v>101</v>
      </c>
      <c r="BM64" s="92" t="s">
        <v>350</v>
      </c>
    </row>
    <row r="65" spans="2:65" s="1" customFormat="1" ht="16.5" customHeight="1">
      <c r="B65" s="79"/>
      <c r="C65" s="80" t="s">
        <v>159</v>
      </c>
      <c r="D65" s="80" t="s">
        <v>97</v>
      </c>
      <c r="E65" s="81" t="s">
        <v>899</v>
      </c>
      <c r="F65" s="82" t="s">
        <v>900</v>
      </c>
      <c r="G65" s="83" t="s">
        <v>133</v>
      </c>
      <c r="H65" s="84">
        <v>1</v>
      </c>
      <c r="I65" s="85"/>
      <c r="J65" s="86">
        <f t="shared" si="10"/>
        <v>0</v>
      </c>
      <c r="K65" s="87"/>
      <c r="L65" s="14"/>
      <c r="M65" s="88" t="s">
        <v>1</v>
      </c>
      <c r="N65" s="89" t="s">
        <v>15</v>
      </c>
      <c r="P65" s="90">
        <f t="shared" si="11"/>
        <v>0</v>
      </c>
      <c r="Q65" s="90">
        <v>0</v>
      </c>
      <c r="R65" s="90">
        <f t="shared" si="12"/>
        <v>0</v>
      </c>
      <c r="S65" s="90">
        <v>0</v>
      </c>
      <c r="T65" s="91">
        <f t="shared" si="13"/>
        <v>0</v>
      </c>
      <c r="AR65" s="92" t="s">
        <v>101</v>
      </c>
      <c r="AT65" s="92" t="s">
        <v>97</v>
      </c>
      <c r="AU65" s="92" t="s">
        <v>40</v>
      </c>
      <c r="AY65" s="9" t="s">
        <v>94</v>
      </c>
      <c r="BE65" s="93">
        <f t="shared" si="14"/>
        <v>0</v>
      </c>
      <c r="BF65" s="93">
        <f t="shared" si="15"/>
        <v>0</v>
      </c>
      <c r="BG65" s="93">
        <f t="shared" si="16"/>
        <v>0</v>
      </c>
      <c r="BH65" s="93">
        <f t="shared" si="17"/>
        <v>0</v>
      </c>
      <c r="BI65" s="93">
        <f t="shared" si="18"/>
        <v>0</v>
      </c>
      <c r="BJ65" s="9" t="s">
        <v>102</v>
      </c>
      <c r="BK65" s="93">
        <f t="shared" si="19"/>
        <v>0</v>
      </c>
      <c r="BL65" s="9" t="s">
        <v>101</v>
      </c>
      <c r="BM65" s="92" t="s">
        <v>354</v>
      </c>
    </row>
    <row r="66" spans="2:65" s="1" customFormat="1" ht="16.5" customHeight="1">
      <c r="B66" s="79"/>
      <c r="C66" s="80" t="s">
        <v>243</v>
      </c>
      <c r="D66" s="80" t="s">
        <v>97</v>
      </c>
      <c r="E66" s="81" t="s">
        <v>901</v>
      </c>
      <c r="F66" s="82" t="s">
        <v>902</v>
      </c>
      <c r="G66" s="83" t="s">
        <v>133</v>
      </c>
      <c r="H66" s="84">
        <v>2</v>
      </c>
      <c r="I66" s="85"/>
      <c r="J66" s="86">
        <f t="shared" si="10"/>
        <v>0</v>
      </c>
      <c r="K66" s="87"/>
      <c r="L66" s="14"/>
      <c r="M66" s="88" t="s">
        <v>1</v>
      </c>
      <c r="N66" s="89" t="s">
        <v>15</v>
      </c>
      <c r="P66" s="90">
        <f t="shared" si="11"/>
        <v>0</v>
      </c>
      <c r="Q66" s="90">
        <v>0</v>
      </c>
      <c r="R66" s="90">
        <f t="shared" si="12"/>
        <v>0</v>
      </c>
      <c r="S66" s="90">
        <v>0</v>
      </c>
      <c r="T66" s="91">
        <f t="shared" si="13"/>
        <v>0</v>
      </c>
      <c r="AR66" s="92" t="s">
        <v>101</v>
      </c>
      <c r="AT66" s="92" t="s">
        <v>97</v>
      </c>
      <c r="AU66" s="92" t="s">
        <v>40</v>
      </c>
      <c r="AY66" s="9" t="s">
        <v>94</v>
      </c>
      <c r="BE66" s="93">
        <f t="shared" si="14"/>
        <v>0</v>
      </c>
      <c r="BF66" s="93">
        <f t="shared" si="15"/>
        <v>0</v>
      </c>
      <c r="BG66" s="93">
        <f t="shared" si="16"/>
        <v>0</v>
      </c>
      <c r="BH66" s="93">
        <f t="shared" si="17"/>
        <v>0</v>
      </c>
      <c r="BI66" s="93">
        <f t="shared" si="18"/>
        <v>0</v>
      </c>
      <c r="BJ66" s="9" t="s">
        <v>102</v>
      </c>
      <c r="BK66" s="93">
        <f t="shared" si="19"/>
        <v>0</v>
      </c>
      <c r="BL66" s="9" t="s">
        <v>101</v>
      </c>
      <c r="BM66" s="92" t="s">
        <v>506</v>
      </c>
    </row>
    <row r="67" spans="2:65" s="1" customFormat="1" ht="16.5" customHeight="1">
      <c r="B67" s="79"/>
      <c r="C67" s="80" t="s">
        <v>247</v>
      </c>
      <c r="D67" s="80" t="s">
        <v>97</v>
      </c>
      <c r="E67" s="81" t="s">
        <v>903</v>
      </c>
      <c r="F67" s="82" t="s">
        <v>904</v>
      </c>
      <c r="G67" s="83" t="s">
        <v>133</v>
      </c>
      <c r="H67" s="84">
        <v>2</v>
      </c>
      <c r="I67" s="85"/>
      <c r="J67" s="86">
        <f t="shared" si="10"/>
        <v>0</v>
      </c>
      <c r="K67" s="87"/>
      <c r="L67" s="14"/>
      <c r="M67" s="88" t="s">
        <v>1</v>
      </c>
      <c r="N67" s="89" t="s">
        <v>15</v>
      </c>
      <c r="P67" s="90">
        <f t="shared" si="11"/>
        <v>0</v>
      </c>
      <c r="Q67" s="90">
        <v>0</v>
      </c>
      <c r="R67" s="90">
        <f t="shared" si="12"/>
        <v>0</v>
      </c>
      <c r="S67" s="90">
        <v>0</v>
      </c>
      <c r="T67" s="91">
        <f t="shared" si="13"/>
        <v>0</v>
      </c>
      <c r="AR67" s="92" t="s">
        <v>101</v>
      </c>
      <c r="AT67" s="92" t="s">
        <v>97</v>
      </c>
      <c r="AU67" s="92" t="s">
        <v>40</v>
      </c>
      <c r="AY67" s="9" t="s">
        <v>94</v>
      </c>
      <c r="BE67" s="93">
        <f t="shared" si="14"/>
        <v>0</v>
      </c>
      <c r="BF67" s="93">
        <f t="shared" si="15"/>
        <v>0</v>
      </c>
      <c r="BG67" s="93">
        <f t="shared" si="16"/>
        <v>0</v>
      </c>
      <c r="BH67" s="93">
        <f t="shared" si="17"/>
        <v>0</v>
      </c>
      <c r="BI67" s="93">
        <f t="shared" si="18"/>
        <v>0</v>
      </c>
      <c r="BJ67" s="9" t="s">
        <v>102</v>
      </c>
      <c r="BK67" s="93">
        <f t="shared" si="19"/>
        <v>0</v>
      </c>
      <c r="BL67" s="9" t="s">
        <v>101</v>
      </c>
      <c r="BM67" s="92" t="s">
        <v>514</v>
      </c>
    </row>
    <row r="68" spans="2:65" s="1" customFormat="1" ht="16.5" customHeight="1">
      <c r="B68" s="79"/>
      <c r="C68" s="80" t="s">
        <v>251</v>
      </c>
      <c r="D68" s="80" t="s">
        <v>97</v>
      </c>
      <c r="E68" s="81" t="s">
        <v>905</v>
      </c>
      <c r="F68" s="82" t="s">
        <v>906</v>
      </c>
      <c r="G68" s="83" t="s">
        <v>133</v>
      </c>
      <c r="H68" s="84">
        <v>2</v>
      </c>
      <c r="I68" s="85"/>
      <c r="J68" s="86">
        <f t="shared" si="10"/>
        <v>0</v>
      </c>
      <c r="K68" s="87"/>
      <c r="L68" s="14"/>
      <c r="M68" s="88" t="s">
        <v>1</v>
      </c>
      <c r="N68" s="89" t="s">
        <v>15</v>
      </c>
      <c r="P68" s="90">
        <f t="shared" si="11"/>
        <v>0</v>
      </c>
      <c r="Q68" s="90">
        <v>0</v>
      </c>
      <c r="R68" s="90">
        <f t="shared" si="12"/>
        <v>0</v>
      </c>
      <c r="S68" s="90">
        <v>0</v>
      </c>
      <c r="T68" s="91">
        <f t="shared" si="13"/>
        <v>0</v>
      </c>
      <c r="AR68" s="92" t="s">
        <v>101</v>
      </c>
      <c r="AT68" s="92" t="s">
        <v>97</v>
      </c>
      <c r="AU68" s="92" t="s">
        <v>40</v>
      </c>
      <c r="AY68" s="9" t="s">
        <v>94</v>
      </c>
      <c r="BE68" s="93">
        <f t="shared" si="14"/>
        <v>0</v>
      </c>
      <c r="BF68" s="93">
        <f t="shared" si="15"/>
        <v>0</v>
      </c>
      <c r="BG68" s="93">
        <f t="shared" si="16"/>
        <v>0</v>
      </c>
      <c r="BH68" s="93">
        <f t="shared" si="17"/>
        <v>0</v>
      </c>
      <c r="BI68" s="93">
        <f t="shared" si="18"/>
        <v>0</v>
      </c>
      <c r="BJ68" s="9" t="s">
        <v>102</v>
      </c>
      <c r="BK68" s="93">
        <f t="shared" si="19"/>
        <v>0</v>
      </c>
      <c r="BL68" s="9" t="s">
        <v>101</v>
      </c>
      <c r="BM68" s="92" t="s">
        <v>502</v>
      </c>
    </row>
    <row r="69" spans="2:65" s="1" customFormat="1" ht="16.5" customHeight="1">
      <c r="B69" s="79"/>
      <c r="C69" s="80" t="s">
        <v>254</v>
      </c>
      <c r="D69" s="80" t="s">
        <v>97</v>
      </c>
      <c r="E69" s="81" t="s">
        <v>907</v>
      </c>
      <c r="F69" s="82" t="s">
        <v>908</v>
      </c>
      <c r="G69" s="83" t="s">
        <v>133</v>
      </c>
      <c r="H69" s="84">
        <v>1</v>
      </c>
      <c r="I69" s="85"/>
      <c r="J69" s="86">
        <f t="shared" si="10"/>
        <v>0</v>
      </c>
      <c r="K69" s="87"/>
      <c r="L69" s="14"/>
      <c r="M69" s="88" t="s">
        <v>1</v>
      </c>
      <c r="N69" s="89" t="s">
        <v>15</v>
      </c>
      <c r="P69" s="90">
        <f t="shared" si="11"/>
        <v>0</v>
      </c>
      <c r="Q69" s="90">
        <v>0</v>
      </c>
      <c r="R69" s="90">
        <f t="shared" si="12"/>
        <v>0</v>
      </c>
      <c r="S69" s="90">
        <v>0</v>
      </c>
      <c r="T69" s="91">
        <f t="shared" si="13"/>
        <v>0</v>
      </c>
      <c r="AR69" s="92" t="s">
        <v>101</v>
      </c>
      <c r="AT69" s="92" t="s">
        <v>97</v>
      </c>
      <c r="AU69" s="92" t="s">
        <v>40</v>
      </c>
      <c r="AY69" s="9" t="s">
        <v>94</v>
      </c>
      <c r="BE69" s="93">
        <f t="shared" si="14"/>
        <v>0</v>
      </c>
      <c r="BF69" s="93">
        <f t="shared" si="15"/>
        <v>0</v>
      </c>
      <c r="BG69" s="93">
        <f t="shared" si="16"/>
        <v>0</v>
      </c>
      <c r="BH69" s="93">
        <f t="shared" si="17"/>
        <v>0</v>
      </c>
      <c r="BI69" s="93">
        <f t="shared" si="18"/>
        <v>0</v>
      </c>
      <c r="BJ69" s="9" t="s">
        <v>102</v>
      </c>
      <c r="BK69" s="93">
        <f t="shared" si="19"/>
        <v>0</v>
      </c>
      <c r="BL69" s="9" t="s">
        <v>101</v>
      </c>
      <c r="BM69" s="92" t="s">
        <v>494</v>
      </c>
    </row>
    <row r="70" spans="2:65" s="1" customFormat="1" ht="16.5" customHeight="1">
      <c r="B70" s="79"/>
      <c r="C70" s="80" t="s">
        <v>265</v>
      </c>
      <c r="D70" s="80" t="s">
        <v>97</v>
      </c>
      <c r="E70" s="81" t="s">
        <v>909</v>
      </c>
      <c r="F70" s="82" t="s">
        <v>910</v>
      </c>
      <c r="G70" s="83" t="s">
        <v>133</v>
      </c>
      <c r="H70" s="84">
        <v>1</v>
      </c>
      <c r="I70" s="85"/>
      <c r="J70" s="86">
        <f t="shared" si="10"/>
        <v>0</v>
      </c>
      <c r="K70" s="87"/>
      <c r="L70" s="14"/>
      <c r="M70" s="88" t="s">
        <v>1</v>
      </c>
      <c r="N70" s="89" t="s">
        <v>15</v>
      </c>
      <c r="P70" s="90">
        <f t="shared" si="11"/>
        <v>0</v>
      </c>
      <c r="Q70" s="90">
        <v>0</v>
      </c>
      <c r="R70" s="90">
        <f t="shared" si="12"/>
        <v>0</v>
      </c>
      <c r="S70" s="90">
        <v>0</v>
      </c>
      <c r="T70" s="91">
        <f t="shared" si="13"/>
        <v>0</v>
      </c>
      <c r="AR70" s="92" t="s">
        <v>101</v>
      </c>
      <c r="AT70" s="92" t="s">
        <v>97</v>
      </c>
      <c r="AU70" s="92" t="s">
        <v>40</v>
      </c>
      <c r="AY70" s="9" t="s">
        <v>94</v>
      </c>
      <c r="BE70" s="93">
        <f t="shared" si="14"/>
        <v>0</v>
      </c>
      <c r="BF70" s="93">
        <f t="shared" si="15"/>
        <v>0</v>
      </c>
      <c r="BG70" s="93">
        <f t="shared" si="16"/>
        <v>0</v>
      </c>
      <c r="BH70" s="93">
        <f t="shared" si="17"/>
        <v>0</v>
      </c>
      <c r="BI70" s="93">
        <f t="shared" si="18"/>
        <v>0</v>
      </c>
      <c r="BJ70" s="9" t="s">
        <v>102</v>
      </c>
      <c r="BK70" s="93">
        <f t="shared" si="19"/>
        <v>0</v>
      </c>
      <c r="BL70" s="9" t="s">
        <v>101</v>
      </c>
      <c r="BM70" s="92" t="s">
        <v>606</v>
      </c>
    </row>
    <row r="71" spans="2:65" s="1" customFormat="1" ht="21.75" customHeight="1">
      <c r="B71" s="79"/>
      <c r="C71" s="80" t="s">
        <v>204</v>
      </c>
      <c r="D71" s="80" t="s">
        <v>97</v>
      </c>
      <c r="E71" s="81" t="s">
        <v>911</v>
      </c>
      <c r="F71" s="82" t="s">
        <v>912</v>
      </c>
      <c r="G71" s="83" t="s">
        <v>369</v>
      </c>
      <c r="H71" s="84">
        <v>141.30000000000001</v>
      </c>
      <c r="I71" s="85"/>
      <c r="J71" s="86">
        <f t="shared" si="10"/>
        <v>0</v>
      </c>
      <c r="K71" s="87"/>
      <c r="L71" s="14"/>
      <c r="M71" s="88" t="s">
        <v>1</v>
      </c>
      <c r="N71" s="89" t="s">
        <v>15</v>
      </c>
      <c r="P71" s="90">
        <f t="shared" si="11"/>
        <v>0</v>
      </c>
      <c r="Q71" s="90">
        <v>0</v>
      </c>
      <c r="R71" s="90">
        <f t="shared" si="12"/>
        <v>0</v>
      </c>
      <c r="S71" s="90">
        <v>0</v>
      </c>
      <c r="T71" s="91">
        <f t="shared" si="13"/>
        <v>0</v>
      </c>
      <c r="AR71" s="92" t="s">
        <v>101</v>
      </c>
      <c r="AT71" s="92" t="s">
        <v>97</v>
      </c>
      <c r="AU71" s="92" t="s">
        <v>40</v>
      </c>
      <c r="AY71" s="9" t="s">
        <v>94</v>
      </c>
      <c r="BE71" s="93">
        <f t="shared" si="14"/>
        <v>0</v>
      </c>
      <c r="BF71" s="93">
        <f t="shared" si="15"/>
        <v>0</v>
      </c>
      <c r="BG71" s="93">
        <f t="shared" si="16"/>
        <v>0</v>
      </c>
      <c r="BH71" s="93">
        <f t="shared" si="17"/>
        <v>0</v>
      </c>
      <c r="BI71" s="93">
        <f t="shared" si="18"/>
        <v>0</v>
      </c>
      <c r="BJ71" s="9" t="s">
        <v>102</v>
      </c>
      <c r="BK71" s="93">
        <f t="shared" si="19"/>
        <v>0</v>
      </c>
      <c r="BL71" s="9" t="s">
        <v>101</v>
      </c>
      <c r="BM71" s="92" t="s">
        <v>609</v>
      </c>
    </row>
    <row r="72" spans="2:65" s="1" customFormat="1" ht="24.2" customHeight="1">
      <c r="B72" s="79"/>
      <c r="C72" s="80" t="s">
        <v>257</v>
      </c>
      <c r="D72" s="80" t="s">
        <v>97</v>
      </c>
      <c r="E72" s="81" t="s">
        <v>913</v>
      </c>
      <c r="F72" s="82" t="s">
        <v>914</v>
      </c>
      <c r="G72" s="83" t="s">
        <v>133</v>
      </c>
      <c r="H72" s="84">
        <v>2</v>
      </c>
      <c r="I72" s="85"/>
      <c r="J72" s="86">
        <f t="shared" si="10"/>
        <v>0</v>
      </c>
      <c r="K72" s="87"/>
      <c r="L72" s="14"/>
      <c r="M72" s="88" t="s">
        <v>1</v>
      </c>
      <c r="N72" s="89" t="s">
        <v>15</v>
      </c>
      <c r="P72" s="90">
        <f t="shared" si="11"/>
        <v>0</v>
      </c>
      <c r="Q72" s="90">
        <v>0</v>
      </c>
      <c r="R72" s="90">
        <f t="shared" si="12"/>
        <v>0</v>
      </c>
      <c r="S72" s="90">
        <v>0</v>
      </c>
      <c r="T72" s="91">
        <f t="shared" si="13"/>
        <v>0</v>
      </c>
      <c r="AR72" s="92" t="s">
        <v>101</v>
      </c>
      <c r="AT72" s="92" t="s">
        <v>97</v>
      </c>
      <c r="AU72" s="92" t="s">
        <v>40</v>
      </c>
      <c r="AY72" s="9" t="s">
        <v>94</v>
      </c>
      <c r="BE72" s="93">
        <f t="shared" si="14"/>
        <v>0</v>
      </c>
      <c r="BF72" s="93">
        <f t="shared" si="15"/>
        <v>0</v>
      </c>
      <c r="BG72" s="93">
        <f t="shared" si="16"/>
        <v>0</v>
      </c>
      <c r="BH72" s="93">
        <f t="shared" si="17"/>
        <v>0</v>
      </c>
      <c r="BI72" s="93">
        <f t="shared" si="18"/>
        <v>0</v>
      </c>
      <c r="BJ72" s="9" t="s">
        <v>102</v>
      </c>
      <c r="BK72" s="93">
        <f t="shared" si="19"/>
        <v>0</v>
      </c>
      <c r="BL72" s="9" t="s">
        <v>101</v>
      </c>
      <c r="BM72" s="92" t="s">
        <v>612</v>
      </c>
    </row>
    <row r="73" spans="2:65" s="1" customFormat="1" ht="24.2" customHeight="1">
      <c r="B73" s="79"/>
      <c r="C73" s="80" t="s">
        <v>261</v>
      </c>
      <c r="D73" s="80" t="s">
        <v>97</v>
      </c>
      <c r="E73" s="81" t="s">
        <v>915</v>
      </c>
      <c r="F73" s="82" t="s">
        <v>916</v>
      </c>
      <c r="G73" s="83" t="s">
        <v>369</v>
      </c>
      <c r="H73" s="84">
        <v>141.30000000000001</v>
      </c>
      <c r="I73" s="85"/>
      <c r="J73" s="86">
        <f t="shared" si="10"/>
        <v>0</v>
      </c>
      <c r="K73" s="87"/>
      <c r="L73" s="14"/>
      <c r="M73" s="88" t="s">
        <v>1</v>
      </c>
      <c r="N73" s="89" t="s">
        <v>15</v>
      </c>
      <c r="P73" s="90">
        <f t="shared" si="11"/>
        <v>0</v>
      </c>
      <c r="Q73" s="90">
        <v>0</v>
      </c>
      <c r="R73" s="90">
        <f t="shared" si="12"/>
        <v>0</v>
      </c>
      <c r="S73" s="90">
        <v>0</v>
      </c>
      <c r="T73" s="91">
        <f t="shared" si="13"/>
        <v>0</v>
      </c>
      <c r="AR73" s="92" t="s">
        <v>101</v>
      </c>
      <c r="AT73" s="92" t="s">
        <v>97</v>
      </c>
      <c r="AU73" s="92" t="s">
        <v>40</v>
      </c>
      <c r="AY73" s="9" t="s">
        <v>94</v>
      </c>
      <c r="BE73" s="93">
        <f t="shared" si="14"/>
        <v>0</v>
      </c>
      <c r="BF73" s="93">
        <f t="shared" si="15"/>
        <v>0</v>
      </c>
      <c r="BG73" s="93">
        <f t="shared" si="16"/>
        <v>0</v>
      </c>
      <c r="BH73" s="93">
        <f t="shared" si="17"/>
        <v>0</v>
      </c>
      <c r="BI73" s="93">
        <f t="shared" si="18"/>
        <v>0</v>
      </c>
      <c r="BJ73" s="9" t="s">
        <v>102</v>
      </c>
      <c r="BK73" s="93">
        <f t="shared" si="19"/>
        <v>0</v>
      </c>
      <c r="BL73" s="9" t="s">
        <v>101</v>
      </c>
      <c r="BM73" s="92" t="s">
        <v>615</v>
      </c>
    </row>
    <row r="74" spans="2:65" s="1" customFormat="1" ht="16.5" customHeight="1">
      <c r="B74" s="79"/>
      <c r="C74" s="80" t="s">
        <v>189</v>
      </c>
      <c r="D74" s="80" t="s">
        <v>97</v>
      </c>
      <c r="E74" s="81" t="s">
        <v>917</v>
      </c>
      <c r="F74" s="82" t="s">
        <v>918</v>
      </c>
      <c r="G74" s="83" t="s">
        <v>369</v>
      </c>
      <c r="H74" s="84">
        <v>141.30000000000001</v>
      </c>
      <c r="I74" s="85"/>
      <c r="J74" s="86">
        <f t="shared" si="10"/>
        <v>0</v>
      </c>
      <c r="K74" s="87"/>
      <c r="L74" s="14"/>
      <c r="M74" s="88" t="s">
        <v>1</v>
      </c>
      <c r="N74" s="89" t="s">
        <v>15</v>
      </c>
      <c r="P74" s="90">
        <f t="shared" si="11"/>
        <v>0</v>
      </c>
      <c r="Q74" s="90">
        <v>0</v>
      </c>
      <c r="R74" s="90">
        <f t="shared" si="12"/>
        <v>0</v>
      </c>
      <c r="S74" s="90">
        <v>0</v>
      </c>
      <c r="T74" s="91">
        <f t="shared" si="13"/>
        <v>0</v>
      </c>
      <c r="AR74" s="92" t="s">
        <v>101</v>
      </c>
      <c r="AT74" s="92" t="s">
        <v>97</v>
      </c>
      <c r="AU74" s="92" t="s">
        <v>40</v>
      </c>
      <c r="AY74" s="9" t="s">
        <v>94</v>
      </c>
      <c r="BE74" s="93">
        <f t="shared" si="14"/>
        <v>0</v>
      </c>
      <c r="BF74" s="93">
        <f t="shared" si="15"/>
        <v>0</v>
      </c>
      <c r="BG74" s="93">
        <f t="shared" si="16"/>
        <v>0</v>
      </c>
      <c r="BH74" s="93">
        <f t="shared" si="17"/>
        <v>0</v>
      </c>
      <c r="BI74" s="93">
        <f t="shared" si="18"/>
        <v>0</v>
      </c>
      <c r="BJ74" s="9" t="s">
        <v>102</v>
      </c>
      <c r="BK74" s="93">
        <f t="shared" si="19"/>
        <v>0</v>
      </c>
      <c r="BL74" s="9" t="s">
        <v>101</v>
      </c>
      <c r="BM74" s="92" t="s">
        <v>619</v>
      </c>
    </row>
    <row r="75" spans="2:65" s="1" customFormat="1" ht="21.75" customHeight="1">
      <c r="B75" s="79"/>
      <c r="C75" s="80" t="s">
        <v>193</v>
      </c>
      <c r="D75" s="80" t="s">
        <v>97</v>
      </c>
      <c r="E75" s="81" t="s">
        <v>874</v>
      </c>
      <c r="F75" s="82" t="s">
        <v>919</v>
      </c>
      <c r="G75" s="83" t="s">
        <v>133</v>
      </c>
      <c r="H75" s="84">
        <v>4</v>
      </c>
      <c r="I75" s="85"/>
      <c r="J75" s="86">
        <f t="shared" si="10"/>
        <v>0</v>
      </c>
      <c r="K75" s="87"/>
      <c r="L75" s="14"/>
      <c r="M75" s="88" t="s">
        <v>1</v>
      </c>
      <c r="N75" s="89" t="s">
        <v>15</v>
      </c>
      <c r="P75" s="90">
        <f t="shared" si="11"/>
        <v>0</v>
      </c>
      <c r="Q75" s="90">
        <v>0</v>
      </c>
      <c r="R75" s="90">
        <f t="shared" si="12"/>
        <v>0</v>
      </c>
      <c r="S75" s="90">
        <v>0</v>
      </c>
      <c r="T75" s="91">
        <f t="shared" si="13"/>
        <v>0</v>
      </c>
      <c r="AR75" s="92" t="s">
        <v>101</v>
      </c>
      <c r="AT75" s="92" t="s">
        <v>97</v>
      </c>
      <c r="AU75" s="92" t="s">
        <v>40</v>
      </c>
      <c r="AY75" s="9" t="s">
        <v>94</v>
      </c>
      <c r="BE75" s="93">
        <f t="shared" si="14"/>
        <v>0</v>
      </c>
      <c r="BF75" s="93">
        <f t="shared" si="15"/>
        <v>0</v>
      </c>
      <c r="BG75" s="93">
        <f t="shared" si="16"/>
        <v>0</v>
      </c>
      <c r="BH75" s="93">
        <f t="shared" si="17"/>
        <v>0</v>
      </c>
      <c r="BI75" s="93">
        <f t="shared" si="18"/>
        <v>0</v>
      </c>
      <c r="BJ75" s="9" t="s">
        <v>102</v>
      </c>
      <c r="BK75" s="93">
        <f t="shared" si="19"/>
        <v>0</v>
      </c>
      <c r="BL75" s="9" t="s">
        <v>101</v>
      </c>
      <c r="BM75" s="92" t="s">
        <v>622</v>
      </c>
    </row>
    <row r="76" spans="2:65" s="7" customFormat="1" ht="25.9" customHeight="1">
      <c r="B76" s="68"/>
      <c r="D76" s="69" t="s">
        <v>33</v>
      </c>
      <c r="E76" s="70" t="s">
        <v>167</v>
      </c>
      <c r="F76" s="70" t="s">
        <v>873</v>
      </c>
      <c r="I76" s="71"/>
      <c r="J76" s="58">
        <f>BK76</f>
        <v>0</v>
      </c>
      <c r="L76" s="68"/>
      <c r="M76" s="72"/>
      <c r="P76" s="73">
        <f>P77</f>
        <v>0</v>
      </c>
      <c r="R76" s="73">
        <f>R77</f>
        <v>0</v>
      </c>
      <c r="T76" s="74">
        <f>T77</f>
        <v>0</v>
      </c>
      <c r="AR76" s="69" t="s">
        <v>40</v>
      </c>
      <c r="AT76" s="75" t="s">
        <v>33</v>
      </c>
      <c r="AU76" s="75" t="s">
        <v>34</v>
      </c>
      <c r="AY76" s="69" t="s">
        <v>94</v>
      </c>
      <c r="BK76" s="76">
        <f>BK77</f>
        <v>0</v>
      </c>
    </row>
    <row r="77" spans="2:65" s="1" customFormat="1" ht="16.5" customHeight="1">
      <c r="B77" s="79"/>
      <c r="C77" s="80" t="s">
        <v>197</v>
      </c>
      <c r="D77" s="80" t="s">
        <v>97</v>
      </c>
      <c r="E77" s="81" t="s">
        <v>920</v>
      </c>
      <c r="F77" s="82" t="s">
        <v>875</v>
      </c>
      <c r="G77" s="83" t="s">
        <v>369</v>
      </c>
      <c r="H77" s="84">
        <v>301.60000000000002</v>
      </c>
      <c r="I77" s="85"/>
      <c r="J77" s="86">
        <f>ROUND(I77*H77,2)</f>
        <v>0</v>
      </c>
      <c r="K77" s="87"/>
      <c r="L77" s="14"/>
      <c r="M77" s="88" t="s">
        <v>1</v>
      </c>
      <c r="N77" s="89" t="s">
        <v>15</v>
      </c>
      <c r="P77" s="90">
        <f>O77*H77</f>
        <v>0</v>
      </c>
      <c r="Q77" s="90">
        <v>0</v>
      </c>
      <c r="R77" s="90">
        <f>Q77*H77</f>
        <v>0</v>
      </c>
      <c r="S77" s="90">
        <v>0</v>
      </c>
      <c r="T77" s="91">
        <f>S77*H77</f>
        <v>0</v>
      </c>
      <c r="AR77" s="92" t="s">
        <v>101</v>
      </c>
      <c r="AT77" s="92" t="s">
        <v>97</v>
      </c>
      <c r="AU77" s="92" t="s">
        <v>40</v>
      </c>
      <c r="AY77" s="9" t="s">
        <v>94</v>
      </c>
      <c r="BE77" s="93">
        <f>IF(N77="základná",J77,0)</f>
        <v>0</v>
      </c>
      <c r="BF77" s="93">
        <f>IF(N77="znížená",J77,0)</f>
        <v>0</v>
      </c>
      <c r="BG77" s="93">
        <f>IF(N77="zákl. prenesená",J77,0)</f>
        <v>0</v>
      </c>
      <c r="BH77" s="93">
        <f>IF(N77="zníž. prenesená",J77,0)</f>
        <v>0</v>
      </c>
      <c r="BI77" s="93">
        <f>IF(N77="nulová",J77,0)</f>
        <v>0</v>
      </c>
      <c r="BJ77" s="9" t="s">
        <v>102</v>
      </c>
      <c r="BK77" s="93">
        <f>ROUND(I77*H77,2)</f>
        <v>0</v>
      </c>
      <c r="BL77" s="9" t="s">
        <v>101</v>
      </c>
      <c r="BM77" s="92" t="s">
        <v>625</v>
      </c>
    </row>
    <row r="78" spans="2:65" s="1" customFormat="1" ht="6.95" customHeight="1"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4"/>
    </row>
  </sheetData>
  <autoFilter ref="C35:K77" xr:uid="{00000000-0009-0000-0000-000008000000}"/>
  <mergeCells count="7">
    <mergeCell ref="L2:V2"/>
    <mergeCell ref="E8:H8"/>
    <mergeCell ref="C36:I36"/>
    <mergeCell ref="C31:J31"/>
    <mergeCell ref="C33:E33"/>
    <mergeCell ref="F33:J33"/>
    <mergeCell ref="E10:H10"/>
  </mergeCells>
  <dataValidations count="2">
    <dataValidation type="list" allowBlank="1" showInputMessage="1" showErrorMessage="1" error="Povolené sú hodnoty K, M." sqref="D78" xr:uid="{00000000-0002-0000-0800-000000000000}">
      <formula1>"K, M"</formula1>
    </dataValidation>
    <dataValidation type="list" allowBlank="1" showInputMessage="1" showErrorMessage="1" error="Povolené sú hodnoty základná, znížená, nulová." sqref="N78" xr:uid="{00000000-0002-0000-08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10</vt:i4>
      </vt:variant>
    </vt:vector>
  </HeadingPairs>
  <TitlesOfParts>
    <vt:vector size="20" baseType="lpstr">
      <vt:lpstr>Rekapitulácia stavby</vt:lpstr>
      <vt:lpstr>ASR - Mobiliar a drobná a...</vt:lpstr>
      <vt:lpstr>SO-01 - Búracie práce</vt:lpstr>
      <vt:lpstr>SO-02 - Pešie komunikácie...</vt:lpstr>
      <vt:lpstr>SO-03 - Sadové úpravy</vt:lpstr>
      <vt:lpstr>SO-04 - Verejné osvetlenie</vt:lpstr>
      <vt:lpstr>SO-06 - Areálové rozvody ...</vt:lpstr>
      <vt:lpstr>SO-07 - Splašková kanaliz...</vt:lpstr>
      <vt:lpstr>SO-08 - Vodovod</vt:lpstr>
      <vt:lpstr>POV - Projekt organizácie...</vt:lpstr>
      <vt:lpstr>'ASR - Mobiliar a drobná a...'!Názvy_tlače</vt:lpstr>
      <vt:lpstr>'POV - Projekt organizácie...'!Názvy_tlače</vt:lpstr>
      <vt:lpstr>'Rekapitulácia stavby'!Názvy_tlače</vt:lpstr>
      <vt:lpstr>'SO-01 - Búracie práce'!Názvy_tlače</vt:lpstr>
      <vt:lpstr>'SO-02 - Pešie komunikácie...'!Názvy_tlače</vt:lpstr>
      <vt:lpstr>'SO-03 - Sadové úpravy'!Názvy_tlače</vt:lpstr>
      <vt:lpstr>'SO-04 - Verejné osvetlenie'!Názvy_tlače</vt:lpstr>
      <vt:lpstr>'SO-06 - Areálové rozvody ...'!Názvy_tlače</vt:lpstr>
      <vt:lpstr>'SO-07 - Splašková kanaliz...'!Názvy_tlače</vt:lpstr>
      <vt:lpstr>'SO-08 - Vodovod'!Názvy_tlače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Hornok (HICO, s.r.o.)</dc:creator>
  <cp:lastModifiedBy>Šimo Juraj, Ing.</cp:lastModifiedBy>
  <dcterms:created xsi:type="dcterms:W3CDTF">2022-11-24T16:24:37Z</dcterms:created>
  <dcterms:modified xsi:type="dcterms:W3CDTF">2023-01-24T09:07:22Z</dcterms:modified>
</cp:coreProperties>
</file>