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0" windowHeight="0"/>
  </bookViews>
  <sheets>
    <sheet name="Rekapitulácia stavby" sheetId="1" r:id="rId1"/>
    <sheet name="1 - Stavebná časť" sheetId="2" r:id="rId2"/>
    <sheet name="2 - Trvalé dopravné značenie" sheetId="3" r:id="rId3"/>
    <sheet name="3 - Oporný múr" sheetId="4" r:id="rId4"/>
    <sheet name="2 - SO 02 – OSVETLENIE PR..." sheetId="5" r:id="rId5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'1 - Stavebná časť'!$C$131:$K$210</definedName>
    <definedName name="_xlnm.Print_Area" localSheetId="1">'1 - Stavebná časť'!$C$4:$J$76,'1 - Stavebná časť'!$C$82:$J$111,'1 - Stavebná časť'!$C$117:$J$210</definedName>
    <definedName name="_xlnm.Print_Titles" localSheetId="1">'1 - Stavebná časť'!$131:$131</definedName>
    <definedName name="_xlnm._FilterDatabase" localSheetId="2" hidden="1">'2 - Trvalé dopravné značenie'!$C$123:$K$177</definedName>
    <definedName name="_xlnm.Print_Area" localSheetId="2">'2 - Trvalé dopravné značenie'!$C$4:$J$76,'2 - Trvalé dopravné značenie'!$C$82:$J$103,'2 - Trvalé dopravné značenie'!$C$109:$J$177</definedName>
    <definedName name="_xlnm.Print_Titles" localSheetId="2">'2 - Trvalé dopravné značenie'!$123:$123</definedName>
    <definedName name="_xlnm._FilterDatabase" localSheetId="3" hidden="1">'3 - Oporný múr'!$C$121:$K$185</definedName>
    <definedName name="_xlnm.Print_Area" localSheetId="3">'3 - Oporný múr'!$C$4:$J$76,'3 - Oporný múr'!$C$82:$J$101,'3 - Oporný múr'!$C$107:$J$185</definedName>
    <definedName name="_xlnm.Print_Titles" localSheetId="3">'3 - Oporný múr'!$121:$121</definedName>
    <definedName name="_xlnm._FilterDatabase" localSheetId="4" hidden="1">'2 - SO 02 – OSVETLENIE PR...'!$C$119:$K$178</definedName>
    <definedName name="_xlnm.Print_Area" localSheetId="4">'2 - SO 02 – OSVETLENIE PR...'!$C$4:$J$76,'2 - SO 02 – OSVETLENIE PR...'!$C$82:$J$101,'2 - SO 02 – OSVETLENIE PR...'!$C$107:$J$178</definedName>
    <definedName name="_xlnm.Print_Titles" localSheetId="4">'2 - SO 02 – OSVETLENIE PR...'!$119:$119</definedName>
  </definedNames>
  <calcPr/>
</workbook>
</file>

<file path=xl/calcChain.xml><?xml version="1.0" encoding="utf-8"?>
<calcChain xmlns="http://schemas.openxmlformats.org/spreadsheetml/2006/main">
  <c i="5" l="1" r="J37"/>
  <c r="J36"/>
  <c i="1" r="AY99"/>
  <c i="5" r="J35"/>
  <c i="1" r="AX99"/>
  <c i="5"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F116"/>
  <c r="F114"/>
  <c r="E112"/>
  <c r="J92"/>
  <c r="F91"/>
  <c r="F89"/>
  <c r="E87"/>
  <c r="J21"/>
  <c r="E21"/>
  <c r="J116"/>
  <c r="J20"/>
  <c r="J18"/>
  <c r="E18"/>
  <c r="F92"/>
  <c r="J17"/>
  <c r="J12"/>
  <c r="J89"/>
  <c r="E7"/>
  <c r="E110"/>
  <c i="4" r="J39"/>
  <c r="J38"/>
  <c i="1" r="AY98"/>
  <c i="4" r="J37"/>
  <c i="1" r="AX98"/>
  <c i="4"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110"/>
  <c i="3" r="J39"/>
  <c r="J38"/>
  <c i="1" r="AY97"/>
  <c i="3" r="J37"/>
  <c i="1" r="AX97"/>
  <c i="3"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91"/>
  <c r="E7"/>
  <c r="E85"/>
  <c i="2" r="J205"/>
  <c r="T204"/>
  <c r="R204"/>
  <c r="P204"/>
  <c r="BK204"/>
  <c r="J204"/>
  <c r="J108"/>
  <c r="J161"/>
  <c r="J39"/>
  <c r="J38"/>
  <c i="1" r="AY96"/>
  <c i="2" r="J37"/>
  <c i="1" r="AX96"/>
  <c i="2"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J109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T180"/>
  <c r="R181"/>
  <c r="R180"/>
  <c r="P181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T162"/>
  <c r="R163"/>
  <c r="R162"/>
  <c r="P163"/>
  <c r="P162"/>
  <c r="J102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91"/>
  <c r="E7"/>
  <c r="E120"/>
  <c i="1" r="L90"/>
  <c r="AM90"/>
  <c r="AM89"/>
  <c r="L89"/>
  <c r="AM87"/>
  <c r="L87"/>
  <c r="L85"/>
  <c r="L84"/>
  <c i="2" r="BK200"/>
  <c r="BK177"/>
  <c r="J169"/>
  <c r="BK165"/>
  <c r="J159"/>
  <c r="J146"/>
  <c r="BK142"/>
  <c r="J138"/>
  <c r="BK201"/>
  <c r="J210"/>
  <c r="BK207"/>
  <c r="J199"/>
  <c r="BK197"/>
  <c r="J196"/>
  <c r="BK194"/>
  <c r="J191"/>
  <c r="BK188"/>
  <c r="BK186"/>
  <c r="BK184"/>
  <c r="BK181"/>
  <c r="J179"/>
  <c i="5" r="J136"/>
  <c r="J178"/>
  <c r="BK173"/>
  <c r="J169"/>
  <c r="BK165"/>
  <c r="BK160"/>
  <c r="BK155"/>
  <c r="BK153"/>
  <c r="BK143"/>
  <c r="BK140"/>
  <c r="BK136"/>
  <c r="BK127"/>
  <c r="J123"/>
  <c r="BK174"/>
  <c r="J164"/>
  <c r="BK157"/>
  <c r="J148"/>
  <c r="J145"/>
  <c r="BK139"/>
  <c r="BK131"/>
  <c r="J133"/>
  <c r="BK128"/>
  <c r="BK123"/>
  <c i="2" r="J200"/>
  <c r="J178"/>
  <c r="J167"/>
  <c r="J163"/>
  <c r="BK150"/>
  <c r="BK147"/>
  <c r="J143"/>
  <c r="J139"/>
  <c r="J201"/>
  <c r="BK208"/>
  <c r="BK203"/>
  <c r="BK198"/>
  <c r="J197"/>
  <c r="BK195"/>
  <c r="J193"/>
  <c r="BK190"/>
  <c r="BK187"/>
  <c r="J186"/>
  <c r="J184"/>
  <c r="J183"/>
  <c r="J181"/>
  <c r="BK178"/>
  <c r="BK176"/>
  <c r="BK175"/>
  <c r="BK174"/>
  <c r="BK173"/>
  <c r="BK172"/>
  <c r="BK171"/>
  <c r="BK170"/>
  <c r="J168"/>
  <c r="BK167"/>
  <c r="BK166"/>
  <c r="BK163"/>
  <c r="BK157"/>
  <c r="BK155"/>
  <c r="J154"/>
  <c r="BK153"/>
  <c r="BK152"/>
  <c r="BK149"/>
  <c r="J148"/>
  <c r="BK146"/>
  <c r="BK145"/>
  <c r="J144"/>
  <c r="BK141"/>
  <c r="BK140"/>
  <c r="BK139"/>
  <c r="J135"/>
  <c i="1" r="AS95"/>
  <c i="2" r="J208"/>
  <c r="J194"/>
  <c r="BK193"/>
  <c r="J192"/>
  <c r="BK191"/>
  <c r="J190"/>
  <c r="BK189"/>
  <c r="J188"/>
  <c r="BK168"/>
  <c r="BK160"/>
  <c r="BK159"/>
  <c r="J156"/>
  <c r="BK154"/>
  <c r="J152"/>
  <c r="J150"/>
  <c r="BK148"/>
  <c r="BK144"/>
  <c r="J142"/>
  <c r="BK138"/>
  <c r="J136"/>
  <c i="3" r="J177"/>
  <c r="J171"/>
  <c r="J167"/>
  <c r="BK165"/>
  <c r="BK163"/>
  <c r="J161"/>
  <c r="BK154"/>
  <c r="J149"/>
  <c r="J144"/>
  <c r="J141"/>
  <c r="J138"/>
  <c r="BK134"/>
  <c r="BK131"/>
  <c r="J128"/>
  <c r="J172"/>
  <c r="BK168"/>
  <c r="BK159"/>
  <c r="J156"/>
  <c r="J150"/>
  <c r="J143"/>
  <c r="J134"/>
  <c r="BK132"/>
  <c r="BK128"/>
  <c r="BK172"/>
  <c r="BK169"/>
  <c r="J168"/>
  <c r="J158"/>
  <c r="BK156"/>
  <c r="J152"/>
  <c r="BK150"/>
  <c r="BK149"/>
  <c r="BK147"/>
  <c r="BK138"/>
  <c r="BK135"/>
  <c r="BK130"/>
  <c r="BK177"/>
  <c r="J174"/>
  <c r="J170"/>
  <c r="BK166"/>
  <c r="J163"/>
  <c r="J160"/>
  <c r="BK155"/>
  <c r="J154"/>
  <c r="BK152"/>
  <c r="BK148"/>
  <c r="J147"/>
  <c r="BK141"/>
  <c r="BK139"/>
  <c r="BK137"/>
  <c r="J133"/>
  <c r="BK129"/>
  <c i="4" r="J181"/>
  <c r="J178"/>
  <c r="BK176"/>
  <c r="J171"/>
  <c r="BK168"/>
  <c r="BK164"/>
  <c r="J157"/>
  <c r="BK152"/>
  <c r="BK149"/>
  <c r="J148"/>
  <c r="J145"/>
  <c r="BK134"/>
  <c r="J130"/>
  <c r="J126"/>
  <c r="BK185"/>
  <c r="J184"/>
  <c r="J183"/>
  <c r="BK179"/>
  <c r="BK177"/>
  <c r="J176"/>
  <c r="BK173"/>
  <c r="J167"/>
  <c r="BK166"/>
  <c r="J165"/>
  <c r="J161"/>
  <c r="BK159"/>
  <c r="BK156"/>
  <c r="BK131"/>
  <c r="BK130"/>
  <c r="BK129"/>
  <c r="J128"/>
  <c r="BK127"/>
  <c r="J185"/>
  <c r="BK183"/>
  <c r="BK181"/>
  <c r="J180"/>
  <c r="BK178"/>
  <c r="J175"/>
  <c r="BK174"/>
  <c r="BK172"/>
  <c r="BK171"/>
  <c r="BK170"/>
  <c r="J169"/>
  <c r="J168"/>
  <c r="BK167"/>
  <c r="J166"/>
  <c r="BK162"/>
  <c r="J160"/>
  <c r="BK158"/>
  <c r="BK157"/>
  <c r="J156"/>
  <c r="J155"/>
  <c r="BK150"/>
  <c r="J149"/>
  <c r="BK145"/>
  <c r="BK144"/>
  <c r="BK143"/>
  <c r="BK142"/>
  <c r="BK141"/>
  <c r="BK140"/>
  <c r="J138"/>
  <c r="BK137"/>
  <c r="BK136"/>
  <c i="5" r="J155"/>
  <c r="BK150"/>
  <c r="BK149"/>
  <c r="BK146"/>
  <c r="J144"/>
  <c r="BK141"/>
  <c r="J139"/>
  <c r="BK137"/>
  <c r="J128"/>
  <c r="J126"/>
  <c r="J124"/>
  <c r="BK177"/>
  <c r="J171"/>
  <c r="BK166"/>
  <c r="BK163"/>
  <c r="BK158"/>
  <c r="J149"/>
  <c r="J141"/>
  <c r="J137"/>
  <c r="J135"/>
  <c r="BK132"/>
  <c r="J131"/>
  <c r="J130"/>
  <c r="BK126"/>
  <c r="J125"/>
  <c r="BK178"/>
  <c r="J172"/>
  <c r="J166"/>
  <c r="J160"/>
  <c r="BK151"/>
  <c r="J146"/>
  <c r="J143"/>
  <c r="BK133"/>
  <c r="BK129"/>
  <c r="BK176"/>
  <c r="J174"/>
  <c r="BK172"/>
  <c r="J167"/>
  <c r="BK164"/>
  <c r="J162"/>
  <c r="BK152"/>
  <c r="J138"/>
  <c r="J132"/>
  <c i="2" r="BK210"/>
  <c r="BK199"/>
  <c r="J170"/>
  <c r="J166"/>
  <c r="J160"/>
  <c r="J149"/>
  <c r="J145"/>
  <c r="J141"/>
  <c r="BK136"/>
  <c r="J209"/>
  <c r="J207"/>
  <c r="J203"/>
  <c r="J198"/>
  <c r="BK196"/>
  <c r="J195"/>
  <c r="BK192"/>
  <c r="J189"/>
  <c r="J187"/>
  <c r="BK185"/>
  <c r="J185"/>
  <c r="BK183"/>
  <c r="BK179"/>
  <c r="J177"/>
  <c r="J176"/>
  <c r="J175"/>
  <c r="J174"/>
  <c r="J173"/>
  <c r="J172"/>
  <c r="J171"/>
  <c r="BK169"/>
  <c r="J157"/>
  <c r="BK151"/>
  <c r="BK137"/>
  <c r="BK209"/>
  <c r="J165"/>
  <c r="BK156"/>
  <c r="J155"/>
  <c r="J153"/>
  <c r="J151"/>
  <c r="J147"/>
  <c r="BK143"/>
  <c r="J140"/>
  <c r="J137"/>
  <c r="BK135"/>
  <c i="3" r="J175"/>
  <c r="J169"/>
  <c r="J166"/>
  <c r="J164"/>
  <c r="J162"/>
  <c r="BK160"/>
  <c r="BK151"/>
  <c r="BK145"/>
  <c r="J142"/>
  <c r="BK140"/>
  <c r="J135"/>
  <c r="J132"/>
  <c r="J130"/>
  <c r="J127"/>
  <c r="BK171"/>
  <c r="BK164"/>
  <c r="BK158"/>
  <c r="J153"/>
  <c r="BK144"/>
  <c r="J136"/>
  <c r="BK133"/>
  <c r="J129"/>
  <c r="BK174"/>
  <c r="BK170"/>
  <c r="BK162"/>
  <c r="J159"/>
  <c r="BK157"/>
  <c r="J155"/>
  <c r="J148"/>
  <c r="BK146"/>
  <c r="J139"/>
  <c r="J137"/>
  <c r="J131"/>
  <c r="BK127"/>
  <c r="BK175"/>
  <c r="BK167"/>
  <c r="J165"/>
  <c r="BK161"/>
  <c r="J157"/>
  <c r="BK153"/>
  <c r="J151"/>
  <c r="J146"/>
  <c r="J145"/>
  <c r="BK143"/>
  <c r="BK142"/>
  <c r="J140"/>
  <c r="BK136"/>
  <c i="4" r="BK182"/>
  <c r="J179"/>
  <c r="J177"/>
  <c r="J173"/>
  <c r="BK169"/>
  <c r="BK165"/>
  <c r="BK161"/>
  <c r="J154"/>
  <c r="J151"/>
  <c r="J150"/>
  <c r="J146"/>
  <c r="BK138"/>
  <c r="BK133"/>
  <c r="J129"/>
  <c r="BK125"/>
  <c r="J163"/>
  <c r="J158"/>
  <c r="BK154"/>
  <c r="J153"/>
  <c r="J152"/>
  <c r="BK151"/>
  <c r="BK148"/>
  <c r="J147"/>
  <c r="J142"/>
  <c r="J141"/>
  <c r="BK135"/>
  <c r="J134"/>
  <c r="BK128"/>
  <c r="BK184"/>
  <c r="J182"/>
  <c r="BK180"/>
  <c r="BK175"/>
  <c r="J174"/>
  <c r="J172"/>
  <c r="J170"/>
  <c r="J164"/>
  <c r="BK163"/>
  <c r="J162"/>
  <c r="BK160"/>
  <c r="J159"/>
  <c r="BK155"/>
  <c r="BK153"/>
  <c r="BK147"/>
  <c r="BK146"/>
  <c r="J144"/>
  <c r="J143"/>
  <c r="J140"/>
  <c r="J139"/>
  <c r="J137"/>
  <c r="J136"/>
  <c r="J135"/>
  <c r="J133"/>
  <c r="BK132"/>
  <c r="BK139"/>
  <c r="J132"/>
  <c r="J131"/>
  <c r="J127"/>
  <c r="BK126"/>
  <c r="J125"/>
  <c i="5" r="J175"/>
  <c r="BK171"/>
  <c r="J170"/>
  <c r="BK168"/>
  <c r="BK167"/>
  <c r="BK161"/>
  <c r="J158"/>
  <c r="J157"/>
  <c r="J156"/>
  <c r="BK154"/>
  <c r="J153"/>
  <c r="BK148"/>
  <c r="BK145"/>
  <c r="J142"/>
  <c r="J140"/>
  <c r="BK138"/>
  <c r="BK134"/>
  <c r="J127"/>
  <c r="BK125"/>
  <c r="J168"/>
  <c r="J161"/>
  <c r="J154"/>
  <c r="J152"/>
  <c r="BK142"/>
  <c r="J176"/>
  <c r="BK169"/>
  <c r="BK162"/>
  <c r="J150"/>
  <c r="BK144"/>
  <c r="BK135"/>
  <c r="BK130"/>
  <c r="J177"/>
  <c r="BK175"/>
  <c r="J173"/>
  <c r="BK170"/>
  <c r="J165"/>
  <c r="J163"/>
  <c r="BK156"/>
  <c r="J151"/>
  <c r="J134"/>
  <c r="J129"/>
  <c r="BK124"/>
  <c i="2" l="1" r="R134"/>
  <c r="R158"/>
  <c r="T164"/>
  <c r="R182"/>
  <c r="R206"/>
  <c i="3" r="BK126"/>
  <c r="J126"/>
  <c r="J100"/>
  <c r="T126"/>
  <c r="P173"/>
  <c i="2" r="P134"/>
  <c r="P158"/>
  <c r="P164"/>
  <c r="P182"/>
  <c r="BK206"/>
  <c r="J206"/>
  <c r="J110"/>
  <c r="T206"/>
  <c i="3" r="R126"/>
  <c r="R125"/>
  <c r="R124"/>
  <c r="R173"/>
  <c i="4" r="BK124"/>
  <c r="J124"/>
  <c r="J100"/>
  <c i="5" r="R122"/>
  <c i="2" r="BK134"/>
  <c r="J134"/>
  <c r="J100"/>
  <c r="BK158"/>
  <c r="J158"/>
  <c r="J101"/>
  <c r="BK164"/>
  <c r="J164"/>
  <c r="J104"/>
  <c r="BK182"/>
  <c r="J182"/>
  <c r="J106"/>
  <c i="3" r="BK173"/>
  <c r="J173"/>
  <c r="J101"/>
  <c i="5" r="BK122"/>
  <c i="2" r="T134"/>
  <c r="T158"/>
  <c r="R164"/>
  <c r="R133"/>
  <c r="R132"/>
  <c r="T182"/>
  <c r="P206"/>
  <c i="3" r="P126"/>
  <c r="P125"/>
  <c r="P124"/>
  <c i="1" r="AU97"/>
  <c i="3" r="T173"/>
  <c i="4" r="P124"/>
  <c r="P123"/>
  <c r="P122"/>
  <c i="1" r="AU98"/>
  <c i="4" r="R124"/>
  <c r="R123"/>
  <c r="R122"/>
  <c r="T124"/>
  <c r="T123"/>
  <c r="T122"/>
  <c i="5" r="P122"/>
  <c r="T122"/>
  <c r="BK147"/>
  <c r="J147"/>
  <c r="J99"/>
  <c r="P147"/>
  <c r="R147"/>
  <c r="T147"/>
  <c r="BK159"/>
  <c r="J159"/>
  <c r="J100"/>
  <c r="P159"/>
  <c r="R159"/>
  <c r="T159"/>
  <c i="2" r="BK162"/>
  <c r="J162"/>
  <c r="J103"/>
  <c i="3" r="BK176"/>
  <c r="J176"/>
  <c r="J102"/>
  <c i="2" r="BK180"/>
  <c r="J180"/>
  <c r="J105"/>
  <c r="BK202"/>
  <c r="J202"/>
  <c r="J107"/>
  <c i="5" r="J91"/>
  <c r="J114"/>
  <c r="BF126"/>
  <c r="BF127"/>
  <c r="BF128"/>
  <c r="BF130"/>
  <c r="BF131"/>
  <c r="BF139"/>
  <c r="BF163"/>
  <c r="BF164"/>
  <c r="BF167"/>
  <c r="BF171"/>
  <c r="E85"/>
  <c r="F117"/>
  <c r="BF133"/>
  <c r="BF134"/>
  <c r="BF137"/>
  <c r="BF138"/>
  <c r="BF141"/>
  <c r="BF149"/>
  <c r="BF161"/>
  <c r="BF165"/>
  <c r="BF169"/>
  <c r="BF176"/>
  <c r="BF177"/>
  <c r="BF178"/>
  <c r="BF124"/>
  <c r="BF125"/>
  <c r="BF129"/>
  <c r="BF136"/>
  <c r="BF140"/>
  <c r="BF143"/>
  <c r="BF144"/>
  <c r="BF146"/>
  <c r="BF148"/>
  <c r="BF151"/>
  <c r="BF152"/>
  <c r="BF153"/>
  <c r="BF155"/>
  <c r="BF156"/>
  <c r="BF160"/>
  <c r="BF162"/>
  <c r="BF168"/>
  <c r="BF170"/>
  <c r="BF172"/>
  <c r="BF174"/>
  <c r="BF175"/>
  <c r="BF123"/>
  <c r="BF132"/>
  <c r="BF135"/>
  <c r="BF142"/>
  <c r="BF145"/>
  <c r="BF150"/>
  <c r="BF154"/>
  <c r="BF157"/>
  <c r="BF158"/>
  <c r="BF166"/>
  <c r="BF173"/>
  <c i="4" r="E85"/>
  <c r="J116"/>
  <c r="BF126"/>
  <c r="BF130"/>
  <c r="BF131"/>
  <c r="BF133"/>
  <c r="BF134"/>
  <c r="BF140"/>
  <c r="BF142"/>
  <c r="BF146"/>
  <c r="BF148"/>
  <c r="BF150"/>
  <c r="BF154"/>
  <c r="BF155"/>
  <c r="BF159"/>
  <c r="BF163"/>
  <c r="BF164"/>
  <c r="BF174"/>
  <c r="BF178"/>
  <c r="BF179"/>
  <c r="BF183"/>
  <c r="BF185"/>
  <c i="3" r="BK125"/>
  <c r="J125"/>
  <c r="J99"/>
  <c i="4" r="BF127"/>
  <c r="BF129"/>
  <c r="BF132"/>
  <c r="BF135"/>
  <c r="BF136"/>
  <c r="BF137"/>
  <c r="BF138"/>
  <c r="BF139"/>
  <c r="BF141"/>
  <c r="BF147"/>
  <c r="BF156"/>
  <c r="BF158"/>
  <c r="BF161"/>
  <c r="BF162"/>
  <c r="BF165"/>
  <c r="BF166"/>
  <c r="BF168"/>
  <c r="BF169"/>
  <c r="BF171"/>
  <c r="F94"/>
  <c r="BF143"/>
  <c r="BF151"/>
  <c r="BF152"/>
  <c r="BF157"/>
  <c r="BF160"/>
  <c r="BF170"/>
  <c r="BF173"/>
  <c r="BF176"/>
  <c r="BF181"/>
  <c r="BF184"/>
  <c r="BF125"/>
  <c r="BF128"/>
  <c r="BF144"/>
  <c r="BF145"/>
  <c r="BF149"/>
  <c r="BF153"/>
  <c r="BF167"/>
  <c r="BF172"/>
  <c r="BF175"/>
  <c r="BF177"/>
  <c r="BF180"/>
  <c r="BF182"/>
  <c i="3" r="J118"/>
  <c r="F121"/>
  <c r="BF129"/>
  <c r="BF132"/>
  <c r="BF136"/>
  <c r="BF139"/>
  <c r="BF144"/>
  <c r="BF146"/>
  <c r="BF150"/>
  <c r="BF153"/>
  <c r="BF156"/>
  <c r="BF158"/>
  <c r="BF160"/>
  <c r="BF162"/>
  <c r="BF170"/>
  <c r="BF171"/>
  <c r="BF175"/>
  <c r="BF177"/>
  <c r="BF130"/>
  <c r="BF145"/>
  <c r="BF147"/>
  <c r="BF152"/>
  <c r="BF157"/>
  <c r="BF159"/>
  <c r="BF164"/>
  <c r="E112"/>
  <c r="BF127"/>
  <c r="BF128"/>
  <c r="BF133"/>
  <c r="BF137"/>
  <c r="BF140"/>
  <c r="BF143"/>
  <c r="BF155"/>
  <c r="BF163"/>
  <c r="BF167"/>
  <c r="BF174"/>
  <c r="BF131"/>
  <c r="BF134"/>
  <c r="BF135"/>
  <c r="BF138"/>
  <c r="BF141"/>
  <c r="BF142"/>
  <c r="BF148"/>
  <c r="BF149"/>
  <c r="BF151"/>
  <c r="BF154"/>
  <c r="BF161"/>
  <c r="BF165"/>
  <c r="BF166"/>
  <c r="BF168"/>
  <c r="BF169"/>
  <c r="BF172"/>
  <c i="2" r="F94"/>
  <c r="J126"/>
  <c r="BF135"/>
  <c r="BF136"/>
  <c r="BF138"/>
  <c r="BF142"/>
  <c r="BF144"/>
  <c r="BF155"/>
  <c r="BF157"/>
  <c r="BF160"/>
  <c r="BF165"/>
  <c r="BF169"/>
  <c r="BF189"/>
  <c r="BF201"/>
  <c r="BF203"/>
  <c r="BF208"/>
  <c r="BF141"/>
  <c r="BF148"/>
  <c r="BF149"/>
  <c r="BF154"/>
  <c r="BF156"/>
  <c r="BF159"/>
  <c r="BF163"/>
  <c r="BF166"/>
  <c r="BF167"/>
  <c r="BF168"/>
  <c r="BF170"/>
  <c r="BF171"/>
  <c r="BF172"/>
  <c r="BF173"/>
  <c r="BF174"/>
  <c r="BF175"/>
  <c r="BF176"/>
  <c r="BF179"/>
  <c r="BF181"/>
  <c r="BF183"/>
  <c r="BF184"/>
  <c r="BF185"/>
  <c r="BF186"/>
  <c r="BF187"/>
  <c r="BF188"/>
  <c r="BF190"/>
  <c r="BF191"/>
  <c r="BF192"/>
  <c r="BF193"/>
  <c r="BF194"/>
  <c r="BF195"/>
  <c r="BF196"/>
  <c r="BF197"/>
  <c r="BF198"/>
  <c r="BF207"/>
  <c r="BF209"/>
  <c r="BF200"/>
  <c r="E85"/>
  <c r="BF137"/>
  <c r="BF139"/>
  <c r="BF140"/>
  <c r="BF143"/>
  <c r="BF145"/>
  <c r="BF146"/>
  <c r="BF147"/>
  <c r="BF150"/>
  <c r="BF151"/>
  <c r="BF152"/>
  <c r="BF153"/>
  <c r="BF177"/>
  <c r="BF178"/>
  <c r="BF199"/>
  <c r="BF210"/>
  <c r="J35"/>
  <c i="1" r="AV96"/>
  <c i="3" r="F39"/>
  <c i="1" r="BD97"/>
  <c i="3" r="F37"/>
  <c i="1" r="BB97"/>
  <c i="4" r="J35"/>
  <c i="1" r="AV98"/>
  <c i="5" r="F33"/>
  <c i="1" r="AZ99"/>
  <c i="5" r="J33"/>
  <c i="1" r="AV99"/>
  <c i="2" r="F37"/>
  <c i="1" r="BB96"/>
  <c i="2" r="F35"/>
  <c i="1" r="AZ96"/>
  <c i="3" r="J35"/>
  <c i="1" r="AV97"/>
  <c i="4" r="F39"/>
  <c i="1" r="BD98"/>
  <c i="4" r="F38"/>
  <c i="1" r="BC98"/>
  <c i="5" r="F37"/>
  <c i="1" r="BD99"/>
  <c i="2" r="F39"/>
  <c i="1" r="BD96"/>
  <c i="4" r="F37"/>
  <c i="1" r="BB98"/>
  <c r="AS94"/>
  <c i="2" r="F38"/>
  <c i="1" r="BC96"/>
  <c i="3" r="F35"/>
  <c i="1" r="AZ97"/>
  <c i="3" r="F38"/>
  <c i="1" r="BC97"/>
  <c i="4" r="F35"/>
  <c i="1" r="AZ98"/>
  <c i="5" r="F35"/>
  <c i="1" r="BB99"/>
  <c i="5" r="F36"/>
  <c i="1" r="BC99"/>
  <c i="2" l="1" r="T133"/>
  <c r="T132"/>
  <c r="P133"/>
  <c r="P132"/>
  <c i="1" r="AU96"/>
  <c i="5" r="R121"/>
  <c r="R120"/>
  <c r="T121"/>
  <c r="T120"/>
  <c r="BK121"/>
  <c r="J121"/>
  <c r="J97"/>
  <c r="P121"/>
  <c r="P120"/>
  <c i="1" r="AU99"/>
  <c i="3" r="T125"/>
  <c r="T124"/>
  <c i="2" r="BK133"/>
  <c r="J133"/>
  <c r="J99"/>
  <c i="5" r="J122"/>
  <c r="J98"/>
  <c i="4" r="BK123"/>
  <c r="J123"/>
  <c r="J99"/>
  <c i="3" r="BK124"/>
  <c r="J124"/>
  <c r="J98"/>
  <c i="1" r="AU95"/>
  <c r="AU94"/>
  <c i="2" r="J36"/>
  <c i="1" r="AW96"/>
  <c r="AT96"/>
  <c i="3" r="F36"/>
  <c i="1" r="BA97"/>
  <c i="4" r="J36"/>
  <c i="1" r="AW98"/>
  <c r="AT98"/>
  <c i="3" r="J36"/>
  <c i="1" r="AW97"/>
  <c r="AT97"/>
  <c i="4" r="F36"/>
  <c i="1" r="BA98"/>
  <c i="5" r="J34"/>
  <c i="1" r="AW99"/>
  <c r="AT99"/>
  <c i="2" r="F36"/>
  <c i="1" r="BA96"/>
  <c r="BD95"/>
  <c r="AZ95"/>
  <c r="AV95"/>
  <c r="BC95"/>
  <c r="AY95"/>
  <c r="BB95"/>
  <c r="AX95"/>
  <c i="5" r="F34"/>
  <c i="1" r="BA99"/>
  <c i="2" l="1" r="BK132"/>
  <c r="J132"/>
  <c r="J98"/>
  <c i="5" r="BK120"/>
  <c r="J120"/>
  <c r="J96"/>
  <c i="4" r="BK122"/>
  <c r="J122"/>
  <c i="1" r="BD94"/>
  <c r="W33"/>
  <c i="4" r="J32"/>
  <c i="1" r="AG98"/>
  <c i="3" r="J32"/>
  <c i="1" r="AG97"/>
  <c r="BA95"/>
  <c r="AW95"/>
  <c r="AT95"/>
  <c r="BC94"/>
  <c r="W32"/>
  <c r="BB94"/>
  <c r="W31"/>
  <c r="AZ94"/>
  <c r="W29"/>
  <c i="4" l="1" r="J41"/>
  <c r="J98"/>
  <c i="3" r="J41"/>
  <c i="1" r="AN97"/>
  <c r="AN98"/>
  <c i="5" r="J30"/>
  <c i="1" r="AG99"/>
  <c r="BA94"/>
  <c r="W30"/>
  <c i="2" r="J32"/>
  <c i="1" r="AG96"/>
  <c r="AG95"/>
  <c r="AG94"/>
  <c r="AK26"/>
  <c r="AV94"/>
  <c r="AK29"/>
  <c r="AY94"/>
  <c r="AX94"/>
  <c l="1" r="AN95"/>
  <c i="2" r="J41"/>
  <c i="5" r="J39"/>
  <c i="1" r="AN96"/>
  <c r="AN99"/>
  <c r="AW94"/>
  <c r="AK30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<sst xmlns="http://schemas.openxmlformats.org/spreadsheetml/2006/main">
  <si>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</si>
  <si>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</si>
  <si>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</si>
  <si>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</si>
  <si>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</si>
  <si>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{eb85290f-068c-467e-9c05-c5d947196e47}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</si>
  <si>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</si>
  <si>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</si>
  <si>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</si>
  <si>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</si>
  <si>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</si>
  <si>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</si>
  <si>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</si>
  <si>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2021-01-19fin5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</si>
  <si>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</si>
  <si>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</si>
  <si>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CYKLOTRASA VODNÁ - ZELOKVET V NITRE</t>
  </si>
  <si>
    <t>JKSO:</t>
  </si>
  <si>
    <t>KS:</t>
  </si>
  <si>
    <t>Miesto:</t>
  </si>
  <si>
    <t>Nitra</t>
  </si>
  <si>
    <t>Dátum:</t>
  </si>
  <si>
    <t>12. 7. 2021</t>
  </si>
  <si>
    <t>Objednávateľ:</t>
  </si>
  <si>
    <t>IČO:</t>
  </si>
  <si>
    <t>Mesto Nitra, Štefánikova trieda 60, 950 06 Nitra</t>
  </si>
  <si>
    <t>IČ DPH:</t>
  </si>
  <si>
    <t>Zhotoviteľ:</t>
  </si>
  <si>
    <t>Vyplň údaj</t>
  </si>
  <si>
    <t>Projektant:</t>
  </si>
  <si>
    <t>Ing. Ján Výboch</t>
  </si>
  <si>
    <t>True</t>
  </si>
  <si>
    <t>Spracovateľ:</t>
  </si>
  <si>
    <t>HP REA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</si>
  <si>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</si>
  <si>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</si>
  <si>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</si>
  <si>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</si>
  <si>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</si>
  <si>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</si>
  <si>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</si>
  <si>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</si>
  <si>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</si>
  <si>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</si>
  <si>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</si>
  <si>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</si>
  <si>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</si>
  <si>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</si>
  <si>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</si>
  <si>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</si>
  <si>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</si>
  <si>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</si>
  <si>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</si>
  <si>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</si>
  <si>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</si>
  <si>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</si>
  <si>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</si>
  <si>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</si>
  <si>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</si>
  <si>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</si>
  <si>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</si>
  <si>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</si>
  <si>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</si>
  <si>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</si>
  <si>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</si>
  <si>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</si>
  <si>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</si>
  <si>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</si>
  <si>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</si>
  <si>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</si>
  <si>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</si>
  <si>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</si>
  <si>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</si>
  <si>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</si>
  <si>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</si>
  <si>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</si>
  <si>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</si>
  <si>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</si>
  <si>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</si>
  <si>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</si>
  <si>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SO 01 - Cyklotrasa Vodná - Zelokvet</t>
  </si>
  <si>
    <t>STA</t>
  </si>
  <si>
    <t>{69bae71b-02be-404d-b457-609cfc8f3438}</t>
  </si>
  <si>
    <t>/</t>
  </si>
  <si>
    <t>Stavebná časť</t>
  </si>
  <si>
    <t>Časť</t>
  </si>
  <si>
    <t>2</t>
  </si>
  <si>
    <t>{a5183166-7701-4746-8e23-e6cd30136028}</t>
  </si>
  <si>
    <t>Trvalé dopravné značenie</t>
  </si>
  <si>
    <t>{6ff8a3cd-6329-4a31-b175-0d60d4ddcac2}</t>
  </si>
  <si>
    <t>3</t>
  </si>
  <si>
    <t>Oporný múr</t>
  </si>
  <si>
    <t>{3346a099-886a-4df9-968b-1dde2acaebd9}</t>
  </si>
  <si>
    <t>SO 02 – OSVETLENIE PRIECHODU PRE CHODCOV</t>
  </si>
  <si>
    <t>{d83c4661-b449-482d-87a1-b9f8abdfa759}</t>
  </si>
  <si>
    <t>KRYCÍ LIST ROZPOČTU</t>
  </si>
  <si>
    <t>Objekt:</t>
  </si>
  <si>
    <t>1 - SO 01 - Cyklotrasa Vodná - Zelokvet</t>
  </si>
  <si>
    <t>Časť: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</si>
  <si>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</si>
  <si>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</si>
  <si>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</si>
  <si>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</si>
  <si>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</si>
  <si>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</si>
  <si>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</si>
  <si>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</si>
  <si>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</si>
  <si>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</si>
  <si>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</si>
  <si>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</si>
  <si>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</si>
  <si>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</si>
  <si>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</si>
  <si>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</si>
  <si>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</si>
  <si>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</si>
  <si>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</si>
  <si>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</si>
  <si>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</si>
  <si>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</si>
  <si>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</si>
  <si>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</si>
  <si>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</si>
  <si>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</si>
  <si>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</si>
  <si>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</si>
  <si>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</si>
  <si>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</si>
  <si>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</si>
  <si>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</si>
  <si>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</si>
  <si>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</si>
  <si>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</si>
  <si>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113107141.S</t>
  </si>
  <si>
    <t xml:space="preserve">Odstránenie krytu v ploche do 200 m2 asfaltového, hr. vrstvy do 50 mm,  -0,09800t</t>
  </si>
  <si>
    <t>m2</t>
  </si>
  <si>
    <t>4</t>
  </si>
  <si>
    <t>1610790986</t>
  </si>
  <si>
    <t>113107243.S</t>
  </si>
  <si>
    <t xml:space="preserve">Odstránenie krytu asfaltového v ploche nad 200 m2, hr. nad 100 do 150 mm,  -0,31600t</t>
  </si>
  <si>
    <t>975301446</t>
  </si>
  <si>
    <t>113152130.S</t>
  </si>
  <si>
    <t xml:space="preserve">Frézovanie asf. podkladu alebo krytu bez prek., plochy do 500 m2, pruh š. do 0,5 m, hr. 50 mm  0,127 t</t>
  </si>
  <si>
    <t>-971945769</t>
  </si>
  <si>
    <t>113152140.S</t>
  </si>
  <si>
    <t xml:space="preserve">Frézovanie asf. podkladu alebo krytu bez prek., plochy do 500 m2, pruh š. do 0,5 m, hr. 100 mm  0,254 t</t>
  </si>
  <si>
    <t>-1158481952</t>
  </si>
  <si>
    <t>5</t>
  </si>
  <si>
    <t>113202111.S</t>
  </si>
  <si>
    <t xml:space="preserve">Vytrhanie obrúb kamenných, s vybúraním lôžka, z krajníkov alebo obrubníkov stojatých,  -0,14500t</t>
  </si>
  <si>
    <t>m</t>
  </si>
  <si>
    <t>-1462528000</t>
  </si>
  <si>
    <t>6</t>
  </si>
  <si>
    <t>113208111.S</t>
  </si>
  <si>
    <t xml:space="preserve">Vytrhanie obrúb betonových, s vybúraním lôžka, záhonových,  -0,04000t</t>
  </si>
  <si>
    <t>273351967</t>
  </si>
  <si>
    <t>7</t>
  </si>
  <si>
    <t>113307111.S</t>
  </si>
  <si>
    <t xml:space="preserve">Odstránenie podkladu v ploche do 200 m2 z kameniva ťaženého, hr. do 100mm,  -0,16000t</t>
  </si>
  <si>
    <t>1619484897</t>
  </si>
  <si>
    <t>8</t>
  </si>
  <si>
    <t>113307131.S</t>
  </si>
  <si>
    <t xml:space="preserve">Odstránenie podkladu v ploche do 200 m2 z betónu prostého, hr. vrstvy do 150 mm,  -0,22500t</t>
  </si>
  <si>
    <t>-661248244</t>
  </si>
  <si>
    <t>9</t>
  </si>
  <si>
    <t>121101112.S</t>
  </si>
  <si>
    <t>Odstránenie ornice s premiestn. na hromady, so zložením na vzdialenosť do 100 m a do 1000 m3</t>
  </si>
  <si>
    <t>m3</t>
  </si>
  <si>
    <t>-675036680</t>
  </si>
  <si>
    <t>10</t>
  </si>
  <si>
    <t>122201102.S</t>
  </si>
  <si>
    <t>Odkopávka a prekopávka nezapažená v hornine 3, nad 100 do 1000 m3</t>
  </si>
  <si>
    <t>-1334976280</t>
  </si>
  <si>
    <t>11</t>
  </si>
  <si>
    <t>122201109.S</t>
  </si>
  <si>
    <t>Odkopávky a prekopávky nezapažené. Príplatok k cenám za lepivosť horniny 3</t>
  </si>
  <si>
    <t>148274538</t>
  </si>
  <si>
    <t>12</t>
  </si>
  <si>
    <t>167101102.S</t>
  </si>
  <si>
    <t>Nakladanie neuľahnutého výkopku z hornín tr.1-4 nad 100 do 1000 m3</t>
  </si>
  <si>
    <t>-492552175</t>
  </si>
  <si>
    <t>13</t>
  </si>
  <si>
    <t>M</t>
  </si>
  <si>
    <t>103640000200.S</t>
  </si>
  <si>
    <t>Zemina pre terénne úpravy - zásypová</t>
  </si>
  <si>
    <t>t</t>
  </si>
  <si>
    <t>1826256872</t>
  </si>
  <si>
    <t>14</t>
  </si>
  <si>
    <t>162501122.S</t>
  </si>
  <si>
    <t>Vodorovné premiestnenie výkopku po spevnenej ceste z horniny tr.1-4, nad 100 do 1000 m3 na vzdialenosť do 3000 m</t>
  </si>
  <si>
    <t>1130126378</t>
  </si>
  <si>
    <t>15</t>
  </si>
  <si>
    <t>162501123.S</t>
  </si>
  <si>
    <t>Vodorovné premiestnenie výkopku po spevnenej ceste z horniny tr.1-4, nad 100 do 1000 m3, príplatok k cene za každých ďalšich a začatých 1000 m</t>
  </si>
  <si>
    <t>-303664973</t>
  </si>
  <si>
    <t>16</t>
  </si>
  <si>
    <t>171101105.S</t>
  </si>
  <si>
    <t xml:space="preserve">Uloženie sypaniny do násypu  súdržnej horniny s mierou zhutnenia nad 103 % podľa Proctor-Standard</t>
  </si>
  <si>
    <t>581585101</t>
  </si>
  <si>
    <t>17</t>
  </si>
  <si>
    <t>181201102.S</t>
  </si>
  <si>
    <t>Úprava pláne v násypoch v hornine 1-4 so zhutnením</t>
  </si>
  <si>
    <t>325086825</t>
  </si>
  <si>
    <t>18</t>
  </si>
  <si>
    <t>181301311.S</t>
  </si>
  <si>
    <t>Rozprestretie ornice na svahu do sklonu 1:5, plocha nad 500 m2, hr.do 100 mm</t>
  </si>
  <si>
    <t>1996028048</t>
  </si>
  <si>
    <t>19</t>
  </si>
  <si>
    <t>182201101.S</t>
  </si>
  <si>
    <t>Svahovanie trvalých svahov v násype</t>
  </si>
  <si>
    <t>620184672</t>
  </si>
  <si>
    <t>183403115.S</t>
  </si>
  <si>
    <t>Obrobenie pôdy kultivátorovaním na svahu nad 1:5 do 1:2</t>
  </si>
  <si>
    <t>-1645024092</t>
  </si>
  <si>
    <t>21</t>
  </si>
  <si>
    <t>183405211.S</t>
  </si>
  <si>
    <t>Výsev trávniku hydroosevom na ornicu</t>
  </si>
  <si>
    <t>-1770879322</t>
  </si>
  <si>
    <t>22</t>
  </si>
  <si>
    <t>005720001400.S</t>
  </si>
  <si>
    <t>Osivá tráv - semená parkovej zmesi</t>
  </si>
  <si>
    <t>kg</t>
  </si>
  <si>
    <t>-1401184111</t>
  </si>
  <si>
    <t>23</t>
  </si>
  <si>
    <t>185803112.S</t>
  </si>
  <si>
    <t>Ošetrenie trávnika na svahu nad 1:5 do 1:2</t>
  </si>
  <si>
    <t>-1053492949</t>
  </si>
  <si>
    <t>Zakladanie</t>
  </si>
  <si>
    <t>24</t>
  </si>
  <si>
    <t>289971211.S</t>
  </si>
  <si>
    <t>Zhotovenie vrstvy z geotextílie na upravenom povrchu sklon do 1 : 5 , šírky od 0 do 3 m</t>
  </si>
  <si>
    <t>1974821928</t>
  </si>
  <si>
    <t>25</t>
  </si>
  <si>
    <t>693110003200.S</t>
  </si>
  <si>
    <t>Geotextília polypropylénová netkaná 500 g/m2</t>
  </si>
  <si>
    <t>-1587482605</t>
  </si>
  <si>
    <t>Zvislé a kompletné konštrukcie</t>
  </si>
  <si>
    <t>Vodorovné konštrukcie</t>
  </si>
  <si>
    <t>26</t>
  </si>
  <si>
    <t>457621412.S</t>
  </si>
  <si>
    <t>Úprava škár asfaltovou zálievkou pre všetky sklony nad 1 do 2 kg zálievky na 1 m škáry</t>
  </si>
  <si>
    <t>1641896058</t>
  </si>
  <si>
    <t>Komunikácie</t>
  </si>
  <si>
    <t>27</t>
  </si>
  <si>
    <t>564710111.0</t>
  </si>
  <si>
    <t>Podklad alebo kryt z kameniva hrubého drveného veľ. 8-16 mm s rozprestretím a zhutnením hr. 30 mm</t>
  </si>
  <si>
    <t>-1731740512</t>
  </si>
  <si>
    <t>28</t>
  </si>
  <si>
    <t>564861111.0</t>
  </si>
  <si>
    <t>Podklad zo štrkodrviny s rozprestretím a zhutnením, po zhutnení hr. 200 mm - vjazd a vozovka pred múrom</t>
  </si>
  <si>
    <t>732297964</t>
  </si>
  <si>
    <t>29</t>
  </si>
  <si>
    <t>564861111.S</t>
  </si>
  <si>
    <t>Podklad zo štrkodrviny s rozprestretím a zhutnením, po zhutnení hr. 200 mm</t>
  </si>
  <si>
    <t>1168965623</t>
  </si>
  <si>
    <t>30</t>
  </si>
  <si>
    <t>564871111.S</t>
  </si>
  <si>
    <t>Podklad zo štrkodrviny s rozprestretím a zhutnením, po zhutnení hr. 250 mm</t>
  </si>
  <si>
    <t>-111697186</t>
  </si>
  <si>
    <t>31</t>
  </si>
  <si>
    <t>567124112.S</t>
  </si>
  <si>
    <t>Podklad z podkladového betónu PB I tr. C 20/25 hr. 120 mm</t>
  </si>
  <si>
    <t>1636184944</t>
  </si>
  <si>
    <t>32</t>
  </si>
  <si>
    <t>569831111.S</t>
  </si>
  <si>
    <t>Spevnenie krajníc alebo komun. pre peších s rozpr. a zhutnením, štrkodrvinou hr. 100 mm</t>
  </si>
  <si>
    <t>317188859</t>
  </si>
  <si>
    <t>33</t>
  </si>
  <si>
    <t>569903311.S</t>
  </si>
  <si>
    <t>Zhotovenie zemných krajníc z hornín akejkoľvek triedy so zhutnením</t>
  </si>
  <si>
    <t>1420985858</t>
  </si>
  <si>
    <t>34</t>
  </si>
  <si>
    <t>573131102.S</t>
  </si>
  <si>
    <t>Postrek asfaltový infiltračný s posypom kamenivom z cestnej emulzie v množstve 0,80 kg/m2</t>
  </si>
  <si>
    <t>-1553298199</t>
  </si>
  <si>
    <t>35</t>
  </si>
  <si>
    <t>577144231.S</t>
  </si>
  <si>
    <t>Asfaltový betón vrstva obrusná AC 11 O v pruhu š. do 3 m z nemodifik. asfaltu tr. II, po zhutnení hr. 50 mm</t>
  </si>
  <si>
    <t>-445591921</t>
  </si>
  <si>
    <t>36</t>
  </si>
  <si>
    <t>577144251.S.</t>
  </si>
  <si>
    <t>Asfaltový betón vrstva obrusná AC 11 O v pruhu š. do 3 m z modifik. asfaltu tr. I, po zhutnení hr. 50 mm - preplátovanie a ostrovček</t>
  </si>
  <si>
    <t>-31963981</t>
  </si>
  <si>
    <t>37</t>
  </si>
  <si>
    <t>577164331.S</t>
  </si>
  <si>
    <t>Asfaltový betón vrstva obrusná alebo ložná AC 16 v pruhu š. do 3 m z nemodifik. asfaltu tr. II, po zhutnení hr. 70 mm</t>
  </si>
  <si>
    <t>-1880920899</t>
  </si>
  <si>
    <t>38</t>
  </si>
  <si>
    <t>596911143.0</t>
  </si>
  <si>
    <t>Kladenie betónovej zámkovej dlažby komunikácií pre peších hr. 60 mm pre peších nad 100 do 300 m2 so zriadením lôžka z kameniva hr. 40 mm</t>
  </si>
  <si>
    <t>1826960200</t>
  </si>
  <si>
    <t>39</t>
  </si>
  <si>
    <t>592460010600.S</t>
  </si>
  <si>
    <t>Dlažba betónová, rozmer 200x100x60 mm, prírodná</t>
  </si>
  <si>
    <t>1993350017</t>
  </si>
  <si>
    <t>40</t>
  </si>
  <si>
    <t>596911331.S</t>
  </si>
  <si>
    <t>Kladenie dlažby pre nevidiacich hr. 60 mm do lôžka z kameniva ťaženého s vyplnením škár</t>
  </si>
  <si>
    <t>325855917</t>
  </si>
  <si>
    <t>41</t>
  </si>
  <si>
    <t>592460007300.S</t>
  </si>
  <si>
    <t>Dlažba betónová pre nevidiacich, rozmer 200x200x60 mm, farebná</t>
  </si>
  <si>
    <t>1786274363</t>
  </si>
  <si>
    <t>Rúrové vedenie</t>
  </si>
  <si>
    <t>42</t>
  </si>
  <si>
    <t>899331111.S</t>
  </si>
  <si>
    <t>Výšková úprava uličného vstupu alebo vpuste do 200 mm zvýšením poklopu</t>
  </si>
  <si>
    <t>ks</t>
  </si>
  <si>
    <t>1249067191</t>
  </si>
  <si>
    <t>Ostatné konštrukcie a práce-búranie</t>
  </si>
  <si>
    <t>43</t>
  </si>
  <si>
    <t>916361112.S</t>
  </si>
  <si>
    <t>Osadenie cestného obrubníka betónového ležatého do lôžka z betónu prostého tr. C 16/20 s bočnou oporou</t>
  </si>
  <si>
    <t>-1360957429</t>
  </si>
  <si>
    <t>44</t>
  </si>
  <si>
    <t>916362112.S</t>
  </si>
  <si>
    <t>Osadenie cestného obrubníka betónového stojatého do lôžka z betónu prostého tr. C 16/20 s bočnou oporou</t>
  </si>
  <si>
    <t>-226535162</t>
  </si>
  <si>
    <t>45</t>
  </si>
  <si>
    <t>592170002200.S</t>
  </si>
  <si>
    <t>Obrubník cestný, lxšxv 1000x150x260 mm, skosenie 120/40 mm</t>
  </si>
  <si>
    <t>-1307655392</t>
  </si>
  <si>
    <t>46</t>
  </si>
  <si>
    <t>592170000900.S</t>
  </si>
  <si>
    <t>Obrubník cestný bez skosenia rovný, lxšxv 1000x150x260 mm</t>
  </si>
  <si>
    <t>1986168561</t>
  </si>
  <si>
    <t>47</t>
  </si>
  <si>
    <t>592170000700.S</t>
  </si>
  <si>
    <t>Obrubník cestný prechodový , lxšxv 1000x200x150 mm</t>
  </si>
  <si>
    <t>-1608476754</t>
  </si>
  <si>
    <t>48</t>
  </si>
  <si>
    <t>916561112.S</t>
  </si>
  <si>
    <t>Osadenie záhonového alebo parkového obrubníka betón., do lôžka z bet. pros. tr. C 16/20 s bočnou oporou</t>
  </si>
  <si>
    <t>-1457320967</t>
  </si>
  <si>
    <t>49</t>
  </si>
  <si>
    <t>4400038485</t>
  </si>
  <si>
    <t>Parkový obrubník (100x25x8 cm) sivý</t>
  </si>
  <si>
    <t>228220397</t>
  </si>
  <si>
    <t>50</t>
  </si>
  <si>
    <t>592170001800.S</t>
  </si>
  <si>
    <t>Obrubník parkový, lxšxv 1000x50x200 mm, prírodný</t>
  </si>
  <si>
    <t>-826311564</t>
  </si>
  <si>
    <t>51</t>
  </si>
  <si>
    <t>919735111.S</t>
  </si>
  <si>
    <t>Rezanie existujúceho asfaltového krytu alebo podkladu hĺbky do 50 mm</t>
  </si>
  <si>
    <t>1099446979</t>
  </si>
  <si>
    <t>52</t>
  </si>
  <si>
    <t>963042819.S</t>
  </si>
  <si>
    <t xml:space="preserve">Búranie akýchkoľvek betónových schodiskových stupňov zhotovených na mieste,  -0,07000t</t>
  </si>
  <si>
    <t>2020557804</t>
  </si>
  <si>
    <t>53</t>
  </si>
  <si>
    <t>963053935.S</t>
  </si>
  <si>
    <t xml:space="preserve">Búranie železobetónových schodiskových ramien monolitických,  -0,39200t</t>
  </si>
  <si>
    <t>536927751</t>
  </si>
  <si>
    <t>54</t>
  </si>
  <si>
    <t>966005111.S</t>
  </si>
  <si>
    <t xml:space="preserve">Rozobratie cestného zábradlia s betónovými pätkami,  -0,03500t</t>
  </si>
  <si>
    <t>1594903645</t>
  </si>
  <si>
    <t>55</t>
  </si>
  <si>
    <t>966005311.S</t>
  </si>
  <si>
    <t xml:space="preserve">Rozobranie cestného zábradlia a zvodidiel s jednou pásnicou,  -0,04200t</t>
  </si>
  <si>
    <t>-1002704729</t>
  </si>
  <si>
    <t>56</t>
  </si>
  <si>
    <t>979081111.S</t>
  </si>
  <si>
    <t>Odvoz sutiny a vybúraných hmôt na skládku do 1 km</t>
  </si>
  <si>
    <t>565044509</t>
  </si>
  <si>
    <t>57</t>
  </si>
  <si>
    <t>979081121.S</t>
  </si>
  <si>
    <t>Odvoz sutiny a vybúraných hmôt na skládku za každý ďalší 1 km</t>
  </si>
  <si>
    <t>51249074</t>
  </si>
  <si>
    <t>58</t>
  </si>
  <si>
    <t>979089012.S</t>
  </si>
  <si>
    <t>Poplatok za skladovanie - betón, tehly, dlaždice (17 01) ostatné</t>
  </si>
  <si>
    <t>-2047525610</t>
  </si>
  <si>
    <t>59</t>
  </si>
  <si>
    <t>979089212.S</t>
  </si>
  <si>
    <t>Poplatok za skladovanie - bitúmenové zmesi, uholný decht, dechtové výrobky (17 03 ), ostatné</t>
  </si>
  <si>
    <t>1472363745</t>
  </si>
  <si>
    <t>60</t>
  </si>
  <si>
    <t>979089612.S</t>
  </si>
  <si>
    <t>Poplatok za skladovanie - iné odpady zo stavieb a demolácií (17 09), ostatné</t>
  </si>
  <si>
    <t>-709218989</t>
  </si>
  <si>
    <t>61</t>
  </si>
  <si>
    <t>171209002.S</t>
  </si>
  <si>
    <t>Poplatok za skladovanie - zemina a kamenivo (17 05) ostatné</t>
  </si>
  <si>
    <t>-378161083</t>
  </si>
  <si>
    <t>99</t>
  </si>
  <si>
    <t>Presun hmôt HSV</t>
  </si>
  <si>
    <t>62</t>
  </si>
  <si>
    <t>998225111.S</t>
  </si>
  <si>
    <t>Presun hmôt pre pozemnú komunikáciu a letisko s krytom asfaltovým akejkoľvek dĺžky objektu</t>
  </si>
  <si>
    <t>1687477438</t>
  </si>
  <si>
    <t>PSV</t>
  </si>
  <si>
    <t>Práce a dodávky PSV</t>
  </si>
  <si>
    <t>711</t>
  </si>
  <si>
    <t>Izolácie proti vode a vlhkosti</t>
  </si>
  <si>
    <t>VRN</t>
  </si>
  <si>
    <t>Vedľajšie rozpočtové náklady</t>
  </si>
  <si>
    <t>63</t>
  </si>
  <si>
    <t>000300013.S</t>
  </si>
  <si>
    <t>Geodetické práce - vykonávané pred výstavbou určenie priebehu nadzemného alebo podzemného existujúceho aj plánovaného vedenia</t>
  </si>
  <si>
    <t>kpl.</t>
  </si>
  <si>
    <t>1024</t>
  </si>
  <si>
    <t>131990057</t>
  </si>
  <si>
    <t>64</t>
  </si>
  <si>
    <t>000300016.S</t>
  </si>
  <si>
    <t>Geodetické práce - vykonávané pred výstavbou určenie vytyčovacej siete, vytýčenie staveniska, staveb. objektu</t>
  </si>
  <si>
    <t>2007260756</t>
  </si>
  <si>
    <t>65</t>
  </si>
  <si>
    <t>000600024.S</t>
  </si>
  <si>
    <t>Zariadenie staveniska - prevádzkové dopravné značenie po stavenisku</t>
  </si>
  <si>
    <t>-1748355581</t>
  </si>
  <si>
    <t>66</t>
  </si>
  <si>
    <t>000900023.S</t>
  </si>
  <si>
    <t>Vplyv územia - územie so sťaženými výrobnými podmienkami čistenie komunikácií</t>
  </si>
  <si>
    <t>588862356</t>
  </si>
  <si>
    <t>2 - Trvalé dopravné značenie</t>
  </si>
  <si>
    <t>HZS - Hodinové zúčtovacie sadzby</t>
  </si>
  <si>
    <t>914001111.S</t>
  </si>
  <si>
    <t>Osadenie a montáž cestnej zvislej dopravnej značky na stĺpik, stĺp, konzolu alebo objekt</t>
  </si>
  <si>
    <t>-1991303624</t>
  </si>
  <si>
    <t>404490008400.S</t>
  </si>
  <si>
    <t>Stĺpik Zn, d 60 mm/1 bm, pre dopravné značky</t>
  </si>
  <si>
    <t>-1899863177</t>
  </si>
  <si>
    <t>404490008600.S</t>
  </si>
  <si>
    <t>Krytka stĺpika, d 60 mm, plastová</t>
  </si>
  <si>
    <t>-462195950</t>
  </si>
  <si>
    <t>404440000100.S</t>
  </si>
  <si>
    <t>Úchyt na stĺpik, d 60 mm, križový, Zn</t>
  </si>
  <si>
    <t>-677273095</t>
  </si>
  <si>
    <t>914001211.S</t>
  </si>
  <si>
    <t>Montáž cestnej zvislej dopravnej značky základnej veľkosti do 1 m2 objímkami na stĺpiky alebo konzoly</t>
  </si>
  <si>
    <t>257450471</t>
  </si>
  <si>
    <t>404410034415</t>
  </si>
  <si>
    <t>Regulačná značka ZDZ 221 "Cyklistická komunikácia", Zn lisovaná, V2 - kruh 600 mm, RA1, P3, E2, SP1</t>
  </si>
  <si>
    <t>-2011414749</t>
  </si>
  <si>
    <t>404410034425</t>
  </si>
  <si>
    <t>Regulačná značka ZDZ 222 "Spoločná cestička pre chodcov a cyklistov", Zn lisovaná, V2 - kruh 600 mm, RA1, P3, E2, SP1</t>
  </si>
  <si>
    <t>1748356414</t>
  </si>
  <si>
    <t>404410033910</t>
  </si>
  <si>
    <t>Regulačná značka ZDZ 201 "Daj prednosť v jazde", Zn lisovaná, V2-900 mm, RA2, P3, E2, SP1</t>
  </si>
  <si>
    <t>1119814550</t>
  </si>
  <si>
    <t>404410034765</t>
  </si>
  <si>
    <t>Regulačná značka ZDZ 212-20 "Prikázaný smer obchádzania (vpravo)", Zn lisovaná, V3 - kruh 750 mm, RA2, P3, E2, SP1</t>
  </si>
  <si>
    <t>966405587</t>
  </si>
  <si>
    <t>404410034490</t>
  </si>
  <si>
    <t>Regulačná značka ZDZ 225-70 "Koniec spoločná cestičky pre chodcov a cyklistov", Zn lisovaná, V2 - kruh 600 mm, RA1, P3, E2, SP1</t>
  </si>
  <si>
    <t>-948776941</t>
  </si>
  <si>
    <t>4044100013.00</t>
  </si>
  <si>
    <t xml:space="preserve">Dopravná značka ZDZ 326  "Priechod pre cyklistov"</t>
  </si>
  <si>
    <t>-317459694</t>
  </si>
  <si>
    <t>4044100013.01</t>
  </si>
  <si>
    <t xml:space="preserve">Dopravná značka ZDZ 325  "Priechod pre chodcov"</t>
  </si>
  <si>
    <t>1070264136</t>
  </si>
  <si>
    <t>404410198800.0</t>
  </si>
  <si>
    <t>Dopravná značka ZDZ 509 "Všeobecná dodatková tabuľka"</t>
  </si>
  <si>
    <t>-553962871</t>
  </si>
  <si>
    <t>404410198800.1</t>
  </si>
  <si>
    <t>Dopravná značka ZDZ 513 "Priečna jazda cyklistov"</t>
  </si>
  <si>
    <t>1222754615</t>
  </si>
  <si>
    <t>914001221.S</t>
  </si>
  <si>
    <t>Montáž cestnej zvislej dopravnej značky základnej veľkosti do 2 m2 objímkami na stĺpiky alebo konzoly</t>
  </si>
  <si>
    <t>-816965751</t>
  </si>
  <si>
    <t>40440000</t>
  </si>
  <si>
    <t>Dopravná značka ZDZ 451-11 "Radenie do jazdných pruhov pred križovatkou"</t>
  </si>
  <si>
    <t>1709301380</t>
  </si>
  <si>
    <t>915711212.S</t>
  </si>
  <si>
    <t>Vodorovné dopravné značenie striekané farbou deliacich čiar súvislých šírky 125 mm biela retroreflexná - Bratislavská</t>
  </si>
  <si>
    <t>-1937817382</t>
  </si>
  <si>
    <t>915711312.S</t>
  </si>
  <si>
    <t>Vodorovné dopravné značenie striekané farbou deliacich čiar prerušovaných šírky 125 mm biela retroreflexná - Bratislavská</t>
  </si>
  <si>
    <t>-1999186462</t>
  </si>
  <si>
    <t>915711412.S</t>
  </si>
  <si>
    <t>Vodorovné dopravné značenie striekané farbou vodiacich čiar súvislých šírky 250 mm biela retroreflexná - Bratislavská</t>
  </si>
  <si>
    <t>28044389</t>
  </si>
  <si>
    <t>915711512.S</t>
  </si>
  <si>
    <t>Vodorovné dopravné značenie striekané farbou vodiacich čiar prerušovaných šírky 250 mm biela retroreflexná - Bratislavská</t>
  </si>
  <si>
    <t>-1141773424</t>
  </si>
  <si>
    <t>915711612.S</t>
  </si>
  <si>
    <t>Vodorovné dopravné značenie dvojzložkovým studeným plastom deliacich čiar súvislých šírky 125 mm biela retroreflexná - cyklotrasa</t>
  </si>
  <si>
    <t>-1007495550</t>
  </si>
  <si>
    <t>915711712.S</t>
  </si>
  <si>
    <t>Vodorovné dopravné značenie dvojzložkovým studeným plastom deliacich čiar prerušovaných šírky 125 mm biela retroreflexná - cyklotrasa</t>
  </si>
  <si>
    <t>1904686292</t>
  </si>
  <si>
    <t>915711812.S</t>
  </si>
  <si>
    <t>Vodorovné dopravné značenie dvojzložkovým studeným plastom vodiacich čiar súvislých šírky 250 mm biela retroreflexná - cyklotrasa</t>
  </si>
  <si>
    <t>1966997689</t>
  </si>
  <si>
    <t>915713122.S</t>
  </si>
  <si>
    <t>Trvalé vodorovné značenie krytu lepením pásky profilovanej vodiacich prúžkov šírky 500 mm</t>
  </si>
  <si>
    <t>-102754629</t>
  </si>
  <si>
    <t>915721212.S</t>
  </si>
  <si>
    <t>Vodorovné dopravné značenie striekané farbou prechodov pre chodcov, šípky, symboly a pod., biela retroreflexná - Bratislavská a prechody</t>
  </si>
  <si>
    <t>-1844838011</t>
  </si>
  <si>
    <t>915721312.S</t>
  </si>
  <si>
    <t>Vodorovné dopravné značenie dvojzložkovým studeným plastom prechodov pre chodcov, šípky, symboly a pod., biela retroreflexná - cyklotrasa</t>
  </si>
  <si>
    <t>-692307146</t>
  </si>
  <si>
    <t>915791111.S</t>
  </si>
  <si>
    <t>Predznačenie pre značenie striekané farbou z náterových hmôt deliace čiary, vodiace prúžky</t>
  </si>
  <si>
    <t>537012173</t>
  </si>
  <si>
    <t>915791112.S</t>
  </si>
  <si>
    <t>Predznačenie pre vodorovné značenie striekané farbou alebo vykonávané z náterových hmôt</t>
  </si>
  <si>
    <t>1961955615</t>
  </si>
  <si>
    <t>915910001.0</t>
  </si>
  <si>
    <t>Bezpečnostný farebný povrch vozoviek červený a zelený pre podklad asfaltový</t>
  </si>
  <si>
    <t>269705613</t>
  </si>
  <si>
    <t>9159200.00</t>
  </si>
  <si>
    <t>Osadenie a montáž dopravného trvale svietiaceho solar LED gombíka, jadrový vrt 80 mm, do 30 mm – osadenie v osi 10m</t>
  </si>
  <si>
    <t>972394214</t>
  </si>
  <si>
    <t>40449000800</t>
  </si>
  <si>
    <t xml:space="preserve">Gombík dopravný - trvale svietiaci solar LED  farba teplá biela, IP68, napr.- SolarEye80 - Bat Hat alebo vhodný ekvivalent - žltý</t>
  </si>
  <si>
    <t>-250393608</t>
  </si>
  <si>
    <t>4044900080.0</t>
  </si>
  <si>
    <t xml:space="preserve">Gombík dopravný - trvale svietiaci solar LED  farba teplá biela, IP68, napr.- SolarEye80 - Bat Hat alebo vhodný ekvivalent - červený</t>
  </si>
  <si>
    <t>-165314810</t>
  </si>
  <si>
    <t>915920003.S</t>
  </si>
  <si>
    <t>Osadenie trvalého retroreflexného liatinového dopravného gombíka rozmeru 100x50x12 mm</t>
  </si>
  <si>
    <t>1605884715</t>
  </si>
  <si>
    <t>404490008100</t>
  </si>
  <si>
    <t>Gombík dopravný reflexný trvalý napr. KATAMARAN, dxšxv 200x148x29 mm, liatinový (do vozovky)</t>
  </si>
  <si>
    <t>1475502861</t>
  </si>
  <si>
    <t>915930011.0</t>
  </si>
  <si>
    <t>Osadenie parkovacej zábrany</t>
  </si>
  <si>
    <t>2040945558</t>
  </si>
  <si>
    <t>404490003100.S</t>
  </si>
  <si>
    <t>Parkovací stĺpik sklopný na zámok FAB, výška 800 mm</t>
  </si>
  <si>
    <t>-513891885</t>
  </si>
  <si>
    <t>404490003500.S</t>
  </si>
  <si>
    <t>Pevný parkovací stĺpik s kotviacou doskou, výška 800 mm</t>
  </si>
  <si>
    <t>520092060</t>
  </si>
  <si>
    <t>93600011</t>
  </si>
  <si>
    <t>Dodávka a montáž - Cyklosčítač, komplet</t>
  </si>
  <si>
    <t>37809370</t>
  </si>
  <si>
    <t>93600012</t>
  </si>
  <si>
    <t>Dodávka a montáž - Cyklistické madlo s opierkou v dĺžke 2500 mm, vrátane povrchovej úpravy, spojovacieho a kotviaceho materiálu</t>
  </si>
  <si>
    <t>-932563669</t>
  </si>
  <si>
    <t>938909311.S</t>
  </si>
  <si>
    <t>Odstránenie blata, prachu alebo hlineného nánosu, z povrchu podkladu alebo krytu bet. alebo asfalt.</t>
  </si>
  <si>
    <t>2027868944</t>
  </si>
  <si>
    <t>966006132.S</t>
  </si>
  <si>
    <t xml:space="preserve">Odstránenie značky, pre staničenie a ohraničenie so stĺpikmi s bet. pätkami,  -0,08200t</t>
  </si>
  <si>
    <t>-1392432823</t>
  </si>
  <si>
    <t>966006211.S</t>
  </si>
  <si>
    <t xml:space="preserve">Odstránenie (demontáž) zvislej dopravnej značky zo stĺpov, stĺpikov alebo konzol,  -0,00400t</t>
  </si>
  <si>
    <t>1084319886</t>
  </si>
  <si>
    <t>979087213.S</t>
  </si>
  <si>
    <t>Nakladanie na dopravné prostriedky pre vodorovnú dopravu vybúraných hmôt</t>
  </si>
  <si>
    <t>-1916361301</t>
  </si>
  <si>
    <t>979084216.S</t>
  </si>
  <si>
    <t>Vodorovná doprava vybúraných hmôt po suchu bez naloženia, ale so zložením na vzdialenosť do 5 km</t>
  </si>
  <si>
    <t>-1296334266</t>
  </si>
  <si>
    <t>979084219.S</t>
  </si>
  <si>
    <t>Príplatok k cene za každých ďalších aj začatých 5 km nad 5 km</t>
  </si>
  <si>
    <t>-144904395</t>
  </si>
  <si>
    <t>-29478548</t>
  </si>
  <si>
    <t>565631028</t>
  </si>
  <si>
    <t>998225194.S</t>
  </si>
  <si>
    <t>Príplatok za zväčšený presun pre pozemnú komunikáciu a letisko s krytom asfaltovým nad vymedzenú najväčšiu dopravnú vzdialenosť do 5000 m</t>
  </si>
  <si>
    <t>1545980990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</si>
  <si>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</si>
  <si>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</si>
  <si>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</si>
  <si>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</si>
  <si>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hod</t>
  </si>
  <si>
    <t>512</t>
  </si>
  <si>
    <t>-1041851854</t>
  </si>
  <si>
    <t>3 - Oporný múr</t>
  </si>
  <si>
    <t xml:space="preserve">    9.01 - Vybudovanie oporného múru</t>
  </si>
  <si>
    <t>9.01</t>
  </si>
  <si>
    <t>Vybudovanie oporného múru</t>
  </si>
  <si>
    <t>-363402362</t>
  </si>
  <si>
    <t>131201102.S</t>
  </si>
  <si>
    <t>Výkop nezapaženej jamy v hornine 3, nad 100 do 1000 m3</t>
  </si>
  <si>
    <t>-83866909</t>
  </si>
  <si>
    <t>131201109.S</t>
  </si>
  <si>
    <t>Hĺbenie nezapažených jám a zárezov. Príplatok za lepivosť horniny 3</t>
  </si>
  <si>
    <t>598905953</t>
  </si>
  <si>
    <t>115101201.S</t>
  </si>
  <si>
    <t>Čerpanie vody na dopravnú výšku do 10 m s priemerným prítokom litrov za minútu nad 100 do 500 l</t>
  </si>
  <si>
    <t>1267791540</t>
  </si>
  <si>
    <t>115101301.S</t>
  </si>
  <si>
    <t>Pohotovosť záložnej čerpacej súpravy pre výšku do 10 m, s prítokom litrov za minútu nad 100 do 500 l</t>
  </si>
  <si>
    <t>deň</t>
  </si>
  <si>
    <t>-1850941981</t>
  </si>
  <si>
    <t>274313521.0</t>
  </si>
  <si>
    <t>Betón základových pásov, prostý tr. C 12/15 - podkladový betón</t>
  </si>
  <si>
    <t>-1014617743</t>
  </si>
  <si>
    <t>274321312.S</t>
  </si>
  <si>
    <t>Betón základových pásov, železový (bez výstuže), tr. C 20/25</t>
  </si>
  <si>
    <t>833535117</t>
  </si>
  <si>
    <t>274351215.S</t>
  </si>
  <si>
    <t>Debnenie stien základových pásov, zhotovenie-dielce</t>
  </si>
  <si>
    <t>-583168449</t>
  </si>
  <si>
    <t>274351216.S</t>
  </si>
  <si>
    <t>Debnenie stien základových pásov, odstránenie-dielce</t>
  </si>
  <si>
    <t>1225567931</t>
  </si>
  <si>
    <t>279321312.S</t>
  </si>
  <si>
    <t>Betón základových múrov, železový (bez výstuže), tr. C 20/25</t>
  </si>
  <si>
    <t>-1293017814</t>
  </si>
  <si>
    <t>279351105.S</t>
  </si>
  <si>
    <t>Debnenie základových múrov obojstranné zhotovenie-dielce</t>
  </si>
  <si>
    <t>1964132611</t>
  </si>
  <si>
    <t>279351106.S</t>
  </si>
  <si>
    <t>Debnenie základových múrov obojstranné odstránenie-dielce</t>
  </si>
  <si>
    <t>149626474</t>
  </si>
  <si>
    <t>311321822.0</t>
  </si>
  <si>
    <t>Príplatok za pohľadový betón nadzákladových múrov a ríms triedy SB 2</t>
  </si>
  <si>
    <t>1636007970</t>
  </si>
  <si>
    <t>317322315.S</t>
  </si>
  <si>
    <t>Betón ríms alebo žľabových ríms železový (bez výstuže) tr. C 20/25</t>
  </si>
  <si>
    <t>764413909</t>
  </si>
  <si>
    <t>317351105.S</t>
  </si>
  <si>
    <t>Debnenie ríms alebo žľabových ríms vrátane podpernej konštrukcie zhotovenie</t>
  </si>
  <si>
    <t>-1977325300</t>
  </si>
  <si>
    <t>317351106.S</t>
  </si>
  <si>
    <t>Debnenie ríms alebo žľabových ríms vrátane podpernej konštrukcie odstránenie</t>
  </si>
  <si>
    <t>-1103124921</t>
  </si>
  <si>
    <t>274361821.0</t>
  </si>
  <si>
    <t>Výstuž základových pásov, múrov a ríms z ocele B500 (10505)</t>
  </si>
  <si>
    <t>-116666972</t>
  </si>
  <si>
    <t>711111001.S</t>
  </si>
  <si>
    <t>Zhotovenie izolácie proti zemnej vlhkosti vodorovná náterom penetračným za studena</t>
  </si>
  <si>
    <t>1753406961</t>
  </si>
  <si>
    <t>246170000900.S</t>
  </si>
  <si>
    <t>Lak asfaltový penetračný</t>
  </si>
  <si>
    <t>-1361314985</t>
  </si>
  <si>
    <t>711141559.S</t>
  </si>
  <si>
    <t xml:space="preserve">Zhotovenie  izolácie proti zemnej vlhkosti a tlakovej vode vodorovná NAIP pritavením</t>
  </si>
  <si>
    <t>255478496</t>
  </si>
  <si>
    <t>628310001000.S</t>
  </si>
  <si>
    <t>Pás asfaltový s posypom hr. 3,5 mm vystužený sklenenou rohožou</t>
  </si>
  <si>
    <t>1607397754</t>
  </si>
  <si>
    <t>711112001.S</t>
  </si>
  <si>
    <t xml:space="preserve">Zhotovenie  izolácie proti zemnej vlhkosti zvislá penetračným náterom za studena</t>
  </si>
  <si>
    <t>1629886101</t>
  </si>
  <si>
    <t>1155823601</t>
  </si>
  <si>
    <t>711142559.S</t>
  </si>
  <si>
    <t xml:space="preserve">Zhotovenie  izolácie proti zemnej vlhkosti a tlakovej vode zvislá NAIP pritavením</t>
  </si>
  <si>
    <t>194875447</t>
  </si>
  <si>
    <t>989808578</t>
  </si>
  <si>
    <t>711491172.S</t>
  </si>
  <si>
    <t>Zhotovenie ochrannej vrstvy izolácie z textílie na ploche vodorovnej, pre izolácie proti zemnej vlhkosti, podpovrchovej a tlakovej vode - základy 1x</t>
  </si>
  <si>
    <t>-882345704</t>
  </si>
  <si>
    <t>693110004500.S</t>
  </si>
  <si>
    <t>Geotextília polypropylénová netkaná 300 g/m2</t>
  </si>
  <si>
    <t>1986996105</t>
  </si>
  <si>
    <t>711491272.S</t>
  </si>
  <si>
    <t>Zhotovenie ochrannej vrstvy izolácie z textílie na ploche zvislej, pre izolácie proti zemnej vlhkosti, podpovrchovej a tlakovej vode - základy 1x, rub múra 2x</t>
  </si>
  <si>
    <t>-2133967723</t>
  </si>
  <si>
    <t>-14209680</t>
  </si>
  <si>
    <t>931961115.0</t>
  </si>
  <si>
    <t>Vložky do dilatačných škár zvislé, z polystyrénovej dosky hr. 20 mm</t>
  </si>
  <si>
    <t>1329015102</t>
  </si>
  <si>
    <t>931994132.S</t>
  </si>
  <si>
    <t>Tesnenie dilatačnej škáry betónovej konštrukcia silikónovým tmelom do pl. 4,0 cm2</t>
  </si>
  <si>
    <t>235175480</t>
  </si>
  <si>
    <t>931994172.S</t>
  </si>
  <si>
    <t>Tesnenie dilatačnej škáry betónovej konštrukcie bitumenovým a asfaltovým izolačným pásom š. do 500 mm</t>
  </si>
  <si>
    <t>-1024469352</t>
  </si>
  <si>
    <t>931994151.S</t>
  </si>
  <si>
    <t>Tesnenie škáry betónovej konštrukcia škárovým profilom prierezu 20/20 mm</t>
  </si>
  <si>
    <t>-302089565</t>
  </si>
  <si>
    <t>311101211.S</t>
  </si>
  <si>
    <t>Vytvorenie prestupov v múroch z betónu a železobetónu vložkami s vonkajšou prierezovou plochou do 0,02 m2</t>
  </si>
  <si>
    <t>-1440371944</t>
  </si>
  <si>
    <t>286130031400.S</t>
  </si>
  <si>
    <t>Rúra HDPE na vodu PE100 PN10 SDR17 110x6,6x12 m</t>
  </si>
  <si>
    <t>1459785484</t>
  </si>
  <si>
    <t>212752125.S</t>
  </si>
  <si>
    <t>Trativody z flexodrenážnych rúr DN 100</t>
  </si>
  <si>
    <t>403484294</t>
  </si>
  <si>
    <t>286520009500.S</t>
  </si>
  <si>
    <t>T-kus PVC pre drenážne rúry DN100</t>
  </si>
  <si>
    <t>-1907970162</t>
  </si>
  <si>
    <t>211971110.S</t>
  </si>
  <si>
    <t>Zhotovenie opláštenia výplne z geotextílie, v ryhe alebo v záreze so stenami šikmými o skl. do 1:2,5</t>
  </si>
  <si>
    <t>-339680496</t>
  </si>
  <si>
    <t>-1221511380</t>
  </si>
  <si>
    <t>211561111.S</t>
  </si>
  <si>
    <t>Výplň odvodňovacieho rebra alebo trativodu do rýh kamenivom hrubým drveným frakcie 4-16 mm</t>
  </si>
  <si>
    <t>-87941630</t>
  </si>
  <si>
    <t>452311131.S</t>
  </si>
  <si>
    <t>Dosky, bloky, sedlá z betónu v otvorenom výkope tr. C 12/15 - podkladový betón pre drenáž</t>
  </si>
  <si>
    <t>933717393</t>
  </si>
  <si>
    <t>452351101.S</t>
  </si>
  <si>
    <t>Debnenie v otvorenom výkope dosiek, sedlových lôžok a blokov pod potrubie,stoky a drobné objekty</t>
  </si>
  <si>
    <t>-63957824</t>
  </si>
  <si>
    <t>935111111.S</t>
  </si>
  <si>
    <t>Osadenie priekopového žľabu z betónových priekop. tvárnic šírky do 500 mm</t>
  </si>
  <si>
    <t>1092069631</t>
  </si>
  <si>
    <t>592270001900.S</t>
  </si>
  <si>
    <t>Žľabovka plytká pre odvod zrážok zo spevnených plôch, lxšxv 500x200x80(55) mm</t>
  </si>
  <si>
    <t>-2128312395</t>
  </si>
  <si>
    <t>76700001</t>
  </si>
  <si>
    <t>Dodávka a montáž - zábradlie „mmcité lotlimit SL650“, výšky 1100 mm, kotvené do Ž.B. rímsy, vrátane povrchovej úpravy, spojovacieho a kotviaceho materiálu</t>
  </si>
  <si>
    <t>-1885396127</t>
  </si>
  <si>
    <t>172103102.S</t>
  </si>
  <si>
    <t>Zriadenie tesniaceho jadra z hornín 1 až 4 vodných nádrží so zhut. do 100 % PS koef- C nad 1 do 3 m</t>
  </si>
  <si>
    <t>1722354654</t>
  </si>
  <si>
    <t>581280000100.0</t>
  </si>
  <si>
    <t xml:space="preserve">Zemina ílovitá </t>
  </si>
  <si>
    <t>36997821</t>
  </si>
  <si>
    <t>174101001.S</t>
  </si>
  <si>
    <t>Zásyp sypaninou so zhutnením jám, šachiet, rýh, zárezov alebo okolo objektov do 100 m3</t>
  </si>
  <si>
    <t>904221730</t>
  </si>
  <si>
    <t>583310002900.S</t>
  </si>
  <si>
    <t>Štrkopiesok frakcia 0-16 mm</t>
  </si>
  <si>
    <t>-1620058992</t>
  </si>
  <si>
    <t>676574010</t>
  </si>
  <si>
    <t>-298975081</t>
  </si>
  <si>
    <t>379602391</t>
  </si>
  <si>
    <t>764351838</t>
  </si>
  <si>
    <t>-1220893596</t>
  </si>
  <si>
    <t>211971121.S</t>
  </si>
  <si>
    <t>Zhotov. oplášt. výplne z geotext. v ryhe alebo v záreze pri rozvinutej šírke oplášt. od 0 do 2, 5 m - pre štrkový ochranný zásyp</t>
  </si>
  <si>
    <t>720539316</t>
  </si>
  <si>
    <t>693110004710.S</t>
  </si>
  <si>
    <t>Geotextília polypropylénová netkaná 400 g/m2</t>
  </si>
  <si>
    <t>-768598898</t>
  </si>
  <si>
    <t>867260925</t>
  </si>
  <si>
    <t>465317212.S</t>
  </si>
  <si>
    <t>Dlažba (spevnenie) svahu pri mostných oporách hr. do 150 mm z betónu prostého C 25/30</t>
  </si>
  <si>
    <t>1397697068</t>
  </si>
  <si>
    <t>998011001.0</t>
  </si>
  <si>
    <t>Presun hmôt pre budovy (801, 803, 812), zvislá konštr. z tehál, tvárnic, z kovu výšky do 6 m</t>
  </si>
  <si>
    <t>-1496595695</t>
  </si>
  <si>
    <t>000300013.4</t>
  </si>
  <si>
    <t>2146100413</t>
  </si>
  <si>
    <t>000300016.1</t>
  </si>
  <si>
    <t>656423936</t>
  </si>
  <si>
    <t>2 - SO 02 – OSVETLENIE PRIECHODU PRE CHODCOV</t>
  </si>
  <si>
    <t>Ing. Róbert Varga</t>
  </si>
  <si>
    <t>M - Práce a dodávky M</t>
  </si>
  <si>
    <t xml:space="preserve">    D1 - Elektromontáže  Priechod pre chodcov - ulica Bratislavská</t>
  </si>
  <si>
    <t xml:space="preserve">    D2 - Prekladka VO - ulica Bratislavská</t>
  </si>
  <si>
    <t xml:space="preserve">    D3 - Elektromontáže Priechod  - ulica Vodná</t>
  </si>
  <si>
    <t>Práce a dodávky M</t>
  </si>
  <si>
    <t>D1</t>
  </si>
  <si>
    <t xml:space="preserve">Elektromontáže  Priechod pre chodcov - ulica Bratislavská</t>
  </si>
  <si>
    <t>210223247</t>
  </si>
  <si>
    <t>Vytýčenie existujúceho vedenia, inžinierska činnosť</t>
  </si>
  <si>
    <t>kpl</t>
  </si>
  <si>
    <t>341321654</t>
  </si>
  <si>
    <t xml:space="preserve">Dodávka výložník na nasvietenie prechodov   4 M V1T-OP-40-114</t>
  </si>
  <si>
    <t>321365465</t>
  </si>
  <si>
    <t xml:space="preserve">Dodávka výložník na nasvietenie prechodov   3 M V1T-OP-30-114</t>
  </si>
  <si>
    <t>210204101</t>
  </si>
  <si>
    <t>Montáž výložníka</t>
  </si>
  <si>
    <t>355641658</t>
  </si>
  <si>
    <t>Dodávka stožiar na nasvietenie prechodu pre chodcov 6 M STK 114/60/3k12-I</t>
  </si>
  <si>
    <t>210222213</t>
  </si>
  <si>
    <t>Osadenie stožiara</t>
  </si>
  <si>
    <t>312454362</t>
  </si>
  <si>
    <t>Dodávka svietidla LED Philips LUMA Cititouch BGP 623</t>
  </si>
  <si>
    <t>210221238</t>
  </si>
  <si>
    <t>Osadenie a zapojenie svietidla</t>
  </si>
  <si>
    <t>346165465</t>
  </si>
  <si>
    <t>Dodávka CYKY 3x1,5</t>
  </si>
  <si>
    <t>210800124</t>
  </si>
  <si>
    <t>Montáž CYKY 3x1,5</t>
  </si>
  <si>
    <t>321654651</t>
  </si>
  <si>
    <t>Dodávka stožiarovej výzbroje</t>
  </si>
  <si>
    <t>210321354</t>
  </si>
  <si>
    <t>Zapojenie výzbroje</t>
  </si>
  <si>
    <t>210100312</t>
  </si>
  <si>
    <t>Dodávka a montáž kábela AYKY</t>
  </si>
  <si>
    <t>210332214</t>
  </si>
  <si>
    <t>Dodávka a montáž chráničky KOPOFLEX</t>
  </si>
  <si>
    <t>321354654</t>
  </si>
  <si>
    <t>Dodávka káblová spojka SVCZ</t>
  </si>
  <si>
    <t>210101225</t>
  </si>
  <si>
    <t>Montáž káblova spojka</t>
  </si>
  <si>
    <t>460050125</t>
  </si>
  <si>
    <t>Výkop na základovú pätku v zemine</t>
  </si>
  <si>
    <t>460050156</t>
  </si>
  <si>
    <t>Výkop na základovu pätku v chodníku</t>
  </si>
  <si>
    <t>460050875</t>
  </si>
  <si>
    <t>Výkop, zásyp káblovej ryhy zemina, vrátenie do pôvodného stavu</t>
  </si>
  <si>
    <t>460050987</t>
  </si>
  <si>
    <t>Zemnenie,pásovina FeZn+príslušenstvo</t>
  </si>
  <si>
    <t>460050451</t>
  </si>
  <si>
    <t>Základová pätka príprava, osadenie, betónovanie</t>
  </si>
  <si>
    <t>460050214</t>
  </si>
  <si>
    <t xml:space="preserve">Odvoz odpadu  a poplatok za skládku</t>
  </si>
  <si>
    <t>998012030</t>
  </si>
  <si>
    <t>Vysokozdvižná plošina</t>
  </si>
  <si>
    <t>210255446</t>
  </si>
  <si>
    <t>Revízna správa</t>
  </si>
  <si>
    <t>D2</t>
  </si>
  <si>
    <t>Prekladka VO - ulica Bratislavská</t>
  </si>
  <si>
    <t>OST-1</t>
  </si>
  <si>
    <t>Demontáž Stožiara</t>
  </si>
  <si>
    <t>OST-2</t>
  </si>
  <si>
    <t>Opetovná montáž stožiar</t>
  </si>
  <si>
    <t>210101225.1</t>
  </si>
  <si>
    <t>Montáž káblová spojka</t>
  </si>
  <si>
    <t>68</t>
  </si>
  <si>
    <t>70</t>
  </si>
  <si>
    <t>D3</t>
  </si>
  <si>
    <t xml:space="preserve">Elektromontáže Priechod  - ulica Vodná</t>
  </si>
  <si>
    <t>72</t>
  </si>
  <si>
    <t>210800315</t>
  </si>
  <si>
    <t xml:space="preserve">Dodávka výložník na nasvietenie prechodov   2 M V1T-OP-20-114</t>
  </si>
  <si>
    <t>74</t>
  </si>
  <si>
    <t>76</t>
  </si>
  <si>
    <t>78</t>
  </si>
  <si>
    <t>210545474</t>
  </si>
  <si>
    <t>80</t>
  </si>
  <si>
    <t>82</t>
  </si>
  <si>
    <t>210102135</t>
  </si>
  <si>
    <t>84</t>
  </si>
  <si>
    <t>86</t>
  </si>
  <si>
    <t>210800123</t>
  </si>
  <si>
    <t>88</t>
  </si>
  <si>
    <t>90</t>
  </si>
  <si>
    <t>210111254</t>
  </si>
  <si>
    <t>92</t>
  </si>
  <si>
    <t>210321354.1</t>
  </si>
  <si>
    <t>Dodávka a montáž kábela AES 2x16</t>
  </si>
  <si>
    <t>94</t>
  </si>
  <si>
    <t>210113214</t>
  </si>
  <si>
    <t>Prislušenstvo na uchytenie AES</t>
  </si>
  <si>
    <t>96</t>
  </si>
  <si>
    <t>460121549</t>
  </si>
  <si>
    <t>98</t>
  </si>
  <si>
    <t>210324658</t>
  </si>
  <si>
    <t>Zemnenie, pásovina FeZn+príslušenstvo</t>
  </si>
  <si>
    <t>100</t>
  </si>
  <si>
    <t>102</t>
  </si>
  <si>
    <t>104</t>
  </si>
  <si>
    <t>106</t>
  </si>
  <si>
    <t>108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</si>
</sst>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2021-01-19fin5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CYKLOTRASA VODNÁ - ZELOKVET V NITRE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Nitra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12. 7. 2021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Mesto Nitra, Štefánikova trieda 60, 950 06 Nitra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Ing. Ján Výboch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>HP REA s.r.o.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ROUND(AG95+AG99,2)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ROUND(AS95+AS99,2)</f>
        <v>0</v>
      </c>
      <c r="AT94" s="117">
        <f>ROUND(SUM(AV94:AW94),2)</f>
        <v>0</v>
      </c>
      <c r="AU94" s="118">
        <f>ROUND(AU95+AU99,5)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ROUND(AZ95+AZ99,2)</f>
        <v>0</v>
      </c>
      <c r="BA94" s="117">
        <f>ROUND(BA95+BA99,2)</f>
        <v>0</v>
      </c>
      <c r="BB94" s="117">
        <f>ROUND(BB95+BB99,2)</f>
        <v>0</v>
      </c>
      <c r="BC94" s="117">
        <f>ROUND(BC95+BC99,2)</f>
        <v>0</v>
      </c>
      <c r="BD94" s="119">
        <f>ROUND(BD95+BD99,2)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7"/>
      <c r="B95" s="122"/>
      <c r="C95" s="123"/>
      <c r="D95" s="124" t="s">
        <v>79</v>
      </c>
      <c r="E95" s="124"/>
      <c r="F95" s="124"/>
      <c r="G95" s="124"/>
      <c r="H95" s="124"/>
      <c r="I95" s="125"/>
      <c r="J95" s="124" t="s">
        <v>80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ROUND(SUM(AG96:AG98),2)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81</v>
      </c>
      <c r="AR95" s="129"/>
      <c r="AS95" s="130">
        <f>ROUND(SUM(AS96:AS98),2)</f>
        <v>0</v>
      </c>
      <c r="AT95" s="131">
        <f>ROUND(SUM(AV95:AW95),2)</f>
        <v>0</v>
      </c>
      <c r="AU95" s="132">
        <f>ROUND(SUM(AU96:AU98),5)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ROUND(SUM(AZ96:AZ98),2)</f>
        <v>0</v>
      </c>
      <c r="BA95" s="131">
        <f>ROUND(SUM(BA96:BA98),2)</f>
        <v>0</v>
      </c>
      <c r="BB95" s="131">
        <f>ROUND(SUM(BB96:BB98),2)</f>
        <v>0</v>
      </c>
      <c r="BC95" s="131">
        <f>ROUND(SUM(BC96:BC98),2)</f>
        <v>0</v>
      </c>
      <c r="BD95" s="133">
        <f>ROUND(SUM(BD96:BD98),2)</f>
        <v>0</v>
      </c>
      <c r="BE95" s="7"/>
      <c r="BS95" s="134" t="s">
        <v>74</v>
      </c>
      <c r="BT95" s="134" t="s">
        <v>79</v>
      </c>
      <c r="BU95" s="134" t="s">
        <v>76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75</v>
      </c>
    </row>
    <row r="96" s="4" customFormat="1" ht="16.5" customHeight="1">
      <c r="A96" s="135" t="s">
        <v>83</v>
      </c>
      <c r="B96" s="73"/>
      <c r="C96" s="136"/>
      <c r="D96" s="136"/>
      <c r="E96" s="137" t="s">
        <v>79</v>
      </c>
      <c r="F96" s="137"/>
      <c r="G96" s="137"/>
      <c r="H96" s="137"/>
      <c r="I96" s="137"/>
      <c r="J96" s="136"/>
      <c r="K96" s="137" t="s">
        <v>84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'1 - Stavebná časť'!J32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85</v>
      </c>
      <c r="AR96" s="75"/>
      <c r="AS96" s="140">
        <v>0</v>
      </c>
      <c r="AT96" s="141">
        <f>ROUND(SUM(AV96:AW96),2)</f>
        <v>0</v>
      </c>
      <c r="AU96" s="142">
        <f>'1 - Stavebná časť'!P132</f>
        <v>0</v>
      </c>
      <c r="AV96" s="141">
        <f>'1 - Stavebná časť'!J35</f>
        <v>0</v>
      </c>
      <c r="AW96" s="141">
        <f>'1 - Stavebná časť'!J36</f>
        <v>0</v>
      </c>
      <c r="AX96" s="141">
        <f>'1 - Stavebná časť'!J37</f>
        <v>0</v>
      </c>
      <c r="AY96" s="141">
        <f>'1 - Stavebná časť'!J38</f>
        <v>0</v>
      </c>
      <c r="AZ96" s="141">
        <f>'1 - Stavebná časť'!F35</f>
        <v>0</v>
      </c>
      <c r="BA96" s="141">
        <f>'1 - Stavebná časť'!F36</f>
        <v>0</v>
      </c>
      <c r="BB96" s="141">
        <f>'1 - Stavebná časť'!F37</f>
        <v>0</v>
      </c>
      <c r="BC96" s="141">
        <f>'1 - Stavebná časť'!F38</f>
        <v>0</v>
      </c>
      <c r="BD96" s="143">
        <f>'1 - Stavebná časť'!F39</f>
        <v>0</v>
      </c>
      <c r="BE96" s="4"/>
      <c r="BT96" s="144" t="s">
        <v>86</v>
      </c>
      <c r="BV96" s="144" t="s">
        <v>77</v>
      </c>
      <c r="BW96" s="144" t="s">
        <v>87</v>
      </c>
      <c r="BX96" s="144" t="s">
        <v>82</v>
      </c>
      <c r="CL96" s="144" t="s">
        <v>1</v>
      </c>
    </row>
    <row r="97" s="4" customFormat="1" ht="16.5" customHeight="1">
      <c r="A97" s="135" t="s">
        <v>83</v>
      </c>
      <c r="B97" s="73"/>
      <c r="C97" s="136"/>
      <c r="D97" s="136"/>
      <c r="E97" s="137" t="s">
        <v>86</v>
      </c>
      <c r="F97" s="137"/>
      <c r="G97" s="137"/>
      <c r="H97" s="137"/>
      <c r="I97" s="137"/>
      <c r="J97" s="136"/>
      <c r="K97" s="137" t="s">
        <v>88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'2 - Trvalé dopravné značenie'!J32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85</v>
      </c>
      <c r="AR97" s="75"/>
      <c r="AS97" s="140">
        <v>0</v>
      </c>
      <c r="AT97" s="141">
        <f>ROUND(SUM(AV97:AW97),2)</f>
        <v>0</v>
      </c>
      <c r="AU97" s="142">
        <f>'2 - Trvalé dopravné značenie'!P124</f>
        <v>0</v>
      </c>
      <c r="AV97" s="141">
        <f>'2 - Trvalé dopravné značenie'!J35</f>
        <v>0</v>
      </c>
      <c r="AW97" s="141">
        <f>'2 - Trvalé dopravné značenie'!J36</f>
        <v>0</v>
      </c>
      <c r="AX97" s="141">
        <f>'2 - Trvalé dopravné značenie'!J37</f>
        <v>0</v>
      </c>
      <c r="AY97" s="141">
        <f>'2 - Trvalé dopravné značenie'!J38</f>
        <v>0</v>
      </c>
      <c r="AZ97" s="141">
        <f>'2 - Trvalé dopravné značenie'!F35</f>
        <v>0</v>
      </c>
      <c r="BA97" s="141">
        <f>'2 - Trvalé dopravné značenie'!F36</f>
        <v>0</v>
      </c>
      <c r="BB97" s="141">
        <f>'2 - Trvalé dopravné značenie'!F37</f>
        <v>0</v>
      </c>
      <c r="BC97" s="141">
        <f>'2 - Trvalé dopravné značenie'!F38</f>
        <v>0</v>
      </c>
      <c r="BD97" s="143">
        <f>'2 - Trvalé dopravné značenie'!F39</f>
        <v>0</v>
      </c>
      <c r="BE97" s="4"/>
      <c r="BT97" s="144" t="s">
        <v>86</v>
      </c>
      <c r="BV97" s="144" t="s">
        <v>77</v>
      </c>
      <c r="BW97" s="144" t="s">
        <v>89</v>
      </c>
      <c r="BX97" s="144" t="s">
        <v>82</v>
      </c>
      <c r="CL97" s="144" t="s">
        <v>1</v>
      </c>
    </row>
    <row r="98" s="4" customFormat="1" ht="16.5" customHeight="1">
      <c r="A98" s="135" t="s">
        <v>83</v>
      </c>
      <c r="B98" s="73"/>
      <c r="C98" s="136"/>
      <c r="D98" s="136"/>
      <c r="E98" s="137" t="s">
        <v>90</v>
      </c>
      <c r="F98" s="137"/>
      <c r="G98" s="137"/>
      <c r="H98" s="137"/>
      <c r="I98" s="137"/>
      <c r="J98" s="136"/>
      <c r="K98" s="137" t="s">
        <v>91</v>
      </c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8">
        <f>'3 - Oporný múr'!J32</f>
        <v>0</v>
      </c>
      <c r="AH98" s="136"/>
      <c r="AI98" s="136"/>
      <c r="AJ98" s="136"/>
      <c r="AK98" s="136"/>
      <c r="AL98" s="136"/>
      <c r="AM98" s="136"/>
      <c r="AN98" s="138">
        <f>SUM(AG98,AT98)</f>
        <v>0</v>
      </c>
      <c r="AO98" s="136"/>
      <c r="AP98" s="136"/>
      <c r="AQ98" s="139" t="s">
        <v>85</v>
      </c>
      <c r="AR98" s="75"/>
      <c r="AS98" s="140">
        <v>0</v>
      </c>
      <c r="AT98" s="141">
        <f>ROUND(SUM(AV98:AW98),2)</f>
        <v>0</v>
      </c>
      <c r="AU98" s="142">
        <f>'3 - Oporný múr'!P122</f>
        <v>0</v>
      </c>
      <c r="AV98" s="141">
        <f>'3 - Oporný múr'!J35</f>
        <v>0</v>
      </c>
      <c r="AW98" s="141">
        <f>'3 - Oporný múr'!J36</f>
        <v>0</v>
      </c>
      <c r="AX98" s="141">
        <f>'3 - Oporný múr'!J37</f>
        <v>0</v>
      </c>
      <c r="AY98" s="141">
        <f>'3 - Oporný múr'!J38</f>
        <v>0</v>
      </c>
      <c r="AZ98" s="141">
        <f>'3 - Oporný múr'!F35</f>
        <v>0</v>
      </c>
      <c r="BA98" s="141">
        <f>'3 - Oporný múr'!F36</f>
        <v>0</v>
      </c>
      <c r="BB98" s="141">
        <f>'3 - Oporný múr'!F37</f>
        <v>0</v>
      </c>
      <c r="BC98" s="141">
        <f>'3 - Oporný múr'!F38</f>
        <v>0</v>
      </c>
      <c r="BD98" s="143">
        <f>'3 - Oporný múr'!F39</f>
        <v>0</v>
      </c>
      <c r="BE98" s="4"/>
      <c r="BT98" s="144" t="s">
        <v>86</v>
      </c>
      <c r="BV98" s="144" t="s">
        <v>77</v>
      </c>
      <c r="BW98" s="144" t="s">
        <v>92</v>
      </c>
      <c r="BX98" s="144" t="s">
        <v>82</v>
      </c>
      <c r="CL98" s="144" t="s">
        <v>1</v>
      </c>
    </row>
    <row r="99" s="7" customFormat="1" ht="24.75" customHeight="1">
      <c r="A99" s="135" t="s">
        <v>83</v>
      </c>
      <c r="B99" s="122"/>
      <c r="C99" s="123"/>
      <c r="D99" s="124" t="s">
        <v>86</v>
      </c>
      <c r="E99" s="124"/>
      <c r="F99" s="124"/>
      <c r="G99" s="124"/>
      <c r="H99" s="124"/>
      <c r="I99" s="125"/>
      <c r="J99" s="124" t="s">
        <v>93</v>
      </c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7">
        <f>'2 - SO 02 – OSVETLENIE PR...'!J30</f>
        <v>0</v>
      </c>
      <c r="AH99" s="125"/>
      <c r="AI99" s="125"/>
      <c r="AJ99" s="125"/>
      <c r="AK99" s="125"/>
      <c r="AL99" s="125"/>
      <c r="AM99" s="125"/>
      <c r="AN99" s="127">
        <f>SUM(AG99,AT99)</f>
        <v>0</v>
      </c>
      <c r="AO99" s="125"/>
      <c r="AP99" s="125"/>
      <c r="AQ99" s="128" t="s">
        <v>81</v>
      </c>
      <c r="AR99" s="129"/>
      <c r="AS99" s="145">
        <v>0</v>
      </c>
      <c r="AT99" s="146">
        <f>ROUND(SUM(AV99:AW99),2)</f>
        <v>0</v>
      </c>
      <c r="AU99" s="147">
        <f>'2 - SO 02 – OSVETLENIE PR...'!P120</f>
        <v>0</v>
      </c>
      <c r="AV99" s="146">
        <f>'2 - SO 02 – OSVETLENIE PR...'!J33</f>
        <v>0</v>
      </c>
      <c r="AW99" s="146">
        <f>'2 - SO 02 – OSVETLENIE PR...'!J34</f>
        <v>0</v>
      </c>
      <c r="AX99" s="146">
        <f>'2 - SO 02 – OSVETLENIE PR...'!J35</f>
        <v>0</v>
      </c>
      <c r="AY99" s="146">
        <f>'2 - SO 02 – OSVETLENIE PR...'!J36</f>
        <v>0</v>
      </c>
      <c r="AZ99" s="146">
        <f>'2 - SO 02 – OSVETLENIE PR...'!F33</f>
        <v>0</v>
      </c>
      <c r="BA99" s="146">
        <f>'2 - SO 02 – OSVETLENIE PR...'!F34</f>
        <v>0</v>
      </c>
      <c r="BB99" s="146">
        <f>'2 - SO 02 – OSVETLENIE PR...'!F35</f>
        <v>0</v>
      </c>
      <c r="BC99" s="146">
        <f>'2 - SO 02 – OSVETLENIE PR...'!F36</f>
        <v>0</v>
      </c>
      <c r="BD99" s="148">
        <f>'2 - SO 02 – OSVETLENIE PR...'!F37</f>
        <v>0</v>
      </c>
      <c r="BE99" s="7"/>
      <c r="BT99" s="134" t="s">
        <v>79</v>
      </c>
      <c r="BV99" s="134" t="s">
        <v>77</v>
      </c>
      <c r="BW99" s="134" t="s">
        <v>94</v>
      </c>
      <c r="BX99" s="134" t="s">
        <v>5</v>
      </c>
      <c r="CL99" s="134" t="s">
        <v>1</v>
      </c>
      <c r="CM99" s="134" t="s">
        <v>75</v>
      </c>
    </row>
    <row r="100" s="2" customFormat="1" ht="30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41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="2" customFormat="1" ht="6.96" customHeight="1">
      <c r="A101" s="35"/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41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</sheetData>
  <sheetProtection sheet="1" formatColumns="0" formatRows="0" objects="1" scenarios="1" spinCount="100000" saltValue="Q3+Fdmnn5hEt5cZ+xbSqj12y3gHikgyKTMy1cUTlVWxDSrwIjW4CkhhjnruW7M2rvQb+B3VxuK57LRjMHFCJSg==" hashValue="t+rsVyqKZ8qE4gcoHCGb2s6ayTm2UIXl0cG2ciL6+MfWxtrvE0nS+28P/kZ1+sEwUongsIXxzFkC5hD/NTTcTQ==" algorithmName="SHA-512" password="CC35"/>
  <mergeCells count="58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1 - Stavebná časť'!C2" display="/"/>
    <hyperlink ref="A97" location="'2 - Trvalé dopravné značenie'!C2" display="/"/>
    <hyperlink ref="A98" location="'3 - Oporný múr'!C2" display="/"/>
    <hyperlink ref="A99" location="'2 - SO 02 – OSVETLENIE 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95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CYKLOTRASA VODNÁ - ZELOKVET V NITRE</v>
      </c>
      <c r="F7" s="153"/>
      <c r="G7" s="153"/>
      <c r="H7" s="153"/>
      <c r="L7" s="17"/>
    </row>
    <row r="8" s="1" customFormat="1" ht="12" customHeight="1">
      <c r="B8" s="17"/>
      <c r="D8" s="153" t="s">
        <v>96</v>
      </c>
      <c r="L8" s="17"/>
    </row>
    <row r="9" s="2" customFormat="1" ht="16.5" customHeight="1">
      <c r="A9" s="35"/>
      <c r="B9" s="41"/>
      <c r="C9" s="35"/>
      <c r="D9" s="35"/>
      <c r="E9" s="154" t="s">
        <v>97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98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99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12. 7. 2021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ROUND(J132,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ROUND((SUM(BE132:BE210)),  2)</f>
        <v>0</v>
      </c>
      <c r="G35" s="168"/>
      <c r="H35" s="168"/>
      <c r="I35" s="169">
        <v>0.20000000000000001</v>
      </c>
      <c r="J35" s="167">
        <f>ROUND(((SUM(BE132:BE210))*I35),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ROUND((SUM(BF132:BF210)),  2)</f>
        <v>0</v>
      </c>
      <c r="G36" s="168"/>
      <c r="H36" s="168"/>
      <c r="I36" s="169">
        <v>0.20000000000000001</v>
      </c>
      <c r="J36" s="167">
        <f>ROUND(((SUM(BF132:BF210))*I36),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ROUND((SUM(BG132:BG210)),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ROUND((SUM(BH132:BH210)),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ROUND((SUM(BI132:BI210)),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CYKLOTRASA VODNÁ - ZELOKVET V NITRE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96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98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1 - Stavebná časť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Nitra</v>
      </c>
      <c r="G91" s="37"/>
      <c r="H91" s="37"/>
      <c r="I91" s="29" t="s">
        <v>21</v>
      </c>
      <c r="J91" s="82" t="str">
        <f>IF(J14="","",J14)</f>
        <v>12. 7. 2021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Mesto Nitra, Štefánikova trieda 60, 950 06 Nitra</v>
      </c>
      <c r="G93" s="37"/>
      <c r="H93" s="37"/>
      <c r="I93" s="29" t="s">
        <v>29</v>
      </c>
      <c r="J93" s="33" t="str">
        <f>E23</f>
        <v>Ing. Ján Výboch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HP REA s.r.o.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101</v>
      </c>
      <c r="D96" s="192"/>
      <c r="E96" s="192"/>
      <c r="F96" s="192"/>
      <c r="G96" s="192"/>
      <c r="H96" s="192"/>
      <c r="I96" s="192"/>
      <c r="J96" s="193" t="s">
        <v>102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103</v>
      </c>
      <c r="D98" s="37"/>
      <c r="E98" s="37"/>
      <c r="F98" s="37"/>
      <c r="G98" s="37"/>
      <c r="H98" s="37"/>
      <c r="I98" s="37"/>
      <c r="J98" s="113">
        <f>J132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104</v>
      </c>
    </row>
    <row r="99" s="9" customFormat="1" ht="24.96" customHeight="1">
      <c r="A99" s="9"/>
      <c r="B99" s="195"/>
      <c r="C99" s="196"/>
      <c r="D99" s="197" t="s">
        <v>105</v>
      </c>
      <c r="E99" s="198"/>
      <c r="F99" s="198"/>
      <c r="G99" s="198"/>
      <c r="H99" s="198"/>
      <c r="I99" s="198"/>
      <c r="J99" s="199">
        <f>J133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106</v>
      </c>
      <c r="E100" s="203"/>
      <c r="F100" s="203"/>
      <c r="G100" s="203"/>
      <c r="H100" s="203"/>
      <c r="I100" s="203"/>
      <c r="J100" s="204">
        <f>J134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107</v>
      </c>
      <c r="E101" s="203"/>
      <c r="F101" s="203"/>
      <c r="G101" s="203"/>
      <c r="H101" s="203"/>
      <c r="I101" s="203"/>
      <c r="J101" s="204">
        <f>J158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108</v>
      </c>
      <c r="E102" s="203"/>
      <c r="F102" s="203"/>
      <c r="G102" s="203"/>
      <c r="H102" s="203"/>
      <c r="I102" s="203"/>
      <c r="J102" s="204">
        <f>J161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109</v>
      </c>
      <c r="E103" s="203"/>
      <c r="F103" s="203"/>
      <c r="G103" s="203"/>
      <c r="H103" s="203"/>
      <c r="I103" s="203"/>
      <c r="J103" s="204">
        <f>J162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110</v>
      </c>
      <c r="E104" s="203"/>
      <c r="F104" s="203"/>
      <c r="G104" s="203"/>
      <c r="H104" s="203"/>
      <c r="I104" s="203"/>
      <c r="J104" s="204">
        <f>J164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111</v>
      </c>
      <c r="E105" s="203"/>
      <c r="F105" s="203"/>
      <c r="G105" s="203"/>
      <c r="H105" s="203"/>
      <c r="I105" s="203"/>
      <c r="J105" s="204">
        <f>J180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112</v>
      </c>
      <c r="E106" s="203"/>
      <c r="F106" s="203"/>
      <c r="G106" s="203"/>
      <c r="H106" s="203"/>
      <c r="I106" s="203"/>
      <c r="J106" s="204">
        <f>J182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113</v>
      </c>
      <c r="E107" s="203"/>
      <c r="F107" s="203"/>
      <c r="G107" s="203"/>
      <c r="H107" s="203"/>
      <c r="I107" s="203"/>
      <c r="J107" s="204">
        <f>J202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5"/>
      <c r="C108" s="196"/>
      <c r="D108" s="197" t="s">
        <v>114</v>
      </c>
      <c r="E108" s="198"/>
      <c r="F108" s="198"/>
      <c r="G108" s="198"/>
      <c r="H108" s="198"/>
      <c r="I108" s="198"/>
      <c r="J108" s="199">
        <f>J204</f>
        <v>0</v>
      </c>
      <c r="K108" s="196"/>
      <c r="L108" s="200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201"/>
      <c r="C109" s="136"/>
      <c r="D109" s="202" t="s">
        <v>115</v>
      </c>
      <c r="E109" s="203"/>
      <c r="F109" s="203"/>
      <c r="G109" s="203"/>
      <c r="H109" s="203"/>
      <c r="I109" s="203"/>
      <c r="J109" s="204">
        <f>J205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5"/>
      <c r="C110" s="196"/>
      <c r="D110" s="197" t="s">
        <v>116</v>
      </c>
      <c r="E110" s="198"/>
      <c r="F110" s="198"/>
      <c r="G110" s="198"/>
      <c r="H110" s="198"/>
      <c r="I110" s="198"/>
      <c r="J110" s="199">
        <f>J206</f>
        <v>0</v>
      </c>
      <c r="K110" s="196"/>
      <c r="L110" s="200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="2" customFormat="1" ht="6.96" customHeight="1">
      <c r="A116" s="35"/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4.96" customHeight="1">
      <c r="A117" s="35"/>
      <c r="B117" s="36"/>
      <c r="C117" s="20" t="s">
        <v>117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15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190" t="str">
        <f>E7</f>
        <v>CYKLOTRASA VODNÁ - ZELOKVET V NITRE</v>
      </c>
      <c r="F120" s="29"/>
      <c r="G120" s="29"/>
      <c r="H120" s="29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" customFormat="1" ht="12" customHeight="1">
      <c r="B121" s="18"/>
      <c r="C121" s="29" t="s">
        <v>96</v>
      </c>
      <c r="D121" s="19"/>
      <c r="E121" s="19"/>
      <c r="F121" s="19"/>
      <c r="G121" s="19"/>
      <c r="H121" s="19"/>
      <c r="I121" s="19"/>
      <c r="J121" s="19"/>
      <c r="K121" s="19"/>
      <c r="L121" s="17"/>
    </row>
    <row r="122" s="2" customFormat="1" ht="16.5" customHeight="1">
      <c r="A122" s="35"/>
      <c r="B122" s="36"/>
      <c r="C122" s="37"/>
      <c r="D122" s="37"/>
      <c r="E122" s="190" t="s">
        <v>97</v>
      </c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98</v>
      </c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6.5" customHeight="1">
      <c r="A124" s="35"/>
      <c r="B124" s="36"/>
      <c r="C124" s="37"/>
      <c r="D124" s="37"/>
      <c r="E124" s="79" t="str">
        <f>E11</f>
        <v>1 - Stavebná časť</v>
      </c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2" customHeight="1">
      <c r="A126" s="35"/>
      <c r="B126" s="36"/>
      <c r="C126" s="29" t="s">
        <v>19</v>
      </c>
      <c r="D126" s="37"/>
      <c r="E126" s="37"/>
      <c r="F126" s="24" t="str">
        <f>F14</f>
        <v>Nitra</v>
      </c>
      <c r="G126" s="37"/>
      <c r="H126" s="37"/>
      <c r="I126" s="29" t="s">
        <v>21</v>
      </c>
      <c r="J126" s="82" t="str">
        <f>IF(J14="","",J14)</f>
        <v>12. 7. 2021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6.96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23</v>
      </c>
      <c r="D128" s="37"/>
      <c r="E128" s="37"/>
      <c r="F128" s="24" t="str">
        <f>E17</f>
        <v>Mesto Nitra, Štefánikova trieda 60, 950 06 Nitra</v>
      </c>
      <c r="G128" s="37"/>
      <c r="H128" s="37"/>
      <c r="I128" s="29" t="s">
        <v>29</v>
      </c>
      <c r="J128" s="33" t="str">
        <f>E23</f>
        <v>Ing. Ján Výboch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5.15" customHeight="1">
      <c r="A129" s="35"/>
      <c r="B129" s="36"/>
      <c r="C129" s="29" t="s">
        <v>27</v>
      </c>
      <c r="D129" s="37"/>
      <c r="E129" s="37"/>
      <c r="F129" s="24" t="str">
        <f>IF(E20="","",E20)</f>
        <v>Vyplň údaj</v>
      </c>
      <c r="G129" s="37"/>
      <c r="H129" s="37"/>
      <c r="I129" s="29" t="s">
        <v>32</v>
      </c>
      <c r="J129" s="33" t="str">
        <f>E26</f>
        <v>HP REA s.r.o.</v>
      </c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2" customFormat="1" ht="10.32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66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="11" customFormat="1" ht="29.28" customHeight="1">
      <c r="A131" s="206"/>
      <c r="B131" s="207"/>
      <c r="C131" s="208" t="s">
        <v>118</v>
      </c>
      <c r="D131" s="209" t="s">
        <v>60</v>
      </c>
      <c r="E131" s="209" t="s">
        <v>56</v>
      </c>
      <c r="F131" s="209" t="s">
        <v>57</v>
      </c>
      <c r="G131" s="209" t="s">
        <v>119</v>
      </c>
      <c r="H131" s="209" t="s">
        <v>120</v>
      </c>
      <c r="I131" s="209" t="s">
        <v>121</v>
      </c>
      <c r="J131" s="210" t="s">
        <v>102</v>
      </c>
      <c r="K131" s="211" t="s">
        <v>122</v>
      </c>
      <c r="L131" s="212"/>
      <c r="M131" s="103" t="s">
        <v>1</v>
      </c>
      <c r="N131" s="104" t="s">
        <v>39</v>
      </c>
      <c r="O131" s="104" t="s">
        <v>123</v>
      </c>
      <c r="P131" s="104" t="s">
        <v>124</v>
      </c>
      <c r="Q131" s="104" t="s">
        <v>125</v>
      </c>
      <c r="R131" s="104" t="s">
        <v>126</v>
      </c>
      <c r="S131" s="104" t="s">
        <v>127</v>
      </c>
      <c r="T131" s="105" t="s">
        <v>128</v>
      </c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</row>
    <row r="132" s="2" customFormat="1" ht="22.8" customHeight="1">
      <c r="A132" s="35"/>
      <c r="B132" s="36"/>
      <c r="C132" s="110" t="s">
        <v>103</v>
      </c>
      <c r="D132" s="37"/>
      <c r="E132" s="37"/>
      <c r="F132" s="37"/>
      <c r="G132" s="37"/>
      <c r="H132" s="37"/>
      <c r="I132" s="37"/>
      <c r="J132" s="213">
        <f>BK132</f>
        <v>0</v>
      </c>
      <c r="K132" s="37"/>
      <c r="L132" s="41"/>
      <c r="M132" s="106"/>
      <c r="N132" s="214"/>
      <c r="O132" s="107"/>
      <c r="P132" s="215">
        <f>P133+P204+P206</f>
        <v>0</v>
      </c>
      <c r="Q132" s="107"/>
      <c r="R132" s="215">
        <f>R133+R204+R206</f>
        <v>5047.2976650000001</v>
      </c>
      <c r="S132" s="107"/>
      <c r="T132" s="216">
        <f>T133+T204+T206</f>
        <v>1224.645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74</v>
      </c>
      <c r="AU132" s="14" t="s">
        <v>104</v>
      </c>
      <c r="BK132" s="217">
        <f>BK133+BK204+BK206</f>
        <v>0</v>
      </c>
    </row>
    <row r="133" s="12" customFormat="1" ht="25.92" customHeight="1">
      <c r="A133" s="12"/>
      <c r="B133" s="218"/>
      <c r="C133" s="219"/>
      <c r="D133" s="220" t="s">
        <v>74</v>
      </c>
      <c r="E133" s="221" t="s">
        <v>129</v>
      </c>
      <c r="F133" s="221" t="s">
        <v>130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P134+P158+P161+P162+P164+P180+P182+P202</f>
        <v>0</v>
      </c>
      <c r="Q133" s="226"/>
      <c r="R133" s="227">
        <f>R134+R158+R161+R162+R164+R180+R182+R202</f>
        <v>5047.2976650000001</v>
      </c>
      <c r="S133" s="226"/>
      <c r="T133" s="228">
        <f>T134+T158+T161+T162+T164+T180+T182+T202</f>
        <v>1224.645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79</v>
      </c>
      <c r="AT133" s="230" t="s">
        <v>74</v>
      </c>
      <c r="AU133" s="230" t="s">
        <v>75</v>
      </c>
      <c r="AY133" s="229" t="s">
        <v>131</v>
      </c>
      <c r="BK133" s="231">
        <f>BK134+BK158+BK161+BK162+BK164+BK180+BK182+BK202</f>
        <v>0</v>
      </c>
    </row>
    <row r="134" s="12" customFormat="1" ht="22.8" customHeight="1">
      <c r="A134" s="12"/>
      <c r="B134" s="218"/>
      <c r="C134" s="219"/>
      <c r="D134" s="220" t="s">
        <v>74</v>
      </c>
      <c r="E134" s="232" t="s">
        <v>79</v>
      </c>
      <c r="F134" s="232" t="s">
        <v>132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SUM(P135:P157)</f>
        <v>0</v>
      </c>
      <c r="Q134" s="226"/>
      <c r="R134" s="227">
        <f>SUM(R135:R157)</f>
        <v>953.91642499999989</v>
      </c>
      <c r="S134" s="226"/>
      <c r="T134" s="228">
        <f>SUM(T135:T157)</f>
        <v>1220.781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79</v>
      </c>
      <c r="AT134" s="230" t="s">
        <v>74</v>
      </c>
      <c r="AU134" s="230" t="s">
        <v>79</v>
      </c>
      <c r="AY134" s="229" t="s">
        <v>131</v>
      </c>
      <c r="BK134" s="231">
        <f>SUM(BK135:BK157)</f>
        <v>0</v>
      </c>
    </row>
    <row r="135" s="2" customFormat="1" ht="24.15" customHeight="1">
      <c r="A135" s="35"/>
      <c r="B135" s="36"/>
      <c r="C135" s="234" t="s">
        <v>79</v>
      </c>
      <c r="D135" s="234" t="s">
        <v>133</v>
      </c>
      <c r="E135" s="235" t="s">
        <v>134</v>
      </c>
      <c r="F135" s="236" t="s">
        <v>135</v>
      </c>
      <c r="G135" s="237" t="s">
        <v>136</v>
      </c>
      <c r="H135" s="238">
        <v>51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0.098000000000000004</v>
      </c>
      <c r="T135" s="245">
        <f>S135*H135</f>
        <v>4.9980000000000002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137</v>
      </c>
      <c r="AT135" s="246" t="s">
        <v>133</v>
      </c>
      <c r="AU135" s="246" t="s">
        <v>86</v>
      </c>
      <c r="AY135" s="14" t="s">
        <v>131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86</v>
      </c>
      <c r="BK135" s="247">
        <f>ROUND(I135*H135,2)</f>
        <v>0</v>
      </c>
      <c r="BL135" s="14" t="s">
        <v>137</v>
      </c>
      <c r="BM135" s="246" t="s">
        <v>138</v>
      </c>
    </row>
    <row r="136" s="2" customFormat="1" ht="24.15" customHeight="1">
      <c r="A136" s="35"/>
      <c r="B136" s="36"/>
      <c r="C136" s="234" t="s">
        <v>86</v>
      </c>
      <c r="D136" s="234" t="s">
        <v>133</v>
      </c>
      <c r="E136" s="235" t="s">
        <v>139</v>
      </c>
      <c r="F136" s="236" t="s">
        <v>140</v>
      </c>
      <c r="G136" s="237" t="s">
        <v>136</v>
      </c>
      <c r="H136" s="238">
        <v>3520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0.316</v>
      </c>
      <c r="T136" s="245">
        <f>S136*H136</f>
        <v>1112.3199999999999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137</v>
      </c>
      <c r="AT136" s="246" t="s">
        <v>133</v>
      </c>
      <c r="AU136" s="246" t="s">
        <v>86</v>
      </c>
      <c r="AY136" s="14" t="s">
        <v>131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86</v>
      </c>
      <c r="BK136" s="247">
        <f>ROUND(I136*H136,2)</f>
        <v>0</v>
      </c>
      <c r="BL136" s="14" t="s">
        <v>137</v>
      </c>
      <c r="BM136" s="246" t="s">
        <v>141</v>
      </c>
    </row>
    <row r="137" s="2" customFormat="1" ht="33" customHeight="1">
      <c r="A137" s="35"/>
      <c r="B137" s="36"/>
      <c r="C137" s="234" t="s">
        <v>90</v>
      </c>
      <c r="D137" s="234" t="s">
        <v>133</v>
      </c>
      <c r="E137" s="235" t="s">
        <v>142</v>
      </c>
      <c r="F137" s="236" t="s">
        <v>143</v>
      </c>
      <c r="G137" s="237" t="s">
        <v>136</v>
      </c>
      <c r="H137" s="238">
        <v>274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41</v>
      </c>
      <c r="O137" s="94"/>
      <c r="P137" s="244">
        <f>O137*H137</f>
        <v>0</v>
      </c>
      <c r="Q137" s="244">
        <v>9.0000000000000006E-05</v>
      </c>
      <c r="R137" s="244">
        <f>Q137*H137</f>
        <v>0.024660000000000001</v>
      </c>
      <c r="S137" s="244">
        <v>0.127</v>
      </c>
      <c r="T137" s="245">
        <f>S137*H137</f>
        <v>34.798000000000002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137</v>
      </c>
      <c r="AT137" s="246" t="s">
        <v>133</v>
      </c>
      <c r="AU137" s="246" t="s">
        <v>86</v>
      </c>
      <c r="AY137" s="14" t="s">
        <v>131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86</v>
      </c>
      <c r="BK137" s="247">
        <f>ROUND(I137*H137,2)</f>
        <v>0</v>
      </c>
      <c r="BL137" s="14" t="s">
        <v>137</v>
      </c>
      <c r="BM137" s="246" t="s">
        <v>144</v>
      </c>
    </row>
    <row r="138" s="2" customFormat="1" ht="33" customHeight="1">
      <c r="A138" s="35"/>
      <c r="B138" s="36"/>
      <c r="C138" s="234" t="s">
        <v>137</v>
      </c>
      <c r="D138" s="234" t="s">
        <v>133</v>
      </c>
      <c r="E138" s="235" t="s">
        <v>145</v>
      </c>
      <c r="F138" s="236" t="s">
        <v>146</v>
      </c>
      <c r="G138" s="237" t="s">
        <v>136</v>
      </c>
      <c r="H138" s="238">
        <v>180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41</v>
      </c>
      <c r="O138" s="94"/>
      <c r="P138" s="244">
        <f>O138*H138</f>
        <v>0</v>
      </c>
      <c r="Q138" s="244">
        <v>0.00017000000000000001</v>
      </c>
      <c r="R138" s="244">
        <f>Q138*H138</f>
        <v>0.030600000000000002</v>
      </c>
      <c r="S138" s="244">
        <v>0.254</v>
      </c>
      <c r="T138" s="245">
        <f>S138*H138</f>
        <v>45.719999999999999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137</v>
      </c>
      <c r="AT138" s="246" t="s">
        <v>133</v>
      </c>
      <c r="AU138" s="246" t="s">
        <v>86</v>
      </c>
      <c r="AY138" s="14" t="s">
        <v>131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86</v>
      </c>
      <c r="BK138" s="247">
        <f>ROUND(I138*H138,2)</f>
        <v>0</v>
      </c>
      <c r="BL138" s="14" t="s">
        <v>137</v>
      </c>
      <c r="BM138" s="246" t="s">
        <v>147</v>
      </c>
    </row>
    <row r="139" s="2" customFormat="1" ht="33" customHeight="1">
      <c r="A139" s="35"/>
      <c r="B139" s="36"/>
      <c r="C139" s="234" t="s">
        <v>148</v>
      </c>
      <c r="D139" s="234" t="s">
        <v>133</v>
      </c>
      <c r="E139" s="235" t="s">
        <v>149</v>
      </c>
      <c r="F139" s="236" t="s">
        <v>150</v>
      </c>
      <c r="G139" s="237" t="s">
        <v>151</v>
      </c>
      <c r="H139" s="238">
        <v>14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0.14499999999999999</v>
      </c>
      <c r="T139" s="245">
        <f>S139*H139</f>
        <v>2.0299999999999998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137</v>
      </c>
      <c r="AT139" s="246" t="s">
        <v>133</v>
      </c>
      <c r="AU139" s="246" t="s">
        <v>86</v>
      </c>
      <c r="AY139" s="14" t="s">
        <v>131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86</v>
      </c>
      <c r="BK139" s="247">
        <f>ROUND(I139*H139,2)</f>
        <v>0</v>
      </c>
      <c r="BL139" s="14" t="s">
        <v>137</v>
      </c>
      <c r="BM139" s="246" t="s">
        <v>152</v>
      </c>
    </row>
    <row r="140" s="2" customFormat="1" ht="24.15" customHeight="1">
      <c r="A140" s="35"/>
      <c r="B140" s="36"/>
      <c r="C140" s="234" t="s">
        <v>153</v>
      </c>
      <c r="D140" s="234" t="s">
        <v>133</v>
      </c>
      <c r="E140" s="235" t="s">
        <v>154</v>
      </c>
      <c r="F140" s="236" t="s">
        <v>155</v>
      </c>
      <c r="G140" s="237" t="s">
        <v>151</v>
      </c>
      <c r="H140" s="238">
        <v>32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0.040000000000000001</v>
      </c>
      <c r="T140" s="245">
        <f>S140*H140</f>
        <v>1.28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137</v>
      </c>
      <c r="AT140" s="246" t="s">
        <v>133</v>
      </c>
      <c r="AU140" s="246" t="s">
        <v>86</v>
      </c>
      <c r="AY140" s="14" t="s">
        <v>131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86</v>
      </c>
      <c r="BK140" s="247">
        <f>ROUND(I140*H140,2)</f>
        <v>0</v>
      </c>
      <c r="BL140" s="14" t="s">
        <v>137</v>
      </c>
      <c r="BM140" s="246" t="s">
        <v>156</v>
      </c>
    </row>
    <row r="141" s="2" customFormat="1" ht="24.15" customHeight="1">
      <c r="A141" s="35"/>
      <c r="B141" s="36"/>
      <c r="C141" s="234" t="s">
        <v>157</v>
      </c>
      <c r="D141" s="234" t="s">
        <v>133</v>
      </c>
      <c r="E141" s="235" t="s">
        <v>158</v>
      </c>
      <c r="F141" s="236" t="s">
        <v>159</v>
      </c>
      <c r="G141" s="237" t="s">
        <v>136</v>
      </c>
      <c r="H141" s="238">
        <v>51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0.16</v>
      </c>
      <c r="T141" s="245">
        <f>S141*H141</f>
        <v>8.1600000000000001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137</v>
      </c>
      <c r="AT141" s="246" t="s">
        <v>133</v>
      </c>
      <c r="AU141" s="246" t="s">
        <v>86</v>
      </c>
      <c r="AY141" s="14" t="s">
        <v>131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86</v>
      </c>
      <c r="BK141" s="247">
        <f>ROUND(I141*H141,2)</f>
        <v>0</v>
      </c>
      <c r="BL141" s="14" t="s">
        <v>137</v>
      </c>
      <c r="BM141" s="246" t="s">
        <v>160</v>
      </c>
    </row>
    <row r="142" s="2" customFormat="1" ht="33" customHeight="1">
      <c r="A142" s="35"/>
      <c r="B142" s="36"/>
      <c r="C142" s="234" t="s">
        <v>161</v>
      </c>
      <c r="D142" s="234" t="s">
        <v>133</v>
      </c>
      <c r="E142" s="235" t="s">
        <v>162</v>
      </c>
      <c r="F142" s="236" t="s">
        <v>163</v>
      </c>
      <c r="G142" s="237" t="s">
        <v>136</v>
      </c>
      <c r="H142" s="238">
        <v>51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0.22500000000000001</v>
      </c>
      <c r="T142" s="245">
        <f>S142*H142</f>
        <v>11.475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137</v>
      </c>
      <c r="AT142" s="246" t="s">
        <v>133</v>
      </c>
      <c r="AU142" s="246" t="s">
        <v>86</v>
      </c>
      <c r="AY142" s="14" t="s">
        <v>131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86</v>
      </c>
      <c r="BK142" s="247">
        <f>ROUND(I142*H142,2)</f>
        <v>0</v>
      </c>
      <c r="BL142" s="14" t="s">
        <v>137</v>
      </c>
      <c r="BM142" s="246" t="s">
        <v>164</v>
      </c>
    </row>
    <row r="143" s="2" customFormat="1" ht="33" customHeight="1">
      <c r="A143" s="35"/>
      <c r="B143" s="36"/>
      <c r="C143" s="234" t="s">
        <v>165</v>
      </c>
      <c r="D143" s="234" t="s">
        <v>133</v>
      </c>
      <c r="E143" s="235" t="s">
        <v>166</v>
      </c>
      <c r="F143" s="236" t="s">
        <v>167</v>
      </c>
      <c r="G143" s="237" t="s">
        <v>168</v>
      </c>
      <c r="H143" s="238">
        <v>450.30000000000001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137</v>
      </c>
      <c r="AT143" s="246" t="s">
        <v>133</v>
      </c>
      <c r="AU143" s="246" t="s">
        <v>86</v>
      </c>
      <c r="AY143" s="14" t="s">
        <v>131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86</v>
      </c>
      <c r="BK143" s="247">
        <f>ROUND(I143*H143,2)</f>
        <v>0</v>
      </c>
      <c r="BL143" s="14" t="s">
        <v>137</v>
      </c>
      <c r="BM143" s="246" t="s">
        <v>169</v>
      </c>
    </row>
    <row r="144" s="2" customFormat="1" ht="24.15" customHeight="1">
      <c r="A144" s="35"/>
      <c r="B144" s="36"/>
      <c r="C144" s="234" t="s">
        <v>170</v>
      </c>
      <c r="D144" s="234" t="s">
        <v>133</v>
      </c>
      <c r="E144" s="235" t="s">
        <v>171</v>
      </c>
      <c r="F144" s="236" t="s">
        <v>172</v>
      </c>
      <c r="G144" s="237" t="s">
        <v>168</v>
      </c>
      <c r="H144" s="238">
        <v>498.20999999999998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137</v>
      </c>
      <c r="AT144" s="246" t="s">
        <v>133</v>
      </c>
      <c r="AU144" s="246" t="s">
        <v>86</v>
      </c>
      <c r="AY144" s="14" t="s">
        <v>131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86</v>
      </c>
      <c r="BK144" s="247">
        <f>ROUND(I144*H144,2)</f>
        <v>0</v>
      </c>
      <c r="BL144" s="14" t="s">
        <v>137</v>
      </c>
      <c r="BM144" s="246" t="s">
        <v>173</v>
      </c>
    </row>
    <row r="145" s="2" customFormat="1" ht="24.15" customHeight="1">
      <c r="A145" s="35"/>
      <c r="B145" s="36"/>
      <c r="C145" s="234" t="s">
        <v>174</v>
      </c>
      <c r="D145" s="234" t="s">
        <v>133</v>
      </c>
      <c r="E145" s="235" t="s">
        <v>175</v>
      </c>
      <c r="F145" s="236" t="s">
        <v>176</v>
      </c>
      <c r="G145" s="237" t="s">
        <v>168</v>
      </c>
      <c r="H145" s="238">
        <v>498.20999999999998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137</v>
      </c>
      <c r="AT145" s="246" t="s">
        <v>133</v>
      </c>
      <c r="AU145" s="246" t="s">
        <v>86</v>
      </c>
      <c r="AY145" s="14" t="s">
        <v>131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86</v>
      </c>
      <c r="BK145" s="247">
        <f>ROUND(I145*H145,2)</f>
        <v>0</v>
      </c>
      <c r="BL145" s="14" t="s">
        <v>137</v>
      </c>
      <c r="BM145" s="246" t="s">
        <v>177</v>
      </c>
    </row>
    <row r="146" s="2" customFormat="1" ht="24.15" customHeight="1">
      <c r="A146" s="35"/>
      <c r="B146" s="36"/>
      <c r="C146" s="234" t="s">
        <v>178</v>
      </c>
      <c r="D146" s="234" t="s">
        <v>133</v>
      </c>
      <c r="E146" s="235" t="s">
        <v>179</v>
      </c>
      <c r="F146" s="236" t="s">
        <v>180</v>
      </c>
      <c r="G146" s="237" t="s">
        <v>168</v>
      </c>
      <c r="H146" s="238">
        <v>731.85000000000002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137</v>
      </c>
      <c r="AT146" s="246" t="s">
        <v>133</v>
      </c>
      <c r="AU146" s="246" t="s">
        <v>86</v>
      </c>
      <c r="AY146" s="14" t="s">
        <v>131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86</v>
      </c>
      <c r="BK146" s="247">
        <f>ROUND(I146*H146,2)</f>
        <v>0</v>
      </c>
      <c r="BL146" s="14" t="s">
        <v>137</v>
      </c>
      <c r="BM146" s="246" t="s">
        <v>181</v>
      </c>
    </row>
    <row r="147" s="2" customFormat="1" ht="16.5" customHeight="1">
      <c r="A147" s="35"/>
      <c r="B147" s="36"/>
      <c r="C147" s="248" t="s">
        <v>182</v>
      </c>
      <c r="D147" s="248" t="s">
        <v>183</v>
      </c>
      <c r="E147" s="249" t="s">
        <v>184</v>
      </c>
      <c r="F147" s="250" t="s">
        <v>185</v>
      </c>
      <c r="G147" s="251" t="s">
        <v>186</v>
      </c>
      <c r="H147" s="252">
        <v>951.40499999999997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1</v>
      </c>
      <c r="R147" s="244">
        <f>Q147*H147</f>
        <v>951.40499999999997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161</v>
      </c>
      <c r="AT147" s="246" t="s">
        <v>183</v>
      </c>
      <c r="AU147" s="246" t="s">
        <v>86</v>
      </c>
      <c r="AY147" s="14" t="s">
        <v>131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86</v>
      </c>
      <c r="BK147" s="247">
        <f>ROUND(I147*H147,2)</f>
        <v>0</v>
      </c>
      <c r="BL147" s="14" t="s">
        <v>137</v>
      </c>
      <c r="BM147" s="246" t="s">
        <v>187</v>
      </c>
    </row>
    <row r="148" s="2" customFormat="1" ht="37.8" customHeight="1">
      <c r="A148" s="35"/>
      <c r="B148" s="36"/>
      <c r="C148" s="234" t="s">
        <v>188</v>
      </c>
      <c r="D148" s="234" t="s">
        <v>133</v>
      </c>
      <c r="E148" s="235" t="s">
        <v>189</v>
      </c>
      <c r="F148" s="236" t="s">
        <v>190</v>
      </c>
      <c r="G148" s="237" t="s">
        <v>168</v>
      </c>
      <c r="H148" s="238">
        <v>731.85000000000002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137</v>
      </c>
      <c r="AT148" s="246" t="s">
        <v>133</v>
      </c>
      <c r="AU148" s="246" t="s">
        <v>86</v>
      </c>
      <c r="AY148" s="14" t="s">
        <v>131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86</v>
      </c>
      <c r="BK148" s="247">
        <f>ROUND(I148*H148,2)</f>
        <v>0</v>
      </c>
      <c r="BL148" s="14" t="s">
        <v>137</v>
      </c>
      <c r="BM148" s="246" t="s">
        <v>191</v>
      </c>
    </row>
    <row r="149" s="2" customFormat="1" ht="44.25" customHeight="1">
      <c r="A149" s="35"/>
      <c r="B149" s="36"/>
      <c r="C149" s="234" t="s">
        <v>192</v>
      </c>
      <c r="D149" s="234" t="s">
        <v>133</v>
      </c>
      <c r="E149" s="235" t="s">
        <v>193</v>
      </c>
      <c r="F149" s="236" t="s">
        <v>194</v>
      </c>
      <c r="G149" s="237" t="s">
        <v>168</v>
      </c>
      <c r="H149" s="238">
        <v>3659.25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137</v>
      </c>
      <c r="AT149" s="246" t="s">
        <v>133</v>
      </c>
      <c r="AU149" s="246" t="s">
        <v>86</v>
      </c>
      <c r="AY149" s="14" t="s">
        <v>131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86</v>
      </c>
      <c r="BK149" s="247">
        <f>ROUND(I149*H149,2)</f>
        <v>0</v>
      </c>
      <c r="BL149" s="14" t="s">
        <v>137</v>
      </c>
      <c r="BM149" s="246" t="s">
        <v>195</v>
      </c>
    </row>
    <row r="150" s="2" customFormat="1" ht="33" customHeight="1">
      <c r="A150" s="35"/>
      <c r="B150" s="36"/>
      <c r="C150" s="234" t="s">
        <v>196</v>
      </c>
      <c r="D150" s="234" t="s">
        <v>133</v>
      </c>
      <c r="E150" s="235" t="s">
        <v>197</v>
      </c>
      <c r="F150" s="236" t="s">
        <v>198</v>
      </c>
      <c r="G150" s="237" t="s">
        <v>168</v>
      </c>
      <c r="H150" s="238">
        <v>1230.06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137</v>
      </c>
      <c r="AT150" s="246" t="s">
        <v>133</v>
      </c>
      <c r="AU150" s="246" t="s">
        <v>86</v>
      </c>
      <c r="AY150" s="14" t="s">
        <v>131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86</v>
      </c>
      <c r="BK150" s="247">
        <f>ROUND(I150*H150,2)</f>
        <v>0</v>
      </c>
      <c r="BL150" s="14" t="s">
        <v>137</v>
      </c>
      <c r="BM150" s="246" t="s">
        <v>199</v>
      </c>
    </row>
    <row r="151" s="2" customFormat="1" ht="21.75" customHeight="1">
      <c r="A151" s="35"/>
      <c r="B151" s="36"/>
      <c r="C151" s="234" t="s">
        <v>200</v>
      </c>
      <c r="D151" s="234" t="s">
        <v>133</v>
      </c>
      <c r="E151" s="235" t="s">
        <v>201</v>
      </c>
      <c r="F151" s="236" t="s">
        <v>202</v>
      </c>
      <c r="G151" s="237" t="s">
        <v>136</v>
      </c>
      <c r="H151" s="238">
        <v>6619.1999999999998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137</v>
      </c>
      <c r="AT151" s="246" t="s">
        <v>133</v>
      </c>
      <c r="AU151" s="246" t="s">
        <v>86</v>
      </c>
      <c r="AY151" s="14" t="s">
        <v>131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86</v>
      </c>
      <c r="BK151" s="247">
        <f>ROUND(I151*H151,2)</f>
        <v>0</v>
      </c>
      <c r="BL151" s="14" t="s">
        <v>137</v>
      </c>
      <c r="BM151" s="246" t="s">
        <v>203</v>
      </c>
    </row>
    <row r="152" s="2" customFormat="1" ht="24.15" customHeight="1">
      <c r="A152" s="35"/>
      <c r="B152" s="36"/>
      <c r="C152" s="234" t="s">
        <v>204</v>
      </c>
      <c r="D152" s="234" t="s">
        <v>133</v>
      </c>
      <c r="E152" s="235" t="s">
        <v>205</v>
      </c>
      <c r="F152" s="236" t="s">
        <v>206</v>
      </c>
      <c r="G152" s="237" t="s">
        <v>136</v>
      </c>
      <c r="H152" s="238">
        <v>3661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137</v>
      </c>
      <c r="AT152" s="246" t="s">
        <v>133</v>
      </c>
      <c r="AU152" s="246" t="s">
        <v>86</v>
      </c>
      <c r="AY152" s="14" t="s">
        <v>131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86</v>
      </c>
      <c r="BK152" s="247">
        <f>ROUND(I152*H152,2)</f>
        <v>0</v>
      </c>
      <c r="BL152" s="14" t="s">
        <v>137</v>
      </c>
      <c r="BM152" s="246" t="s">
        <v>207</v>
      </c>
    </row>
    <row r="153" s="2" customFormat="1" ht="16.5" customHeight="1">
      <c r="A153" s="35"/>
      <c r="B153" s="36"/>
      <c r="C153" s="234" t="s">
        <v>208</v>
      </c>
      <c r="D153" s="234" t="s">
        <v>133</v>
      </c>
      <c r="E153" s="235" t="s">
        <v>209</v>
      </c>
      <c r="F153" s="236" t="s">
        <v>210</v>
      </c>
      <c r="G153" s="237" t="s">
        <v>136</v>
      </c>
      <c r="H153" s="238">
        <v>3661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137</v>
      </c>
      <c r="AT153" s="246" t="s">
        <v>133</v>
      </c>
      <c r="AU153" s="246" t="s">
        <v>86</v>
      </c>
      <c r="AY153" s="14" t="s">
        <v>131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86</v>
      </c>
      <c r="BK153" s="247">
        <f>ROUND(I153*H153,2)</f>
        <v>0</v>
      </c>
      <c r="BL153" s="14" t="s">
        <v>137</v>
      </c>
      <c r="BM153" s="246" t="s">
        <v>211</v>
      </c>
    </row>
    <row r="154" s="2" customFormat="1" ht="24.15" customHeight="1">
      <c r="A154" s="35"/>
      <c r="B154" s="36"/>
      <c r="C154" s="234" t="s">
        <v>7</v>
      </c>
      <c r="D154" s="234" t="s">
        <v>133</v>
      </c>
      <c r="E154" s="235" t="s">
        <v>212</v>
      </c>
      <c r="F154" s="236" t="s">
        <v>213</v>
      </c>
      <c r="G154" s="237" t="s">
        <v>136</v>
      </c>
      <c r="H154" s="238">
        <v>3661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137</v>
      </c>
      <c r="AT154" s="246" t="s">
        <v>133</v>
      </c>
      <c r="AU154" s="246" t="s">
        <v>86</v>
      </c>
      <c r="AY154" s="14" t="s">
        <v>131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86</v>
      </c>
      <c r="BK154" s="247">
        <f>ROUND(I154*H154,2)</f>
        <v>0</v>
      </c>
      <c r="BL154" s="14" t="s">
        <v>137</v>
      </c>
      <c r="BM154" s="246" t="s">
        <v>214</v>
      </c>
    </row>
    <row r="155" s="2" customFormat="1" ht="16.5" customHeight="1">
      <c r="A155" s="35"/>
      <c r="B155" s="36"/>
      <c r="C155" s="234" t="s">
        <v>215</v>
      </c>
      <c r="D155" s="234" t="s">
        <v>133</v>
      </c>
      <c r="E155" s="235" t="s">
        <v>216</v>
      </c>
      <c r="F155" s="236" t="s">
        <v>217</v>
      </c>
      <c r="G155" s="237" t="s">
        <v>136</v>
      </c>
      <c r="H155" s="238">
        <v>3661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0.00064000000000000005</v>
      </c>
      <c r="R155" s="244">
        <f>Q155*H155</f>
        <v>2.3430400000000002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137</v>
      </c>
      <c r="AT155" s="246" t="s">
        <v>133</v>
      </c>
      <c r="AU155" s="246" t="s">
        <v>86</v>
      </c>
      <c r="AY155" s="14" t="s">
        <v>131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86</v>
      </c>
      <c r="BK155" s="247">
        <f>ROUND(I155*H155,2)</f>
        <v>0</v>
      </c>
      <c r="BL155" s="14" t="s">
        <v>137</v>
      </c>
      <c r="BM155" s="246" t="s">
        <v>218</v>
      </c>
    </row>
    <row r="156" s="2" customFormat="1" ht="16.5" customHeight="1">
      <c r="A156" s="35"/>
      <c r="B156" s="36"/>
      <c r="C156" s="248" t="s">
        <v>219</v>
      </c>
      <c r="D156" s="248" t="s">
        <v>183</v>
      </c>
      <c r="E156" s="249" t="s">
        <v>220</v>
      </c>
      <c r="F156" s="250" t="s">
        <v>221</v>
      </c>
      <c r="G156" s="251" t="s">
        <v>222</v>
      </c>
      <c r="H156" s="252">
        <v>113.125</v>
      </c>
      <c r="I156" s="253"/>
      <c r="J156" s="254">
        <f>ROUND(I156*H156,2)</f>
        <v>0</v>
      </c>
      <c r="K156" s="255"/>
      <c r="L156" s="256"/>
      <c r="M156" s="257" t="s">
        <v>1</v>
      </c>
      <c r="N156" s="258" t="s">
        <v>41</v>
      </c>
      <c r="O156" s="94"/>
      <c r="P156" s="244">
        <f>O156*H156</f>
        <v>0</v>
      </c>
      <c r="Q156" s="244">
        <v>0.001</v>
      </c>
      <c r="R156" s="244">
        <f>Q156*H156</f>
        <v>0.113125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161</v>
      </c>
      <c r="AT156" s="246" t="s">
        <v>183</v>
      </c>
      <c r="AU156" s="246" t="s">
        <v>86</v>
      </c>
      <c r="AY156" s="14" t="s">
        <v>131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86</v>
      </c>
      <c r="BK156" s="247">
        <f>ROUND(I156*H156,2)</f>
        <v>0</v>
      </c>
      <c r="BL156" s="14" t="s">
        <v>137</v>
      </c>
      <c r="BM156" s="246" t="s">
        <v>223</v>
      </c>
    </row>
    <row r="157" s="2" customFormat="1" ht="16.5" customHeight="1">
      <c r="A157" s="35"/>
      <c r="B157" s="36"/>
      <c r="C157" s="234" t="s">
        <v>224</v>
      </c>
      <c r="D157" s="234" t="s">
        <v>133</v>
      </c>
      <c r="E157" s="235" t="s">
        <v>225</v>
      </c>
      <c r="F157" s="236" t="s">
        <v>226</v>
      </c>
      <c r="G157" s="237" t="s">
        <v>136</v>
      </c>
      <c r="H157" s="238">
        <v>3661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137</v>
      </c>
      <c r="AT157" s="246" t="s">
        <v>133</v>
      </c>
      <c r="AU157" s="246" t="s">
        <v>86</v>
      </c>
      <c r="AY157" s="14" t="s">
        <v>131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86</v>
      </c>
      <c r="BK157" s="247">
        <f>ROUND(I157*H157,2)</f>
        <v>0</v>
      </c>
      <c r="BL157" s="14" t="s">
        <v>137</v>
      </c>
      <c r="BM157" s="246" t="s">
        <v>227</v>
      </c>
    </row>
    <row r="158" s="12" customFormat="1" ht="22.8" customHeight="1">
      <c r="A158" s="12"/>
      <c r="B158" s="218"/>
      <c r="C158" s="219"/>
      <c r="D158" s="220" t="s">
        <v>74</v>
      </c>
      <c r="E158" s="232" t="s">
        <v>86</v>
      </c>
      <c r="F158" s="232" t="s">
        <v>228</v>
      </c>
      <c r="G158" s="219"/>
      <c r="H158" s="219"/>
      <c r="I158" s="222"/>
      <c r="J158" s="233">
        <f>BK158</f>
        <v>0</v>
      </c>
      <c r="K158" s="219"/>
      <c r="L158" s="224"/>
      <c r="M158" s="225"/>
      <c r="N158" s="226"/>
      <c r="O158" s="226"/>
      <c r="P158" s="227">
        <f>SUM(P159:P160)</f>
        <v>0</v>
      </c>
      <c r="Q158" s="226"/>
      <c r="R158" s="227">
        <f>SUM(R159:R160)</f>
        <v>2.4679200000000003</v>
      </c>
      <c r="S158" s="226"/>
      <c r="T158" s="228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9" t="s">
        <v>79</v>
      </c>
      <c r="AT158" s="230" t="s">
        <v>74</v>
      </c>
      <c r="AU158" s="230" t="s">
        <v>79</v>
      </c>
      <c r="AY158" s="229" t="s">
        <v>131</v>
      </c>
      <c r="BK158" s="231">
        <f>SUM(BK159:BK160)</f>
        <v>0</v>
      </c>
    </row>
    <row r="159" s="2" customFormat="1" ht="24.15" customHeight="1">
      <c r="A159" s="35"/>
      <c r="B159" s="36"/>
      <c r="C159" s="234" t="s">
        <v>229</v>
      </c>
      <c r="D159" s="234" t="s">
        <v>133</v>
      </c>
      <c r="E159" s="235" t="s">
        <v>230</v>
      </c>
      <c r="F159" s="236" t="s">
        <v>231</v>
      </c>
      <c r="G159" s="237" t="s">
        <v>136</v>
      </c>
      <c r="H159" s="238">
        <v>4368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41</v>
      </c>
      <c r="O159" s="94"/>
      <c r="P159" s="244">
        <f>O159*H159</f>
        <v>0</v>
      </c>
      <c r="Q159" s="244">
        <v>3.0000000000000001E-05</v>
      </c>
      <c r="R159" s="244">
        <f>Q159*H159</f>
        <v>0.13103999999999999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137</v>
      </c>
      <c r="AT159" s="246" t="s">
        <v>133</v>
      </c>
      <c r="AU159" s="246" t="s">
        <v>86</v>
      </c>
      <c r="AY159" s="14" t="s">
        <v>131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86</v>
      </c>
      <c r="BK159" s="247">
        <f>ROUND(I159*H159,2)</f>
        <v>0</v>
      </c>
      <c r="BL159" s="14" t="s">
        <v>137</v>
      </c>
      <c r="BM159" s="246" t="s">
        <v>232</v>
      </c>
    </row>
    <row r="160" s="2" customFormat="1" ht="16.5" customHeight="1">
      <c r="A160" s="35"/>
      <c r="B160" s="36"/>
      <c r="C160" s="248" t="s">
        <v>233</v>
      </c>
      <c r="D160" s="248" t="s">
        <v>183</v>
      </c>
      <c r="E160" s="249" t="s">
        <v>234</v>
      </c>
      <c r="F160" s="250" t="s">
        <v>235</v>
      </c>
      <c r="G160" s="251" t="s">
        <v>136</v>
      </c>
      <c r="H160" s="252">
        <v>4673.7600000000002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0.00050000000000000001</v>
      </c>
      <c r="R160" s="244">
        <f>Q160*H160</f>
        <v>2.3368800000000003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161</v>
      </c>
      <c r="AT160" s="246" t="s">
        <v>183</v>
      </c>
      <c r="AU160" s="246" t="s">
        <v>86</v>
      </c>
      <c r="AY160" s="14" t="s">
        <v>131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86</v>
      </c>
      <c r="BK160" s="247">
        <f>ROUND(I160*H160,2)</f>
        <v>0</v>
      </c>
      <c r="BL160" s="14" t="s">
        <v>137</v>
      </c>
      <c r="BM160" s="246" t="s">
        <v>236</v>
      </c>
    </row>
    <row r="161" s="12" customFormat="1" ht="22.8" customHeight="1">
      <c r="A161" s="12"/>
      <c r="B161" s="218"/>
      <c r="C161" s="219"/>
      <c r="D161" s="220" t="s">
        <v>74</v>
      </c>
      <c r="E161" s="232" t="s">
        <v>90</v>
      </c>
      <c r="F161" s="232" t="s">
        <v>237</v>
      </c>
      <c r="G161" s="219"/>
      <c r="H161" s="219"/>
      <c r="I161" s="222"/>
      <c r="J161" s="233">
        <f>BK161</f>
        <v>0</v>
      </c>
      <c r="K161" s="219"/>
      <c r="L161" s="224"/>
      <c r="M161" s="225"/>
      <c r="N161" s="226"/>
      <c r="O161" s="226"/>
      <c r="P161" s="227">
        <v>0</v>
      </c>
      <c r="Q161" s="226"/>
      <c r="R161" s="227">
        <v>0</v>
      </c>
      <c r="S161" s="226"/>
      <c r="T161" s="228"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9" t="s">
        <v>79</v>
      </c>
      <c r="AT161" s="230" t="s">
        <v>74</v>
      </c>
      <c r="AU161" s="230" t="s">
        <v>79</v>
      </c>
      <c r="AY161" s="229" t="s">
        <v>131</v>
      </c>
      <c r="BK161" s="231">
        <v>0</v>
      </c>
    </row>
    <row r="162" s="12" customFormat="1" ht="22.8" customHeight="1">
      <c r="A162" s="12"/>
      <c r="B162" s="218"/>
      <c r="C162" s="219"/>
      <c r="D162" s="220" t="s">
        <v>74</v>
      </c>
      <c r="E162" s="232" t="s">
        <v>137</v>
      </c>
      <c r="F162" s="232" t="s">
        <v>238</v>
      </c>
      <c r="G162" s="219"/>
      <c r="H162" s="219"/>
      <c r="I162" s="222"/>
      <c r="J162" s="233">
        <f>BK162</f>
        <v>0</v>
      </c>
      <c r="K162" s="219"/>
      <c r="L162" s="224"/>
      <c r="M162" s="225"/>
      <c r="N162" s="226"/>
      <c r="O162" s="226"/>
      <c r="P162" s="227">
        <f>P163</f>
        <v>0</v>
      </c>
      <c r="Q162" s="226"/>
      <c r="R162" s="227">
        <f>R163</f>
        <v>0.32250000000000001</v>
      </c>
      <c r="S162" s="226"/>
      <c r="T162" s="228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9" t="s">
        <v>79</v>
      </c>
      <c r="AT162" s="230" t="s">
        <v>74</v>
      </c>
      <c r="AU162" s="230" t="s">
        <v>79</v>
      </c>
      <c r="AY162" s="229" t="s">
        <v>131</v>
      </c>
      <c r="BK162" s="231">
        <f>BK163</f>
        <v>0</v>
      </c>
    </row>
    <row r="163" s="2" customFormat="1" ht="24.15" customHeight="1">
      <c r="A163" s="35"/>
      <c r="B163" s="36"/>
      <c r="C163" s="234" t="s">
        <v>239</v>
      </c>
      <c r="D163" s="234" t="s">
        <v>133</v>
      </c>
      <c r="E163" s="235" t="s">
        <v>240</v>
      </c>
      <c r="F163" s="236" t="s">
        <v>241</v>
      </c>
      <c r="G163" s="237" t="s">
        <v>151</v>
      </c>
      <c r="H163" s="238">
        <v>215</v>
      </c>
      <c r="I163" s="239"/>
      <c r="J163" s="240">
        <f>ROUND(I163*H163,2)</f>
        <v>0</v>
      </c>
      <c r="K163" s="241"/>
      <c r="L163" s="41"/>
      <c r="M163" s="242" t="s">
        <v>1</v>
      </c>
      <c r="N163" s="243" t="s">
        <v>41</v>
      </c>
      <c r="O163" s="94"/>
      <c r="P163" s="244">
        <f>O163*H163</f>
        <v>0</v>
      </c>
      <c r="Q163" s="244">
        <v>0.0015</v>
      </c>
      <c r="R163" s="244">
        <f>Q163*H163</f>
        <v>0.32250000000000001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137</v>
      </c>
      <c r="AT163" s="246" t="s">
        <v>133</v>
      </c>
      <c r="AU163" s="246" t="s">
        <v>86</v>
      </c>
      <c r="AY163" s="14" t="s">
        <v>131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86</v>
      </c>
      <c r="BK163" s="247">
        <f>ROUND(I163*H163,2)</f>
        <v>0</v>
      </c>
      <c r="BL163" s="14" t="s">
        <v>137</v>
      </c>
      <c r="BM163" s="246" t="s">
        <v>242</v>
      </c>
    </row>
    <row r="164" s="12" customFormat="1" ht="22.8" customHeight="1">
      <c r="A164" s="12"/>
      <c r="B164" s="218"/>
      <c r="C164" s="219"/>
      <c r="D164" s="220" t="s">
        <v>74</v>
      </c>
      <c r="E164" s="232" t="s">
        <v>148</v>
      </c>
      <c r="F164" s="232" t="s">
        <v>243</v>
      </c>
      <c r="G164" s="219"/>
      <c r="H164" s="219"/>
      <c r="I164" s="222"/>
      <c r="J164" s="233">
        <f>BK164</f>
        <v>0</v>
      </c>
      <c r="K164" s="219"/>
      <c r="L164" s="224"/>
      <c r="M164" s="225"/>
      <c r="N164" s="226"/>
      <c r="O164" s="226"/>
      <c r="P164" s="227">
        <f>SUM(P165:P179)</f>
        <v>0</v>
      </c>
      <c r="Q164" s="226"/>
      <c r="R164" s="227">
        <f>SUM(R165:R179)</f>
        <v>3732.2716200000004</v>
      </c>
      <c r="S164" s="226"/>
      <c r="T164" s="228">
        <f>SUM(T165:T179)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9" t="s">
        <v>79</v>
      </c>
      <c r="AT164" s="230" t="s">
        <v>74</v>
      </c>
      <c r="AU164" s="230" t="s">
        <v>79</v>
      </c>
      <c r="AY164" s="229" t="s">
        <v>131</v>
      </c>
      <c r="BK164" s="231">
        <f>SUM(BK165:BK179)</f>
        <v>0</v>
      </c>
    </row>
    <row r="165" s="2" customFormat="1" ht="33" customHeight="1">
      <c r="A165" s="35"/>
      <c r="B165" s="36"/>
      <c r="C165" s="234" t="s">
        <v>244</v>
      </c>
      <c r="D165" s="234" t="s">
        <v>133</v>
      </c>
      <c r="E165" s="235" t="s">
        <v>245</v>
      </c>
      <c r="F165" s="236" t="s">
        <v>246</v>
      </c>
      <c r="G165" s="237" t="s">
        <v>136</v>
      </c>
      <c r="H165" s="238">
        <v>4368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0.063600000000000004</v>
      </c>
      <c r="R165" s="244">
        <f>Q165*H165</f>
        <v>277.8048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137</v>
      </c>
      <c r="AT165" s="246" t="s">
        <v>133</v>
      </c>
      <c r="AU165" s="246" t="s">
        <v>86</v>
      </c>
      <c r="AY165" s="14" t="s">
        <v>131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86</v>
      </c>
      <c r="BK165" s="247">
        <f>ROUND(I165*H165,2)</f>
        <v>0</v>
      </c>
      <c r="BL165" s="14" t="s">
        <v>137</v>
      </c>
      <c r="BM165" s="246" t="s">
        <v>247</v>
      </c>
    </row>
    <row r="166" s="2" customFormat="1" ht="33" customHeight="1">
      <c r="A166" s="35"/>
      <c r="B166" s="36"/>
      <c r="C166" s="234" t="s">
        <v>248</v>
      </c>
      <c r="D166" s="234" t="s">
        <v>133</v>
      </c>
      <c r="E166" s="235" t="s">
        <v>249</v>
      </c>
      <c r="F166" s="236" t="s">
        <v>250</v>
      </c>
      <c r="G166" s="237" t="s">
        <v>136</v>
      </c>
      <c r="H166" s="238">
        <v>417.5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0.37080000000000002</v>
      </c>
      <c r="R166" s="244">
        <f>Q166*H166</f>
        <v>154.809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137</v>
      </c>
      <c r="AT166" s="246" t="s">
        <v>133</v>
      </c>
      <c r="AU166" s="246" t="s">
        <v>86</v>
      </c>
      <c r="AY166" s="14" t="s">
        <v>131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86</v>
      </c>
      <c r="BK166" s="247">
        <f>ROUND(I166*H166,2)</f>
        <v>0</v>
      </c>
      <c r="BL166" s="14" t="s">
        <v>137</v>
      </c>
      <c r="BM166" s="246" t="s">
        <v>251</v>
      </c>
    </row>
    <row r="167" s="2" customFormat="1" ht="24.15" customHeight="1">
      <c r="A167" s="35"/>
      <c r="B167" s="36"/>
      <c r="C167" s="234" t="s">
        <v>252</v>
      </c>
      <c r="D167" s="234" t="s">
        <v>133</v>
      </c>
      <c r="E167" s="235" t="s">
        <v>253</v>
      </c>
      <c r="F167" s="236" t="s">
        <v>254</v>
      </c>
      <c r="G167" s="237" t="s">
        <v>136</v>
      </c>
      <c r="H167" s="238">
        <v>4368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0.37080000000000002</v>
      </c>
      <c r="R167" s="244">
        <f>Q167*H167</f>
        <v>1619.6544000000001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137</v>
      </c>
      <c r="AT167" s="246" t="s">
        <v>133</v>
      </c>
      <c r="AU167" s="246" t="s">
        <v>86</v>
      </c>
      <c r="AY167" s="14" t="s">
        <v>131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86</v>
      </c>
      <c r="BK167" s="247">
        <f>ROUND(I167*H167,2)</f>
        <v>0</v>
      </c>
      <c r="BL167" s="14" t="s">
        <v>137</v>
      </c>
      <c r="BM167" s="246" t="s">
        <v>255</v>
      </c>
    </row>
    <row r="168" s="2" customFormat="1" ht="24.15" customHeight="1">
      <c r="A168" s="35"/>
      <c r="B168" s="36"/>
      <c r="C168" s="234" t="s">
        <v>256</v>
      </c>
      <c r="D168" s="234" t="s">
        <v>133</v>
      </c>
      <c r="E168" s="235" t="s">
        <v>257</v>
      </c>
      <c r="F168" s="236" t="s">
        <v>258</v>
      </c>
      <c r="G168" s="237" t="s">
        <v>136</v>
      </c>
      <c r="H168" s="238">
        <v>65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41</v>
      </c>
      <c r="O168" s="94"/>
      <c r="P168" s="244">
        <f>O168*H168</f>
        <v>0</v>
      </c>
      <c r="Q168" s="244">
        <v>0.46166000000000001</v>
      </c>
      <c r="R168" s="244">
        <f>Q168*H168</f>
        <v>30.007899999999999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137</v>
      </c>
      <c r="AT168" s="246" t="s">
        <v>133</v>
      </c>
      <c r="AU168" s="246" t="s">
        <v>86</v>
      </c>
      <c r="AY168" s="14" t="s">
        <v>131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86</v>
      </c>
      <c r="BK168" s="247">
        <f>ROUND(I168*H168,2)</f>
        <v>0</v>
      </c>
      <c r="BL168" s="14" t="s">
        <v>137</v>
      </c>
      <c r="BM168" s="246" t="s">
        <v>259</v>
      </c>
    </row>
    <row r="169" s="2" customFormat="1" ht="24.15" customHeight="1">
      <c r="A169" s="35"/>
      <c r="B169" s="36"/>
      <c r="C169" s="234" t="s">
        <v>260</v>
      </c>
      <c r="D169" s="234" t="s">
        <v>133</v>
      </c>
      <c r="E169" s="235" t="s">
        <v>261</v>
      </c>
      <c r="F169" s="236" t="s">
        <v>262</v>
      </c>
      <c r="G169" s="237" t="s">
        <v>136</v>
      </c>
      <c r="H169" s="238">
        <v>176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0.27476</v>
      </c>
      <c r="R169" s="244">
        <f>Q169*H169</f>
        <v>48.357759999999999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137</v>
      </c>
      <c r="AT169" s="246" t="s">
        <v>133</v>
      </c>
      <c r="AU169" s="246" t="s">
        <v>86</v>
      </c>
      <c r="AY169" s="14" t="s">
        <v>131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86</v>
      </c>
      <c r="BK169" s="247">
        <f>ROUND(I169*H169,2)</f>
        <v>0</v>
      </c>
      <c r="BL169" s="14" t="s">
        <v>137</v>
      </c>
      <c r="BM169" s="246" t="s">
        <v>263</v>
      </c>
    </row>
    <row r="170" s="2" customFormat="1" ht="24.15" customHeight="1">
      <c r="A170" s="35"/>
      <c r="B170" s="36"/>
      <c r="C170" s="234" t="s">
        <v>264</v>
      </c>
      <c r="D170" s="234" t="s">
        <v>133</v>
      </c>
      <c r="E170" s="235" t="s">
        <v>265</v>
      </c>
      <c r="F170" s="236" t="s">
        <v>266</v>
      </c>
      <c r="G170" s="237" t="s">
        <v>136</v>
      </c>
      <c r="H170" s="238">
        <v>780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0.18776000000000001</v>
      </c>
      <c r="R170" s="244">
        <f>Q170*H170</f>
        <v>146.4528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137</v>
      </c>
      <c r="AT170" s="246" t="s">
        <v>133</v>
      </c>
      <c r="AU170" s="246" t="s">
        <v>86</v>
      </c>
      <c r="AY170" s="14" t="s">
        <v>131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86</v>
      </c>
      <c r="BK170" s="247">
        <f>ROUND(I170*H170,2)</f>
        <v>0</v>
      </c>
      <c r="BL170" s="14" t="s">
        <v>137</v>
      </c>
      <c r="BM170" s="246" t="s">
        <v>267</v>
      </c>
    </row>
    <row r="171" s="2" customFormat="1" ht="24.15" customHeight="1">
      <c r="A171" s="35"/>
      <c r="B171" s="36"/>
      <c r="C171" s="234" t="s">
        <v>268</v>
      </c>
      <c r="D171" s="234" t="s">
        <v>133</v>
      </c>
      <c r="E171" s="235" t="s">
        <v>269</v>
      </c>
      <c r="F171" s="236" t="s">
        <v>270</v>
      </c>
      <c r="G171" s="237" t="s">
        <v>168</v>
      </c>
      <c r="H171" s="238">
        <v>356.36000000000001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137</v>
      </c>
      <c r="AT171" s="246" t="s">
        <v>133</v>
      </c>
      <c r="AU171" s="246" t="s">
        <v>86</v>
      </c>
      <c r="AY171" s="14" t="s">
        <v>131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86</v>
      </c>
      <c r="BK171" s="247">
        <f>ROUND(I171*H171,2)</f>
        <v>0</v>
      </c>
      <c r="BL171" s="14" t="s">
        <v>137</v>
      </c>
      <c r="BM171" s="246" t="s">
        <v>271</v>
      </c>
    </row>
    <row r="172" s="2" customFormat="1" ht="33" customHeight="1">
      <c r="A172" s="35"/>
      <c r="B172" s="36"/>
      <c r="C172" s="234" t="s">
        <v>272</v>
      </c>
      <c r="D172" s="234" t="s">
        <v>133</v>
      </c>
      <c r="E172" s="235" t="s">
        <v>273</v>
      </c>
      <c r="F172" s="236" t="s">
        <v>274</v>
      </c>
      <c r="G172" s="237" t="s">
        <v>136</v>
      </c>
      <c r="H172" s="238">
        <v>4368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0.0058100000000000001</v>
      </c>
      <c r="R172" s="244">
        <f>Q172*H172</f>
        <v>25.378080000000001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137</v>
      </c>
      <c r="AT172" s="246" t="s">
        <v>133</v>
      </c>
      <c r="AU172" s="246" t="s">
        <v>86</v>
      </c>
      <c r="AY172" s="14" t="s">
        <v>131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86</v>
      </c>
      <c r="BK172" s="247">
        <f>ROUND(I172*H172,2)</f>
        <v>0</v>
      </c>
      <c r="BL172" s="14" t="s">
        <v>137</v>
      </c>
      <c r="BM172" s="246" t="s">
        <v>275</v>
      </c>
    </row>
    <row r="173" s="2" customFormat="1" ht="33" customHeight="1">
      <c r="A173" s="35"/>
      <c r="B173" s="36"/>
      <c r="C173" s="234" t="s">
        <v>276</v>
      </c>
      <c r="D173" s="234" t="s">
        <v>133</v>
      </c>
      <c r="E173" s="235" t="s">
        <v>277</v>
      </c>
      <c r="F173" s="236" t="s">
        <v>278</v>
      </c>
      <c r="G173" s="237" t="s">
        <v>136</v>
      </c>
      <c r="H173" s="238">
        <v>4368</v>
      </c>
      <c r="I173" s="239"/>
      <c r="J173" s="240">
        <f>ROUND(I173*H173,2)</f>
        <v>0</v>
      </c>
      <c r="K173" s="241"/>
      <c r="L173" s="41"/>
      <c r="M173" s="242" t="s">
        <v>1</v>
      </c>
      <c r="N173" s="243" t="s">
        <v>41</v>
      </c>
      <c r="O173" s="94"/>
      <c r="P173" s="244">
        <f>O173*H173</f>
        <v>0</v>
      </c>
      <c r="Q173" s="244">
        <v>0.12966</v>
      </c>
      <c r="R173" s="244">
        <f>Q173*H173</f>
        <v>566.35487999999998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137</v>
      </c>
      <c r="AT173" s="246" t="s">
        <v>133</v>
      </c>
      <c r="AU173" s="246" t="s">
        <v>86</v>
      </c>
      <c r="AY173" s="14" t="s">
        <v>131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86</v>
      </c>
      <c r="BK173" s="247">
        <f>ROUND(I173*H173,2)</f>
        <v>0</v>
      </c>
      <c r="BL173" s="14" t="s">
        <v>137</v>
      </c>
      <c r="BM173" s="246" t="s">
        <v>279</v>
      </c>
    </row>
    <row r="174" s="2" customFormat="1" ht="37.8" customHeight="1">
      <c r="A174" s="35"/>
      <c r="B174" s="36"/>
      <c r="C174" s="234" t="s">
        <v>280</v>
      </c>
      <c r="D174" s="234" t="s">
        <v>133</v>
      </c>
      <c r="E174" s="235" t="s">
        <v>281</v>
      </c>
      <c r="F174" s="236" t="s">
        <v>282</v>
      </c>
      <c r="G174" s="237" t="s">
        <v>136</v>
      </c>
      <c r="H174" s="238">
        <v>111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0.12966</v>
      </c>
      <c r="R174" s="244">
        <f>Q174*H174</f>
        <v>14.39226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137</v>
      </c>
      <c r="AT174" s="246" t="s">
        <v>133</v>
      </c>
      <c r="AU174" s="246" t="s">
        <v>86</v>
      </c>
      <c r="AY174" s="14" t="s">
        <v>131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86</v>
      </c>
      <c r="BK174" s="247">
        <f>ROUND(I174*H174,2)</f>
        <v>0</v>
      </c>
      <c r="BL174" s="14" t="s">
        <v>137</v>
      </c>
      <c r="BM174" s="246" t="s">
        <v>283</v>
      </c>
    </row>
    <row r="175" s="2" customFormat="1" ht="37.8" customHeight="1">
      <c r="A175" s="35"/>
      <c r="B175" s="36"/>
      <c r="C175" s="234" t="s">
        <v>284</v>
      </c>
      <c r="D175" s="234" t="s">
        <v>133</v>
      </c>
      <c r="E175" s="235" t="s">
        <v>285</v>
      </c>
      <c r="F175" s="236" t="s">
        <v>286</v>
      </c>
      <c r="G175" s="237" t="s">
        <v>136</v>
      </c>
      <c r="H175" s="238">
        <v>4368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0.18151999999999999</v>
      </c>
      <c r="R175" s="244">
        <f>Q175*H175</f>
        <v>792.87935999999991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137</v>
      </c>
      <c r="AT175" s="246" t="s">
        <v>133</v>
      </c>
      <c r="AU175" s="246" t="s">
        <v>86</v>
      </c>
      <c r="AY175" s="14" t="s">
        <v>131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86</v>
      </c>
      <c r="BK175" s="247">
        <f>ROUND(I175*H175,2)</f>
        <v>0</v>
      </c>
      <c r="BL175" s="14" t="s">
        <v>137</v>
      </c>
      <c r="BM175" s="246" t="s">
        <v>287</v>
      </c>
    </row>
    <row r="176" s="2" customFormat="1" ht="44.25" customHeight="1">
      <c r="A176" s="35"/>
      <c r="B176" s="36"/>
      <c r="C176" s="234" t="s">
        <v>288</v>
      </c>
      <c r="D176" s="234" t="s">
        <v>133</v>
      </c>
      <c r="E176" s="235" t="s">
        <v>289</v>
      </c>
      <c r="F176" s="236" t="s">
        <v>290</v>
      </c>
      <c r="G176" s="237" t="s">
        <v>136</v>
      </c>
      <c r="H176" s="238">
        <v>228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0.092499999999999999</v>
      </c>
      <c r="R176" s="244">
        <f>Q176*H176</f>
        <v>21.09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137</v>
      </c>
      <c r="AT176" s="246" t="s">
        <v>133</v>
      </c>
      <c r="AU176" s="246" t="s">
        <v>86</v>
      </c>
      <c r="AY176" s="14" t="s">
        <v>131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86</v>
      </c>
      <c r="BK176" s="247">
        <f>ROUND(I176*H176,2)</f>
        <v>0</v>
      </c>
      <c r="BL176" s="14" t="s">
        <v>137</v>
      </c>
      <c r="BM176" s="246" t="s">
        <v>291</v>
      </c>
    </row>
    <row r="177" s="2" customFormat="1" ht="21.75" customHeight="1">
      <c r="A177" s="35"/>
      <c r="B177" s="36"/>
      <c r="C177" s="248" t="s">
        <v>292</v>
      </c>
      <c r="D177" s="248" t="s">
        <v>183</v>
      </c>
      <c r="E177" s="249" t="s">
        <v>293</v>
      </c>
      <c r="F177" s="250" t="s">
        <v>294</v>
      </c>
      <c r="G177" s="251" t="s">
        <v>136</v>
      </c>
      <c r="H177" s="252">
        <v>243.96000000000001</v>
      </c>
      <c r="I177" s="253"/>
      <c r="J177" s="254">
        <f>ROUND(I177*H177,2)</f>
        <v>0</v>
      </c>
      <c r="K177" s="255"/>
      <c r="L177" s="256"/>
      <c r="M177" s="257" t="s">
        <v>1</v>
      </c>
      <c r="N177" s="258" t="s">
        <v>41</v>
      </c>
      <c r="O177" s="94"/>
      <c r="P177" s="244">
        <f>O177*H177</f>
        <v>0</v>
      </c>
      <c r="Q177" s="244">
        <v>0.13</v>
      </c>
      <c r="R177" s="244">
        <f>Q177*H177</f>
        <v>31.714800000000004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161</v>
      </c>
      <c r="AT177" s="246" t="s">
        <v>183</v>
      </c>
      <c r="AU177" s="246" t="s">
        <v>86</v>
      </c>
      <c r="AY177" s="14" t="s">
        <v>131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86</v>
      </c>
      <c r="BK177" s="247">
        <f>ROUND(I177*H177,2)</f>
        <v>0</v>
      </c>
      <c r="BL177" s="14" t="s">
        <v>137</v>
      </c>
      <c r="BM177" s="246" t="s">
        <v>295</v>
      </c>
    </row>
    <row r="178" s="2" customFormat="1" ht="24.15" customHeight="1">
      <c r="A178" s="35"/>
      <c r="B178" s="36"/>
      <c r="C178" s="234" t="s">
        <v>296</v>
      </c>
      <c r="D178" s="234" t="s">
        <v>133</v>
      </c>
      <c r="E178" s="235" t="s">
        <v>297</v>
      </c>
      <c r="F178" s="236" t="s">
        <v>298</v>
      </c>
      <c r="G178" s="237" t="s">
        <v>136</v>
      </c>
      <c r="H178" s="238">
        <v>13</v>
      </c>
      <c r="I178" s="239"/>
      <c r="J178" s="240">
        <f>ROUND(I178*H178,2)</f>
        <v>0</v>
      </c>
      <c r="K178" s="241"/>
      <c r="L178" s="41"/>
      <c r="M178" s="242" t="s">
        <v>1</v>
      </c>
      <c r="N178" s="243" t="s">
        <v>41</v>
      </c>
      <c r="O178" s="94"/>
      <c r="P178" s="244">
        <f>O178*H178</f>
        <v>0</v>
      </c>
      <c r="Q178" s="244">
        <v>0.112</v>
      </c>
      <c r="R178" s="244">
        <f>Q178*H178</f>
        <v>1.456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137</v>
      </c>
      <c r="AT178" s="246" t="s">
        <v>133</v>
      </c>
      <c r="AU178" s="246" t="s">
        <v>86</v>
      </c>
      <c r="AY178" s="14" t="s">
        <v>131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86</v>
      </c>
      <c r="BK178" s="247">
        <f>ROUND(I178*H178,2)</f>
        <v>0</v>
      </c>
      <c r="BL178" s="14" t="s">
        <v>137</v>
      </c>
      <c r="BM178" s="246" t="s">
        <v>299</v>
      </c>
    </row>
    <row r="179" s="2" customFormat="1" ht="24.15" customHeight="1">
      <c r="A179" s="35"/>
      <c r="B179" s="36"/>
      <c r="C179" s="248" t="s">
        <v>300</v>
      </c>
      <c r="D179" s="248" t="s">
        <v>183</v>
      </c>
      <c r="E179" s="249" t="s">
        <v>301</v>
      </c>
      <c r="F179" s="250" t="s">
        <v>302</v>
      </c>
      <c r="G179" s="251" t="s">
        <v>136</v>
      </c>
      <c r="H179" s="252">
        <v>13.91</v>
      </c>
      <c r="I179" s="253"/>
      <c r="J179" s="254">
        <f>ROUND(I179*H179,2)</f>
        <v>0</v>
      </c>
      <c r="K179" s="255"/>
      <c r="L179" s="256"/>
      <c r="M179" s="257" t="s">
        <v>1</v>
      </c>
      <c r="N179" s="258" t="s">
        <v>41</v>
      </c>
      <c r="O179" s="94"/>
      <c r="P179" s="244">
        <f>O179*H179</f>
        <v>0</v>
      </c>
      <c r="Q179" s="244">
        <v>0.13800000000000001</v>
      </c>
      <c r="R179" s="244">
        <f>Q179*H179</f>
        <v>1.9195800000000003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161</v>
      </c>
      <c r="AT179" s="246" t="s">
        <v>183</v>
      </c>
      <c r="AU179" s="246" t="s">
        <v>86</v>
      </c>
      <c r="AY179" s="14" t="s">
        <v>131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86</v>
      </c>
      <c r="BK179" s="247">
        <f>ROUND(I179*H179,2)</f>
        <v>0</v>
      </c>
      <c r="BL179" s="14" t="s">
        <v>137</v>
      </c>
      <c r="BM179" s="246" t="s">
        <v>303</v>
      </c>
    </row>
    <row r="180" s="12" customFormat="1" ht="22.8" customHeight="1">
      <c r="A180" s="12"/>
      <c r="B180" s="218"/>
      <c r="C180" s="219"/>
      <c r="D180" s="220" t="s">
        <v>74</v>
      </c>
      <c r="E180" s="232" t="s">
        <v>161</v>
      </c>
      <c r="F180" s="232" t="s">
        <v>304</v>
      </c>
      <c r="G180" s="219"/>
      <c r="H180" s="219"/>
      <c r="I180" s="222"/>
      <c r="J180" s="233">
        <f>BK180</f>
        <v>0</v>
      </c>
      <c r="K180" s="219"/>
      <c r="L180" s="224"/>
      <c r="M180" s="225"/>
      <c r="N180" s="226"/>
      <c r="O180" s="226"/>
      <c r="P180" s="227">
        <f>P181</f>
        <v>0</v>
      </c>
      <c r="Q180" s="226"/>
      <c r="R180" s="227">
        <f>R181</f>
        <v>0.82128000000000001</v>
      </c>
      <c r="S180" s="226"/>
      <c r="T180" s="228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9" t="s">
        <v>79</v>
      </c>
      <c r="AT180" s="230" t="s">
        <v>74</v>
      </c>
      <c r="AU180" s="230" t="s">
        <v>79</v>
      </c>
      <c r="AY180" s="229" t="s">
        <v>131</v>
      </c>
      <c r="BK180" s="231">
        <f>BK181</f>
        <v>0</v>
      </c>
    </row>
    <row r="181" s="2" customFormat="1" ht="24.15" customHeight="1">
      <c r="A181" s="35"/>
      <c r="B181" s="36"/>
      <c r="C181" s="234" t="s">
        <v>305</v>
      </c>
      <c r="D181" s="234" t="s">
        <v>133</v>
      </c>
      <c r="E181" s="235" t="s">
        <v>306</v>
      </c>
      <c r="F181" s="236" t="s">
        <v>307</v>
      </c>
      <c r="G181" s="237" t="s">
        <v>308</v>
      </c>
      <c r="H181" s="238">
        <v>2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0.41064</v>
      </c>
      <c r="R181" s="244">
        <f>Q181*H181</f>
        <v>0.82128000000000001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137</v>
      </c>
      <c r="AT181" s="246" t="s">
        <v>133</v>
      </c>
      <c r="AU181" s="246" t="s">
        <v>86</v>
      </c>
      <c r="AY181" s="14" t="s">
        <v>131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86</v>
      </c>
      <c r="BK181" s="247">
        <f>ROUND(I181*H181,2)</f>
        <v>0</v>
      </c>
      <c r="BL181" s="14" t="s">
        <v>137</v>
      </c>
      <c r="BM181" s="246" t="s">
        <v>309</v>
      </c>
    </row>
    <row r="182" s="12" customFormat="1" ht="22.8" customHeight="1">
      <c r="A182" s="12"/>
      <c r="B182" s="218"/>
      <c r="C182" s="219"/>
      <c r="D182" s="220" t="s">
        <v>74</v>
      </c>
      <c r="E182" s="232" t="s">
        <v>165</v>
      </c>
      <c r="F182" s="232" t="s">
        <v>310</v>
      </c>
      <c r="G182" s="219"/>
      <c r="H182" s="219"/>
      <c r="I182" s="222"/>
      <c r="J182" s="233">
        <f>BK182</f>
        <v>0</v>
      </c>
      <c r="K182" s="219"/>
      <c r="L182" s="224"/>
      <c r="M182" s="225"/>
      <c r="N182" s="226"/>
      <c r="O182" s="226"/>
      <c r="P182" s="227">
        <f>SUM(P183:P201)</f>
        <v>0</v>
      </c>
      <c r="Q182" s="226"/>
      <c r="R182" s="227">
        <f>SUM(R183:R201)</f>
        <v>357.49792000000002</v>
      </c>
      <c r="S182" s="226"/>
      <c r="T182" s="228">
        <f>SUM(T183:T201)</f>
        <v>3.8639999999999999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9" t="s">
        <v>79</v>
      </c>
      <c r="AT182" s="230" t="s">
        <v>74</v>
      </c>
      <c r="AU182" s="230" t="s">
        <v>79</v>
      </c>
      <c r="AY182" s="229" t="s">
        <v>131</v>
      </c>
      <c r="BK182" s="231">
        <f>SUM(BK183:BK201)</f>
        <v>0</v>
      </c>
    </row>
    <row r="183" s="2" customFormat="1" ht="33" customHeight="1">
      <c r="A183" s="35"/>
      <c r="B183" s="36"/>
      <c r="C183" s="234" t="s">
        <v>311</v>
      </c>
      <c r="D183" s="234" t="s">
        <v>133</v>
      </c>
      <c r="E183" s="235" t="s">
        <v>312</v>
      </c>
      <c r="F183" s="236" t="s">
        <v>313</v>
      </c>
      <c r="G183" s="237" t="s">
        <v>151</v>
      </c>
      <c r="H183" s="238">
        <v>182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0.19697000000000001</v>
      </c>
      <c r="R183" s="244">
        <f>Q183*H183</f>
        <v>35.84854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137</v>
      </c>
      <c r="AT183" s="246" t="s">
        <v>133</v>
      </c>
      <c r="AU183" s="246" t="s">
        <v>86</v>
      </c>
      <c r="AY183" s="14" t="s">
        <v>131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86</v>
      </c>
      <c r="BK183" s="247">
        <f>ROUND(I183*H183,2)</f>
        <v>0</v>
      </c>
      <c r="BL183" s="14" t="s">
        <v>137</v>
      </c>
      <c r="BM183" s="246" t="s">
        <v>314</v>
      </c>
    </row>
    <row r="184" s="2" customFormat="1" ht="33" customHeight="1">
      <c r="A184" s="35"/>
      <c r="B184" s="36"/>
      <c r="C184" s="234" t="s">
        <v>315</v>
      </c>
      <c r="D184" s="234" t="s">
        <v>133</v>
      </c>
      <c r="E184" s="235" t="s">
        <v>316</v>
      </c>
      <c r="F184" s="236" t="s">
        <v>317</v>
      </c>
      <c r="G184" s="237" t="s">
        <v>151</v>
      </c>
      <c r="H184" s="238">
        <v>72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41</v>
      </c>
      <c r="O184" s="94"/>
      <c r="P184" s="244">
        <f>O184*H184</f>
        <v>0</v>
      </c>
      <c r="Q184" s="244">
        <v>0.15112999999999999</v>
      </c>
      <c r="R184" s="244">
        <f>Q184*H184</f>
        <v>10.881359999999999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137</v>
      </c>
      <c r="AT184" s="246" t="s">
        <v>133</v>
      </c>
      <c r="AU184" s="246" t="s">
        <v>86</v>
      </c>
      <c r="AY184" s="14" t="s">
        <v>131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86</v>
      </c>
      <c r="BK184" s="247">
        <f>ROUND(I184*H184,2)</f>
        <v>0</v>
      </c>
      <c r="BL184" s="14" t="s">
        <v>137</v>
      </c>
      <c r="BM184" s="246" t="s">
        <v>318</v>
      </c>
    </row>
    <row r="185" s="2" customFormat="1" ht="24.15" customHeight="1">
      <c r="A185" s="35"/>
      <c r="B185" s="36"/>
      <c r="C185" s="248" t="s">
        <v>319</v>
      </c>
      <c r="D185" s="248" t="s">
        <v>183</v>
      </c>
      <c r="E185" s="249" t="s">
        <v>320</v>
      </c>
      <c r="F185" s="250" t="s">
        <v>321</v>
      </c>
      <c r="G185" s="251" t="s">
        <v>308</v>
      </c>
      <c r="H185" s="252">
        <v>184</v>
      </c>
      <c r="I185" s="253"/>
      <c r="J185" s="254">
        <f>ROUND(I185*H185,2)</f>
        <v>0</v>
      </c>
      <c r="K185" s="255"/>
      <c r="L185" s="256"/>
      <c r="M185" s="257" t="s">
        <v>1</v>
      </c>
      <c r="N185" s="258" t="s">
        <v>41</v>
      </c>
      <c r="O185" s="94"/>
      <c r="P185" s="244">
        <f>O185*H185</f>
        <v>0</v>
      </c>
      <c r="Q185" s="244">
        <v>0.085000000000000006</v>
      </c>
      <c r="R185" s="244">
        <f>Q185*H185</f>
        <v>15.640000000000001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161</v>
      </c>
      <c r="AT185" s="246" t="s">
        <v>183</v>
      </c>
      <c r="AU185" s="246" t="s">
        <v>86</v>
      </c>
      <c r="AY185" s="14" t="s">
        <v>131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86</v>
      </c>
      <c r="BK185" s="247">
        <f>ROUND(I185*H185,2)</f>
        <v>0</v>
      </c>
      <c r="BL185" s="14" t="s">
        <v>137</v>
      </c>
      <c r="BM185" s="246" t="s">
        <v>322</v>
      </c>
    </row>
    <row r="186" s="2" customFormat="1" ht="24.15" customHeight="1">
      <c r="A186" s="35"/>
      <c r="B186" s="36"/>
      <c r="C186" s="248" t="s">
        <v>323</v>
      </c>
      <c r="D186" s="248" t="s">
        <v>183</v>
      </c>
      <c r="E186" s="249" t="s">
        <v>324</v>
      </c>
      <c r="F186" s="250" t="s">
        <v>325</v>
      </c>
      <c r="G186" s="251" t="s">
        <v>308</v>
      </c>
      <c r="H186" s="252">
        <v>69</v>
      </c>
      <c r="I186" s="253"/>
      <c r="J186" s="254">
        <f>ROUND(I186*H186,2)</f>
        <v>0</v>
      </c>
      <c r="K186" s="255"/>
      <c r="L186" s="256"/>
      <c r="M186" s="257" t="s">
        <v>1</v>
      </c>
      <c r="N186" s="258" t="s">
        <v>41</v>
      </c>
      <c r="O186" s="94"/>
      <c r="P186" s="244">
        <f>O186*H186</f>
        <v>0</v>
      </c>
      <c r="Q186" s="244">
        <v>0.089999999999999997</v>
      </c>
      <c r="R186" s="244">
        <f>Q186*H186</f>
        <v>6.21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161</v>
      </c>
      <c r="AT186" s="246" t="s">
        <v>183</v>
      </c>
      <c r="AU186" s="246" t="s">
        <v>86</v>
      </c>
      <c r="AY186" s="14" t="s">
        <v>131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86</v>
      </c>
      <c r="BK186" s="247">
        <f>ROUND(I186*H186,2)</f>
        <v>0</v>
      </c>
      <c r="BL186" s="14" t="s">
        <v>137</v>
      </c>
      <c r="BM186" s="246" t="s">
        <v>326</v>
      </c>
    </row>
    <row r="187" s="2" customFormat="1" ht="21.75" customHeight="1">
      <c r="A187" s="35"/>
      <c r="B187" s="36"/>
      <c r="C187" s="248" t="s">
        <v>327</v>
      </c>
      <c r="D187" s="248" t="s">
        <v>183</v>
      </c>
      <c r="E187" s="249" t="s">
        <v>328</v>
      </c>
      <c r="F187" s="250" t="s">
        <v>329</v>
      </c>
      <c r="G187" s="251" t="s">
        <v>308</v>
      </c>
      <c r="H187" s="252">
        <v>4</v>
      </c>
      <c r="I187" s="253"/>
      <c r="J187" s="254">
        <f>ROUND(I187*H187,2)</f>
        <v>0</v>
      </c>
      <c r="K187" s="255"/>
      <c r="L187" s="256"/>
      <c r="M187" s="257" t="s">
        <v>1</v>
      </c>
      <c r="N187" s="258" t="s">
        <v>41</v>
      </c>
      <c r="O187" s="94"/>
      <c r="P187" s="244">
        <f>O187*H187</f>
        <v>0</v>
      </c>
      <c r="Q187" s="244">
        <v>0.0848</v>
      </c>
      <c r="R187" s="244">
        <f>Q187*H187</f>
        <v>0.3392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161</v>
      </c>
      <c r="AT187" s="246" t="s">
        <v>183</v>
      </c>
      <c r="AU187" s="246" t="s">
        <v>86</v>
      </c>
      <c r="AY187" s="14" t="s">
        <v>131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86</v>
      </c>
      <c r="BK187" s="247">
        <f>ROUND(I187*H187,2)</f>
        <v>0</v>
      </c>
      <c r="BL187" s="14" t="s">
        <v>137</v>
      </c>
      <c r="BM187" s="246" t="s">
        <v>330</v>
      </c>
    </row>
    <row r="188" s="2" customFormat="1" ht="37.8" customHeight="1">
      <c r="A188" s="35"/>
      <c r="B188" s="36"/>
      <c r="C188" s="234" t="s">
        <v>331</v>
      </c>
      <c r="D188" s="234" t="s">
        <v>133</v>
      </c>
      <c r="E188" s="235" t="s">
        <v>332</v>
      </c>
      <c r="F188" s="236" t="s">
        <v>333</v>
      </c>
      <c r="G188" s="237" t="s">
        <v>151</v>
      </c>
      <c r="H188" s="238">
        <v>2923</v>
      </c>
      <c r="I188" s="239"/>
      <c r="J188" s="240">
        <f>ROUND(I188*H188,2)</f>
        <v>0</v>
      </c>
      <c r="K188" s="241"/>
      <c r="L188" s="41"/>
      <c r="M188" s="242" t="s">
        <v>1</v>
      </c>
      <c r="N188" s="243" t="s">
        <v>41</v>
      </c>
      <c r="O188" s="94"/>
      <c r="P188" s="244">
        <f>O188*H188</f>
        <v>0</v>
      </c>
      <c r="Q188" s="244">
        <v>0.098530000000000006</v>
      </c>
      <c r="R188" s="244">
        <f>Q188*H188</f>
        <v>288.00319000000002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137</v>
      </c>
      <c r="AT188" s="246" t="s">
        <v>133</v>
      </c>
      <c r="AU188" s="246" t="s">
        <v>86</v>
      </c>
      <c r="AY188" s="14" t="s">
        <v>131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86</v>
      </c>
      <c r="BK188" s="247">
        <f>ROUND(I188*H188,2)</f>
        <v>0</v>
      </c>
      <c r="BL188" s="14" t="s">
        <v>137</v>
      </c>
      <c r="BM188" s="246" t="s">
        <v>334</v>
      </c>
    </row>
    <row r="189" s="2" customFormat="1" ht="16.5" customHeight="1">
      <c r="A189" s="35"/>
      <c r="B189" s="36"/>
      <c r="C189" s="248" t="s">
        <v>335</v>
      </c>
      <c r="D189" s="248" t="s">
        <v>183</v>
      </c>
      <c r="E189" s="249" t="s">
        <v>336</v>
      </c>
      <c r="F189" s="250" t="s">
        <v>337</v>
      </c>
      <c r="G189" s="251" t="s">
        <v>308</v>
      </c>
      <c r="H189" s="252">
        <v>2927</v>
      </c>
      <c r="I189" s="253"/>
      <c r="J189" s="254">
        <f>ROUND(I189*H189,2)</f>
        <v>0</v>
      </c>
      <c r="K189" s="255"/>
      <c r="L189" s="256"/>
      <c r="M189" s="257" t="s">
        <v>1</v>
      </c>
      <c r="N189" s="258" t="s">
        <v>41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161</v>
      </c>
      <c r="AT189" s="246" t="s">
        <v>183</v>
      </c>
      <c r="AU189" s="246" t="s">
        <v>86</v>
      </c>
      <c r="AY189" s="14" t="s">
        <v>131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86</v>
      </c>
      <c r="BK189" s="247">
        <f>ROUND(I189*H189,2)</f>
        <v>0</v>
      </c>
      <c r="BL189" s="14" t="s">
        <v>137</v>
      </c>
      <c r="BM189" s="246" t="s">
        <v>338</v>
      </c>
    </row>
    <row r="190" s="2" customFormat="1" ht="21.75" customHeight="1">
      <c r="A190" s="35"/>
      <c r="B190" s="36"/>
      <c r="C190" s="248" t="s">
        <v>339</v>
      </c>
      <c r="D190" s="248" t="s">
        <v>183</v>
      </c>
      <c r="E190" s="249" t="s">
        <v>340</v>
      </c>
      <c r="F190" s="250" t="s">
        <v>341</v>
      </c>
      <c r="G190" s="251" t="s">
        <v>308</v>
      </c>
      <c r="H190" s="252">
        <v>25</v>
      </c>
      <c r="I190" s="253"/>
      <c r="J190" s="254">
        <f>ROUND(I190*H190,2)</f>
        <v>0</v>
      </c>
      <c r="K190" s="255"/>
      <c r="L190" s="256"/>
      <c r="M190" s="257" t="s">
        <v>1</v>
      </c>
      <c r="N190" s="258" t="s">
        <v>41</v>
      </c>
      <c r="O190" s="94"/>
      <c r="P190" s="244">
        <f>O190*H190</f>
        <v>0</v>
      </c>
      <c r="Q190" s="244">
        <v>0.023</v>
      </c>
      <c r="R190" s="244">
        <f>Q190*H190</f>
        <v>0.57499999999999996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161</v>
      </c>
      <c r="AT190" s="246" t="s">
        <v>183</v>
      </c>
      <c r="AU190" s="246" t="s">
        <v>86</v>
      </c>
      <c r="AY190" s="14" t="s">
        <v>131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86</v>
      </c>
      <c r="BK190" s="247">
        <f>ROUND(I190*H190,2)</f>
        <v>0</v>
      </c>
      <c r="BL190" s="14" t="s">
        <v>137</v>
      </c>
      <c r="BM190" s="246" t="s">
        <v>342</v>
      </c>
    </row>
    <row r="191" s="2" customFormat="1" ht="24.15" customHeight="1">
      <c r="A191" s="35"/>
      <c r="B191" s="36"/>
      <c r="C191" s="234" t="s">
        <v>343</v>
      </c>
      <c r="D191" s="234" t="s">
        <v>133</v>
      </c>
      <c r="E191" s="235" t="s">
        <v>344</v>
      </c>
      <c r="F191" s="236" t="s">
        <v>345</v>
      </c>
      <c r="G191" s="237" t="s">
        <v>151</v>
      </c>
      <c r="H191" s="238">
        <v>215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41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137</v>
      </c>
      <c r="AT191" s="246" t="s">
        <v>133</v>
      </c>
      <c r="AU191" s="246" t="s">
        <v>86</v>
      </c>
      <c r="AY191" s="14" t="s">
        <v>131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86</v>
      </c>
      <c r="BK191" s="247">
        <f>ROUND(I191*H191,2)</f>
        <v>0</v>
      </c>
      <c r="BL191" s="14" t="s">
        <v>137</v>
      </c>
      <c r="BM191" s="246" t="s">
        <v>346</v>
      </c>
    </row>
    <row r="192" s="2" customFormat="1" ht="24.15" customHeight="1">
      <c r="A192" s="35"/>
      <c r="B192" s="36"/>
      <c r="C192" s="234" t="s">
        <v>347</v>
      </c>
      <c r="D192" s="234" t="s">
        <v>133</v>
      </c>
      <c r="E192" s="235" t="s">
        <v>348</v>
      </c>
      <c r="F192" s="236" t="s">
        <v>349</v>
      </c>
      <c r="G192" s="237" t="s">
        <v>151</v>
      </c>
      <c r="H192" s="238">
        <v>6</v>
      </c>
      <c r="I192" s="239"/>
      <c r="J192" s="240">
        <f>ROUND(I192*H192,2)</f>
        <v>0</v>
      </c>
      <c r="K192" s="241"/>
      <c r="L192" s="41"/>
      <c r="M192" s="242" t="s">
        <v>1</v>
      </c>
      <c r="N192" s="243" t="s">
        <v>41</v>
      </c>
      <c r="O192" s="94"/>
      <c r="P192" s="244">
        <f>O192*H192</f>
        <v>0</v>
      </c>
      <c r="Q192" s="244">
        <v>0</v>
      </c>
      <c r="R192" s="244">
        <f>Q192*H192</f>
        <v>0</v>
      </c>
      <c r="S192" s="244">
        <v>0.070000000000000007</v>
      </c>
      <c r="T192" s="245">
        <f>S192*H192</f>
        <v>0.42000000000000004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137</v>
      </c>
      <c r="AT192" s="246" t="s">
        <v>133</v>
      </c>
      <c r="AU192" s="246" t="s">
        <v>86</v>
      </c>
      <c r="AY192" s="14" t="s">
        <v>131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86</v>
      </c>
      <c r="BK192" s="247">
        <f>ROUND(I192*H192,2)</f>
        <v>0</v>
      </c>
      <c r="BL192" s="14" t="s">
        <v>137</v>
      </c>
      <c r="BM192" s="246" t="s">
        <v>350</v>
      </c>
    </row>
    <row r="193" s="2" customFormat="1" ht="24.15" customHeight="1">
      <c r="A193" s="35"/>
      <c r="B193" s="36"/>
      <c r="C193" s="234" t="s">
        <v>351</v>
      </c>
      <c r="D193" s="234" t="s">
        <v>133</v>
      </c>
      <c r="E193" s="235" t="s">
        <v>352</v>
      </c>
      <c r="F193" s="236" t="s">
        <v>353</v>
      </c>
      <c r="G193" s="237" t="s">
        <v>136</v>
      </c>
      <c r="H193" s="238">
        <v>7.5</v>
      </c>
      <c r="I193" s="239"/>
      <c r="J193" s="240">
        <f>ROUND(I193*H193,2)</f>
        <v>0</v>
      </c>
      <c r="K193" s="241"/>
      <c r="L193" s="41"/>
      <c r="M193" s="242" t="s">
        <v>1</v>
      </c>
      <c r="N193" s="243" t="s">
        <v>41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0.39200000000000002</v>
      </c>
      <c r="T193" s="245">
        <f>S193*H193</f>
        <v>2.9399999999999999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137</v>
      </c>
      <c r="AT193" s="246" t="s">
        <v>133</v>
      </c>
      <c r="AU193" s="246" t="s">
        <v>86</v>
      </c>
      <c r="AY193" s="14" t="s">
        <v>131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86</v>
      </c>
      <c r="BK193" s="247">
        <f>ROUND(I193*H193,2)</f>
        <v>0</v>
      </c>
      <c r="BL193" s="14" t="s">
        <v>137</v>
      </c>
      <c r="BM193" s="246" t="s">
        <v>354</v>
      </c>
    </row>
    <row r="194" s="2" customFormat="1" ht="24.15" customHeight="1">
      <c r="A194" s="35"/>
      <c r="B194" s="36"/>
      <c r="C194" s="234" t="s">
        <v>355</v>
      </c>
      <c r="D194" s="234" t="s">
        <v>133</v>
      </c>
      <c r="E194" s="235" t="s">
        <v>356</v>
      </c>
      <c r="F194" s="236" t="s">
        <v>357</v>
      </c>
      <c r="G194" s="237" t="s">
        <v>151</v>
      </c>
      <c r="H194" s="238">
        <v>6</v>
      </c>
      <c r="I194" s="239"/>
      <c r="J194" s="240">
        <f>ROUND(I194*H194,2)</f>
        <v>0</v>
      </c>
      <c r="K194" s="241"/>
      <c r="L194" s="41"/>
      <c r="M194" s="242" t="s">
        <v>1</v>
      </c>
      <c r="N194" s="243" t="s">
        <v>41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0.035000000000000003</v>
      </c>
      <c r="T194" s="245">
        <f>S194*H194</f>
        <v>0.21000000000000002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137</v>
      </c>
      <c r="AT194" s="246" t="s">
        <v>133</v>
      </c>
      <c r="AU194" s="246" t="s">
        <v>86</v>
      </c>
      <c r="AY194" s="14" t="s">
        <v>131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86</v>
      </c>
      <c r="BK194" s="247">
        <f>ROUND(I194*H194,2)</f>
        <v>0</v>
      </c>
      <c r="BL194" s="14" t="s">
        <v>137</v>
      </c>
      <c r="BM194" s="246" t="s">
        <v>358</v>
      </c>
    </row>
    <row r="195" s="2" customFormat="1" ht="24.15" customHeight="1">
      <c r="A195" s="35"/>
      <c r="B195" s="36"/>
      <c r="C195" s="234" t="s">
        <v>359</v>
      </c>
      <c r="D195" s="234" t="s">
        <v>133</v>
      </c>
      <c r="E195" s="235" t="s">
        <v>360</v>
      </c>
      <c r="F195" s="236" t="s">
        <v>361</v>
      </c>
      <c r="G195" s="237" t="s">
        <v>151</v>
      </c>
      <c r="H195" s="238">
        <v>7</v>
      </c>
      <c r="I195" s="239"/>
      <c r="J195" s="240">
        <f>ROUND(I195*H195,2)</f>
        <v>0</v>
      </c>
      <c r="K195" s="241"/>
      <c r="L195" s="41"/>
      <c r="M195" s="242" t="s">
        <v>1</v>
      </c>
      <c r="N195" s="243" t="s">
        <v>41</v>
      </c>
      <c r="O195" s="94"/>
      <c r="P195" s="244">
        <f>O195*H195</f>
        <v>0</v>
      </c>
      <c r="Q195" s="244">
        <v>9.0000000000000006E-05</v>
      </c>
      <c r="R195" s="244">
        <f>Q195*H195</f>
        <v>0.00063000000000000003</v>
      </c>
      <c r="S195" s="244">
        <v>0.042000000000000003</v>
      </c>
      <c r="T195" s="245">
        <f>S195*H195</f>
        <v>0.29400000000000004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137</v>
      </c>
      <c r="AT195" s="246" t="s">
        <v>133</v>
      </c>
      <c r="AU195" s="246" t="s">
        <v>86</v>
      </c>
      <c r="AY195" s="14" t="s">
        <v>131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86</v>
      </c>
      <c r="BK195" s="247">
        <f>ROUND(I195*H195,2)</f>
        <v>0</v>
      </c>
      <c r="BL195" s="14" t="s">
        <v>137</v>
      </c>
      <c r="BM195" s="246" t="s">
        <v>362</v>
      </c>
    </row>
    <row r="196" s="2" customFormat="1" ht="21.75" customHeight="1">
      <c r="A196" s="35"/>
      <c r="B196" s="36"/>
      <c r="C196" s="234" t="s">
        <v>363</v>
      </c>
      <c r="D196" s="234" t="s">
        <v>133</v>
      </c>
      <c r="E196" s="235" t="s">
        <v>364</v>
      </c>
      <c r="F196" s="236" t="s">
        <v>365</v>
      </c>
      <c r="G196" s="237" t="s">
        <v>186</v>
      </c>
      <c r="H196" s="238">
        <v>1224.645</v>
      </c>
      <c r="I196" s="239"/>
      <c r="J196" s="240">
        <f>ROUND(I196*H196,2)</f>
        <v>0</v>
      </c>
      <c r="K196" s="241"/>
      <c r="L196" s="41"/>
      <c r="M196" s="242" t="s">
        <v>1</v>
      </c>
      <c r="N196" s="243" t="s">
        <v>41</v>
      </c>
      <c r="O196" s="94"/>
      <c r="P196" s="244">
        <f>O196*H196</f>
        <v>0</v>
      </c>
      <c r="Q196" s="244">
        <v>0</v>
      </c>
      <c r="R196" s="244">
        <f>Q196*H196</f>
        <v>0</v>
      </c>
      <c r="S196" s="244">
        <v>0</v>
      </c>
      <c r="T196" s="245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137</v>
      </c>
      <c r="AT196" s="246" t="s">
        <v>133</v>
      </c>
      <c r="AU196" s="246" t="s">
        <v>86</v>
      </c>
      <c r="AY196" s="14" t="s">
        <v>131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86</v>
      </c>
      <c r="BK196" s="247">
        <f>ROUND(I196*H196,2)</f>
        <v>0</v>
      </c>
      <c r="BL196" s="14" t="s">
        <v>137</v>
      </c>
      <c r="BM196" s="246" t="s">
        <v>366</v>
      </c>
    </row>
    <row r="197" s="2" customFormat="1" ht="24.15" customHeight="1">
      <c r="A197" s="35"/>
      <c r="B197" s="36"/>
      <c r="C197" s="234" t="s">
        <v>367</v>
      </c>
      <c r="D197" s="234" t="s">
        <v>133</v>
      </c>
      <c r="E197" s="235" t="s">
        <v>368</v>
      </c>
      <c r="F197" s="236" t="s">
        <v>369</v>
      </c>
      <c r="G197" s="237" t="s">
        <v>186</v>
      </c>
      <c r="H197" s="238">
        <v>8572.5149999999994</v>
      </c>
      <c r="I197" s="239"/>
      <c r="J197" s="240">
        <f>ROUND(I197*H197,2)</f>
        <v>0</v>
      </c>
      <c r="K197" s="241"/>
      <c r="L197" s="41"/>
      <c r="M197" s="242" t="s">
        <v>1</v>
      </c>
      <c r="N197" s="243" t="s">
        <v>41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137</v>
      </c>
      <c r="AT197" s="246" t="s">
        <v>133</v>
      </c>
      <c r="AU197" s="246" t="s">
        <v>86</v>
      </c>
      <c r="AY197" s="14" t="s">
        <v>131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86</v>
      </c>
      <c r="BK197" s="247">
        <f>ROUND(I197*H197,2)</f>
        <v>0</v>
      </c>
      <c r="BL197" s="14" t="s">
        <v>137</v>
      </c>
      <c r="BM197" s="246" t="s">
        <v>370</v>
      </c>
    </row>
    <row r="198" s="2" customFormat="1" ht="24.15" customHeight="1">
      <c r="A198" s="35"/>
      <c r="B198" s="36"/>
      <c r="C198" s="234" t="s">
        <v>371</v>
      </c>
      <c r="D198" s="234" t="s">
        <v>133</v>
      </c>
      <c r="E198" s="235" t="s">
        <v>372</v>
      </c>
      <c r="F198" s="236" t="s">
        <v>373</v>
      </c>
      <c r="G198" s="237" t="s">
        <v>186</v>
      </c>
      <c r="H198" s="238">
        <v>18.145</v>
      </c>
      <c r="I198" s="239"/>
      <c r="J198" s="240">
        <f>ROUND(I198*H198,2)</f>
        <v>0</v>
      </c>
      <c r="K198" s="241"/>
      <c r="L198" s="41"/>
      <c r="M198" s="242" t="s">
        <v>1</v>
      </c>
      <c r="N198" s="243" t="s">
        <v>41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137</v>
      </c>
      <c r="AT198" s="246" t="s">
        <v>133</v>
      </c>
      <c r="AU198" s="246" t="s">
        <v>86</v>
      </c>
      <c r="AY198" s="14" t="s">
        <v>131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86</v>
      </c>
      <c r="BK198" s="247">
        <f>ROUND(I198*H198,2)</f>
        <v>0</v>
      </c>
      <c r="BL198" s="14" t="s">
        <v>137</v>
      </c>
      <c r="BM198" s="246" t="s">
        <v>374</v>
      </c>
    </row>
    <row r="199" s="2" customFormat="1" ht="24.15" customHeight="1">
      <c r="A199" s="35"/>
      <c r="B199" s="36"/>
      <c r="C199" s="234" t="s">
        <v>375</v>
      </c>
      <c r="D199" s="234" t="s">
        <v>133</v>
      </c>
      <c r="E199" s="235" t="s">
        <v>376</v>
      </c>
      <c r="F199" s="236" t="s">
        <v>377</v>
      </c>
      <c r="G199" s="237" t="s">
        <v>186</v>
      </c>
      <c r="H199" s="238">
        <v>1197.836</v>
      </c>
      <c r="I199" s="239"/>
      <c r="J199" s="240">
        <f>ROUND(I199*H199,2)</f>
        <v>0</v>
      </c>
      <c r="K199" s="241"/>
      <c r="L199" s="41"/>
      <c r="M199" s="242" t="s">
        <v>1</v>
      </c>
      <c r="N199" s="243" t="s">
        <v>41</v>
      </c>
      <c r="O199" s="94"/>
      <c r="P199" s="244">
        <f>O199*H199</f>
        <v>0</v>
      </c>
      <c r="Q199" s="244">
        <v>0</v>
      </c>
      <c r="R199" s="244">
        <f>Q199*H199</f>
        <v>0</v>
      </c>
      <c r="S199" s="244">
        <v>0</v>
      </c>
      <c r="T199" s="245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6" t="s">
        <v>137</v>
      </c>
      <c r="AT199" s="246" t="s">
        <v>133</v>
      </c>
      <c r="AU199" s="246" t="s">
        <v>86</v>
      </c>
      <c r="AY199" s="14" t="s">
        <v>131</v>
      </c>
      <c r="BE199" s="247">
        <f>IF(N199="základná",J199,0)</f>
        <v>0</v>
      </c>
      <c r="BF199" s="247">
        <f>IF(N199="znížená",J199,0)</f>
        <v>0</v>
      </c>
      <c r="BG199" s="247">
        <f>IF(N199="zákl. prenesená",J199,0)</f>
        <v>0</v>
      </c>
      <c r="BH199" s="247">
        <f>IF(N199="zníž. prenesená",J199,0)</f>
        <v>0</v>
      </c>
      <c r="BI199" s="247">
        <f>IF(N199="nulová",J199,0)</f>
        <v>0</v>
      </c>
      <c r="BJ199" s="14" t="s">
        <v>86</v>
      </c>
      <c r="BK199" s="247">
        <f>ROUND(I199*H199,2)</f>
        <v>0</v>
      </c>
      <c r="BL199" s="14" t="s">
        <v>137</v>
      </c>
      <c r="BM199" s="246" t="s">
        <v>378</v>
      </c>
    </row>
    <row r="200" s="2" customFormat="1" ht="24.15" customHeight="1">
      <c r="A200" s="35"/>
      <c r="B200" s="36"/>
      <c r="C200" s="234" t="s">
        <v>379</v>
      </c>
      <c r="D200" s="234" t="s">
        <v>133</v>
      </c>
      <c r="E200" s="235" t="s">
        <v>380</v>
      </c>
      <c r="F200" s="236" t="s">
        <v>381</v>
      </c>
      <c r="G200" s="237" t="s">
        <v>186</v>
      </c>
      <c r="H200" s="238">
        <v>0.504</v>
      </c>
      <c r="I200" s="239"/>
      <c r="J200" s="240">
        <f>ROUND(I200*H200,2)</f>
        <v>0</v>
      </c>
      <c r="K200" s="241"/>
      <c r="L200" s="41"/>
      <c r="M200" s="242" t="s">
        <v>1</v>
      </c>
      <c r="N200" s="243" t="s">
        <v>41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137</v>
      </c>
      <c r="AT200" s="246" t="s">
        <v>133</v>
      </c>
      <c r="AU200" s="246" t="s">
        <v>86</v>
      </c>
      <c r="AY200" s="14" t="s">
        <v>131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86</v>
      </c>
      <c r="BK200" s="247">
        <f>ROUND(I200*H200,2)</f>
        <v>0</v>
      </c>
      <c r="BL200" s="14" t="s">
        <v>137</v>
      </c>
      <c r="BM200" s="246" t="s">
        <v>382</v>
      </c>
    </row>
    <row r="201" s="2" customFormat="1" ht="24.15" customHeight="1">
      <c r="A201" s="35"/>
      <c r="B201" s="36"/>
      <c r="C201" s="234" t="s">
        <v>383</v>
      </c>
      <c r="D201" s="234" t="s">
        <v>133</v>
      </c>
      <c r="E201" s="235" t="s">
        <v>384</v>
      </c>
      <c r="F201" s="236" t="s">
        <v>385</v>
      </c>
      <c r="G201" s="237" t="s">
        <v>186</v>
      </c>
      <c r="H201" s="238">
        <v>8.1600000000000001</v>
      </c>
      <c r="I201" s="239"/>
      <c r="J201" s="240">
        <f>ROUND(I201*H201,2)</f>
        <v>0</v>
      </c>
      <c r="K201" s="241"/>
      <c r="L201" s="41"/>
      <c r="M201" s="242" t="s">
        <v>1</v>
      </c>
      <c r="N201" s="243" t="s">
        <v>41</v>
      </c>
      <c r="O201" s="94"/>
      <c r="P201" s="244">
        <f>O201*H201</f>
        <v>0</v>
      </c>
      <c r="Q201" s="244">
        <v>0</v>
      </c>
      <c r="R201" s="244">
        <f>Q201*H201</f>
        <v>0</v>
      </c>
      <c r="S201" s="244">
        <v>0</v>
      </c>
      <c r="T201" s="245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6" t="s">
        <v>137</v>
      </c>
      <c r="AT201" s="246" t="s">
        <v>133</v>
      </c>
      <c r="AU201" s="246" t="s">
        <v>86</v>
      </c>
      <c r="AY201" s="14" t="s">
        <v>131</v>
      </c>
      <c r="BE201" s="247">
        <f>IF(N201="základná",J201,0)</f>
        <v>0</v>
      </c>
      <c r="BF201" s="247">
        <f>IF(N201="znížená",J201,0)</f>
        <v>0</v>
      </c>
      <c r="BG201" s="247">
        <f>IF(N201="zákl. prenesená",J201,0)</f>
        <v>0</v>
      </c>
      <c r="BH201" s="247">
        <f>IF(N201="zníž. prenesená",J201,0)</f>
        <v>0</v>
      </c>
      <c r="BI201" s="247">
        <f>IF(N201="nulová",J201,0)</f>
        <v>0</v>
      </c>
      <c r="BJ201" s="14" t="s">
        <v>86</v>
      </c>
      <c r="BK201" s="247">
        <f>ROUND(I201*H201,2)</f>
        <v>0</v>
      </c>
      <c r="BL201" s="14" t="s">
        <v>137</v>
      </c>
      <c r="BM201" s="246" t="s">
        <v>386</v>
      </c>
    </row>
    <row r="202" s="12" customFormat="1" ht="22.8" customHeight="1">
      <c r="A202" s="12"/>
      <c r="B202" s="218"/>
      <c r="C202" s="219"/>
      <c r="D202" s="220" t="s">
        <v>74</v>
      </c>
      <c r="E202" s="232" t="s">
        <v>387</v>
      </c>
      <c r="F202" s="232" t="s">
        <v>388</v>
      </c>
      <c r="G202" s="219"/>
      <c r="H202" s="219"/>
      <c r="I202" s="222"/>
      <c r="J202" s="233">
        <f>BK202</f>
        <v>0</v>
      </c>
      <c r="K202" s="219"/>
      <c r="L202" s="224"/>
      <c r="M202" s="225"/>
      <c r="N202" s="226"/>
      <c r="O202" s="226"/>
      <c r="P202" s="227">
        <f>P203</f>
        <v>0</v>
      </c>
      <c r="Q202" s="226"/>
      <c r="R202" s="227">
        <f>R203</f>
        <v>0</v>
      </c>
      <c r="S202" s="226"/>
      <c r="T202" s="228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9" t="s">
        <v>79</v>
      </c>
      <c r="AT202" s="230" t="s">
        <v>74</v>
      </c>
      <c r="AU202" s="230" t="s">
        <v>79</v>
      </c>
      <c r="AY202" s="229" t="s">
        <v>131</v>
      </c>
      <c r="BK202" s="231">
        <f>BK203</f>
        <v>0</v>
      </c>
    </row>
    <row r="203" s="2" customFormat="1" ht="33" customHeight="1">
      <c r="A203" s="35"/>
      <c r="B203" s="36"/>
      <c r="C203" s="234" t="s">
        <v>389</v>
      </c>
      <c r="D203" s="234" t="s">
        <v>133</v>
      </c>
      <c r="E203" s="235" t="s">
        <v>390</v>
      </c>
      <c r="F203" s="236" t="s">
        <v>391</v>
      </c>
      <c r="G203" s="237" t="s">
        <v>186</v>
      </c>
      <c r="H203" s="238">
        <v>5069.7209999999995</v>
      </c>
      <c r="I203" s="239"/>
      <c r="J203" s="240">
        <f>ROUND(I203*H203,2)</f>
        <v>0</v>
      </c>
      <c r="K203" s="241"/>
      <c r="L203" s="41"/>
      <c r="M203" s="242" t="s">
        <v>1</v>
      </c>
      <c r="N203" s="243" t="s">
        <v>41</v>
      </c>
      <c r="O203" s="94"/>
      <c r="P203" s="244">
        <f>O203*H203</f>
        <v>0</v>
      </c>
      <c r="Q203" s="244">
        <v>0</v>
      </c>
      <c r="R203" s="244">
        <f>Q203*H203</f>
        <v>0</v>
      </c>
      <c r="S203" s="244">
        <v>0</v>
      </c>
      <c r="T203" s="245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6" t="s">
        <v>137</v>
      </c>
      <c r="AT203" s="246" t="s">
        <v>133</v>
      </c>
      <c r="AU203" s="246" t="s">
        <v>86</v>
      </c>
      <c r="AY203" s="14" t="s">
        <v>131</v>
      </c>
      <c r="BE203" s="247">
        <f>IF(N203="základná",J203,0)</f>
        <v>0</v>
      </c>
      <c r="BF203" s="247">
        <f>IF(N203="znížená",J203,0)</f>
        <v>0</v>
      </c>
      <c r="BG203" s="247">
        <f>IF(N203="zákl. prenesená",J203,0)</f>
        <v>0</v>
      </c>
      <c r="BH203" s="247">
        <f>IF(N203="zníž. prenesená",J203,0)</f>
        <v>0</v>
      </c>
      <c r="BI203" s="247">
        <f>IF(N203="nulová",J203,0)</f>
        <v>0</v>
      </c>
      <c r="BJ203" s="14" t="s">
        <v>86</v>
      </c>
      <c r="BK203" s="247">
        <f>ROUND(I203*H203,2)</f>
        <v>0</v>
      </c>
      <c r="BL203" s="14" t="s">
        <v>137</v>
      </c>
      <c r="BM203" s="246" t="s">
        <v>392</v>
      </c>
    </row>
    <row r="204" s="12" customFormat="1" ht="25.92" customHeight="1">
      <c r="A204" s="12"/>
      <c r="B204" s="218"/>
      <c r="C204" s="219"/>
      <c r="D204" s="220" t="s">
        <v>74</v>
      </c>
      <c r="E204" s="221" t="s">
        <v>393</v>
      </c>
      <c r="F204" s="221" t="s">
        <v>394</v>
      </c>
      <c r="G204" s="219"/>
      <c r="H204" s="219"/>
      <c r="I204" s="222"/>
      <c r="J204" s="223">
        <f>BK204</f>
        <v>0</v>
      </c>
      <c r="K204" s="219"/>
      <c r="L204" s="224"/>
      <c r="M204" s="225"/>
      <c r="N204" s="226"/>
      <c r="O204" s="226"/>
      <c r="P204" s="227">
        <f>P205</f>
        <v>0</v>
      </c>
      <c r="Q204" s="226"/>
      <c r="R204" s="227">
        <f>R205</f>
        <v>0</v>
      </c>
      <c r="S204" s="226"/>
      <c r="T204" s="228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9" t="s">
        <v>86</v>
      </c>
      <c r="AT204" s="230" t="s">
        <v>74</v>
      </c>
      <c r="AU204" s="230" t="s">
        <v>75</v>
      </c>
      <c r="AY204" s="229" t="s">
        <v>131</v>
      </c>
      <c r="BK204" s="231">
        <f>BK205</f>
        <v>0</v>
      </c>
    </row>
    <row r="205" s="12" customFormat="1" ht="22.8" customHeight="1">
      <c r="A205" s="12"/>
      <c r="B205" s="218"/>
      <c r="C205" s="219"/>
      <c r="D205" s="220" t="s">
        <v>74</v>
      </c>
      <c r="E205" s="232" t="s">
        <v>395</v>
      </c>
      <c r="F205" s="232" t="s">
        <v>396</v>
      </c>
      <c r="G205" s="219"/>
      <c r="H205" s="219"/>
      <c r="I205" s="222"/>
      <c r="J205" s="233">
        <f>BK205</f>
        <v>0</v>
      </c>
      <c r="K205" s="219"/>
      <c r="L205" s="224"/>
      <c r="M205" s="225"/>
      <c r="N205" s="226"/>
      <c r="O205" s="226"/>
      <c r="P205" s="227">
        <v>0</v>
      </c>
      <c r="Q205" s="226"/>
      <c r="R205" s="227">
        <v>0</v>
      </c>
      <c r="S205" s="226"/>
      <c r="T205" s="228"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9" t="s">
        <v>86</v>
      </c>
      <c r="AT205" s="230" t="s">
        <v>74</v>
      </c>
      <c r="AU205" s="230" t="s">
        <v>79</v>
      </c>
      <c r="AY205" s="229" t="s">
        <v>131</v>
      </c>
      <c r="BK205" s="231">
        <v>0</v>
      </c>
    </row>
    <row r="206" s="12" customFormat="1" ht="25.92" customHeight="1">
      <c r="A206" s="12"/>
      <c r="B206" s="218"/>
      <c r="C206" s="219"/>
      <c r="D206" s="220" t="s">
        <v>74</v>
      </c>
      <c r="E206" s="221" t="s">
        <v>397</v>
      </c>
      <c r="F206" s="221" t="s">
        <v>398</v>
      </c>
      <c r="G206" s="219"/>
      <c r="H206" s="219"/>
      <c r="I206" s="222"/>
      <c r="J206" s="223">
        <f>BK206</f>
        <v>0</v>
      </c>
      <c r="K206" s="219"/>
      <c r="L206" s="224"/>
      <c r="M206" s="225"/>
      <c r="N206" s="226"/>
      <c r="O206" s="226"/>
      <c r="P206" s="227">
        <f>SUM(P207:P210)</f>
        <v>0</v>
      </c>
      <c r="Q206" s="226"/>
      <c r="R206" s="227">
        <f>SUM(R207:R210)</f>
        <v>0</v>
      </c>
      <c r="S206" s="226"/>
      <c r="T206" s="228">
        <f>SUM(T207:T210)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9" t="s">
        <v>148</v>
      </c>
      <c r="AT206" s="230" t="s">
        <v>74</v>
      </c>
      <c r="AU206" s="230" t="s">
        <v>75</v>
      </c>
      <c r="AY206" s="229" t="s">
        <v>131</v>
      </c>
      <c r="BK206" s="231">
        <f>SUM(BK207:BK210)</f>
        <v>0</v>
      </c>
    </row>
    <row r="207" s="2" customFormat="1" ht="44.25" customHeight="1">
      <c r="A207" s="35"/>
      <c r="B207" s="36"/>
      <c r="C207" s="234" t="s">
        <v>399</v>
      </c>
      <c r="D207" s="234" t="s">
        <v>133</v>
      </c>
      <c r="E207" s="235" t="s">
        <v>400</v>
      </c>
      <c r="F207" s="236" t="s">
        <v>401</v>
      </c>
      <c r="G207" s="237" t="s">
        <v>402</v>
      </c>
      <c r="H207" s="238">
        <v>1</v>
      </c>
      <c r="I207" s="239"/>
      <c r="J207" s="240">
        <f>ROUND(I207*H207,2)</f>
        <v>0</v>
      </c>
      <c r="K207" s="241"/>
      <c r="L207" s="41"/>
      <c r="M207" s="242" t="s">
        <v>1</v>
      </c>
      <c r="N207" s="243" t="s">
        <v>41</v>
      </c>
      <c r="O207" s="94"/>
      <c r="P207" s="244">
        <f>O207*H207</f>
        <v>0</v>
      </c>
      <c r="Q207" s="244">
        <v>0</v>
      </c>
      <c r="R207" s="244">
        <f>Q207*H207</f>
        <v>0</v>
      </c>
      <c r="S207" s="244">
        <v>0</v>
      </c>
      <c r="T207" s="245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403</v>
      </c>
      <c r="AT207" s="246" t="s">
        <v>133</v>
      </c>
      <c r="AU207" s="246" t="s">
        <v>79</v>
      </c>
      <c r="AY207" s="14" t="s">
        <v>131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86</v>
      </c>
      <c r="BK207" s="247">
        <f>ROUND(I207*H207,2)</f>
        <v>0</v>
      </c>
      <c r="BL207" s="14" t="s">
        <v>403</v>
      </c>
      <c r="BM207" s="246" t="s">
        <v>404</v>
      </c>
    </row>
    <row r="208" s="2" customFormat="1" ht="33" customHeight="1">
      <c r="A208" s="35"/>
      <c r="B208" s="36"/>
      <c r="C208" s="234" t="s">
        <v>405</v>
      </c>
      <c r="D208" s="234" t="s">
        <v>133</v>
      </c>
      <c r="E208" s="235" t="s">
        <v>406</v>
      </c>
      <c r="F208" s="236" t="s">
        <v>407</v>
      </c>
      <c r="G208" s="237" t="s">
        <v>402</v>
      </c>
      <c r="H208" s="238">
        <v>1</v>
      </c>
      <c r="I208" s="239"/>
      <c r="J208" s="240">
        <f>ROUND(I208*H208,2)</f>
        <v>0</v>
      </c>
      <c r="K208" s="241"/>
      <c r="L208" s="41"/>
      <c r="M208" s="242" t="s">
        <v>1</v>
      </c>
      <c r="N208" s="243" t="s">
        <v>41</v>
      </c>
      <c r="O208" s="94"/>
      <c r="P208" s="244">
        <f>O208*H208</f>
        <v>0</v>
      </c>
      <c r="Q208" s="244">
        <v>0</v>
      </c>
      <c r="R208" s="244">
        <f>Q208*H208</f>
        <v>0</v>
      </c>
      <c r="S208" s="244">
        <v>0</v>
      </c>
      <c r="T208" s="245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6" t="s">
        <v>403</v>
      </c>
      <c r="AT208" s="246" t="s">
        <v>133</v>
      </c>
      <c r="AU208" s="246" t="s">
        <v>79</v>
      </c>
      <c r="AY208" s="14" t="s">
        <v>131</v>
      </c>
      <c r="BE208" s="247">
        <f>IF(N208="základná",J208,0)</f>
        <v>0</v>
      </c>
      <c r="BF208" s="247">
        <f>IF(N208="znížená",J208,0)</f>
        <v>0</v>
      </c>
      <c r="BG208" s="247">
        <f>IF(N208="zákl. prenesená",J208,0)</f>
        <v>0</v>
      </c>
      <c r="BH208" s="247">
        <f>IF(N208="zníž. prenesená",J208,0)</f>
        <v>0</v>
      </c>
      <c r="BI208" s="247">
        <f>IF(N208="nulová",J208,0)</f>
        <v>0</v>
      </c>
      <c r="BJ208" s="14" t="s">
        <v>86</v>
      </c>
      <c r="BK208" s="247">
        <f>ROUND(I208*H208,2)</f>
        <v>0</v>
      </c>
      <c r="BL208" s="14" t="s">
        <v>403</v>
      </c>
      <c r="BM208" s="246" t="s">
        <v>408</v>
      </c>
    </row>
    <row r="209" s="2" customFormat="1" ht="24.15" customHeight="1">
      <c r="A209" s="35"/>
      <c r="B209" s="36"/>
      <c r="C209" s="234" t="s">
        <v>409</v>
      </c>
      <c r="D209" s="234" t="s">
        <v>133</v>
      </c>
      <c r="E209" s="235" t="s">
        <v>410</v>
      </c>
      <c r="F209" s="236" t="s">
        <v>411</v>
      </c>
      <c r="G209" s="237" t="s">
        <v>402</v>
      </c>
      <c r="H209" s="238">
        <v>5</v>
      </c>
      <c r="I209" s="239"/>
      <c r="J209" s="240">
        <f>ROUND(I209*H209,2)</f>
        <v>0</v>
      </c>
      <c r="K209" s="241"/>
      <c r="L209" s="41"/>
      <c r="M209" s="242" t="s">
        <v>1</v>
      </c>
      <c r="N209" s="243" t="s">
        <v>41</v>
      </c>
      <c r="O209" s="94"/>
      <c r="P209" s="244">
        <f>O209*H209</f>
        <v>0</v>
      </c>
      <c r="Q209" s="244">
        <v>0</v>
      </c>
      <c r="R209" s="244">
        <f>Q209*H209</f>
        <v>0</v>
      </c>
      <c r="S209" s="244">
        <v>0</v>
      </c>
      <c r="T209" s="245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6" t="s">
        <v>403</v>
      </c>
      <c r="AT209" s="246" t="s">
        <v>133</v>
      </c>
      <c r="AU209" s="246" t="s">
        <v>79</v>
      </c>
      <c r="AY209" s="14" t="s">
        <v>131</v>
      </c>
      <c r="BE209" s="247">
        <f>IF(N209="základná",J209,0)</f>
        <v>0</v>
      </c>
      <c r="BF209" s="247">
        <f>IF(N209="znížená",J209,0)</f>
        <v>0</v>
      </c>
      <c r="BG209" s="247">
        <f>IF(N209="zákl. prenesená",J209,0)</f>
        <v>0</v>
      </c>
      <c r="BH209" s="247">
        <f>IF(N209="zníž. prenesená",J209,0)</f>
        <v>0</v>
      </c>
      <c r="BI209" s="247">
        <f>IF(N209="nulová",J209,0)</f>
        <v>0</v>
      </c>
      <c r="BJ209" s="14" t="s">
        <v>86</v>
      </c>
      <c r="BK209" s="247">
        <f>ROUND(I209*H209,2)</f>
        <v>0</v>
      </c>
      <c r="BL209" s="14" t="s">
        <v>403</v>
      </c>
      <c r="BM209" s="246" t="s">
        <v>412</v>
      </c>
    </row>
    <row r="210" s="2" customFormat="1" ht="24.15" customHeight="1">
      <c r="A210" s="35"/>
      <c r="B210" s="36"/>
      <c r="C210" s="234" t="s">
        <v>413</v>
      </c>
      <c r="D210" s="234" t="s">
        <v>133</v>
      </c>
      <c r="E210" s="235" t="s">
        <v>414</v>
      </c>
      <c r="F210" s="236" t="s">
        <v>415</v>
      </c>
      <c r="G210" s="237" t="s">
        <v>402</v>
      </c>
      <c r="H210" s="238">
        <v>1</v>
      </c>
      <c r="I210" s="239"/>
      <c r="J210" s="240">
        <f>ROUND(I210*H210,2)</f>
        <v>0</v>
      </c>
      <c r="K210" s="241"/>
      <c r="L210" s="41"/>
      <c r="M210" s="259" t="s">
        <v>1</v>
      </c>
      <c r="N210" s="260" t="s">
        <v>41</v>
      </c>
      <c r="O210" s="261"/>
      <c r="P210" s="262">
        <f>O210*H210</f>
        <v>0</v>
      </c>
      <c r="Q210" s="262">
        <v>0</v>
      </c>
      <c r="R210" s="262">
        <f>Q210*H210</f>
        <v>0</v>
      </c>
      <c r="S210" s="262">
        <v>0</v>
      </c>
      <c r="T210" s="26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6" t="s">
        <v>403</v>
      </c>
      <c r="AT210" s="246" t="s">
        <v>133</v>
      </c>
      <c r="AU210" s="246" t="s">
        <v>79</v>
      </c>
      <c r="AY210" s="14" t="s">
        <v>131</v>
      </c>
      <c r="BE210" s="247">
        <f>IF(N210="základná",J210,0)</f>
        <v>0</v>
      </c>
      <c r="BF210" s="247">
        <f>IF(N210="znížená",J210,0)</f>
        <v>0</v>
      </c>
      <c r="BG210" s="247">
        <f>IF(N210="zákl. prenesená",J210,0)</f>
        <v>0</v>
      </c>
      <c r="BH210" s="247">
        <f>IF(N210="zníž. prenesená",J210,0)</f>
        <v>0</v>
      </c>
      <c r="BI210" s="247">
        <f>IF(N210="nulová",J210,0)</f>
        <v>0</v>
      </c>
      <c r="BJ210" s="14" t="s">
        <v>86</v>
      </c>
      <c r="BK210" s="247">
        <f>ROUND(I210*H210,2)</f>
        <v>0</v>
      </c>
      <c r="BL210" s="14" t="s">
        <v>403</v>
      </c>
      <c r="BM210" s="246" t="s">
        <v>416</v>
      </c>
    </row>
    <row r="211" s="2" customFormat="1" ht="6.96" customHeight="1">
      <c r="A211" s="35"/>
      <c r="B211" s="69"/>
      <c r="C211" s="70"/>
      <c r="D211" s="70"/>
      <c r="E211" s="70"/>
      <c r="F211" s="70"/>
      <c r="G211" s="70"/>
      <c r="H211" s="70"/>
      <c r="I211" s="70"/>
      <c r="J211" s="70"/>
      <c r="K211" s="70"/>
      <c r="L211" s="41"/>
      <c r="M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</row>
  </sheetData>
  <sheetProtection sheet="1" autoFilter="0" formatColumns="0" formatRows="0" objects="1" scenarios="1" spinCount="100000" saltValue="uEnPrNrxfJUT8T9oYSrp+YPAyzcigDvmi2aiG7tJ0mi1W0hAyWQyQwJNeL7hnNcfHjDZOKKSder2KDDIbGSm1A==" hashValue="0c3jlMNaxRX8HpSeeQAji1ge/5bZv87w7ptvOTn+YWXsEjDQQ14MnivvRu5WZlJiKr0IMsH99DP+9IvZdkBJAA==" algorithmName="SHA-512" password="CC35"/>
  <autoFilter ref="C131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95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CYKLOTRASA VODNÁ - ZELOKVET V NITRE</v>
      </c>
      <c r="F7" s="153"/>
      <c r="G7" s="153"/>
      <c r="H7" s="153"/>
      <c r="L7" s="17"/>
    </row>
    <row r="8" s="1" customFormat="1" ht="12" customHeight="1">
      <c r="B8" s="17"/>
      <c r="D8" s="153" t="s">
        <v>96</v>
      </c>
      <c r="L8" s="17"/>
    </row>
    <row r="9" s="2" customFormat="1" ht="16.5" customHeight="1">
      <c r="A9" s="35"/>
      <c r="B9" s="41"/>
      <c r="C9" s="35"/>
      <c r="D9" s="35"/>
      <c r="E9" s="154" t="s">
        <v>97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98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417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12. 7. 2021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ROUND(J124,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ROUND((SUM(BE124:BE177)),  2)</f>
        <v>0</v>
      </c>
      <c r="G35" s="168"/>
      <c r="H35" s="168"/>
      <c r="I35" s="169">
        <v>0.20000000000000001</v>
      </c>
      <c r="J35" s="167">
        <f>ROUND(((SUM(BE124:BE177))*I35),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ROUND((SUM(BF124:BF177)),  2)</f>
        <v>0</v>
      </c>
      <c r="G36" s="168"/>
      <c r="H36" s="168"/>
      <c r="I36" s="169">
        <v>0.20000000000000001</v>
      </c>
      <c r="J36" s="167">
        <f>ROUND(((SUM(BF124:BF177))*I36),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ROUND((SUM(BG124:BG177)),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ROUND((SUM(BH124:BH177)),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ROUND((SUM(BI124:BI177)),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CYKLOTRASA VODNÁ - ZELOKVET V NITRE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96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98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2 - Trvalé dopravné značenie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Nitra</v>
      </c>
      <c r="G91" s="37"/>
      <c r="H91" s="37"/>
      <c r="I91" s="29" t="s">
        <v>21</v>
      </c>
      <c r="J91" s="82" t="str">
        <f>IF(J14="","",J14)</f>
        <v>12. 7. 2021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Mesto Nitra, Štefánikova trieda 60, 950 06 Nitra</v>
      </c>
      <c r="G93" s="37"/>
      <c r="H93" s="37"/>
      <c r="I93" s="29" t="s">
        <v>29</v>
      </c>
      <c r="J93" s="33" t="str">
        <f>E23</f>
        <v>Ing. Ján Výboch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HP REA s.r.o.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101</v>
      </c>
      <c r="D96" s="192"/>
      <c r="E96" s="192"/>
      <c r="F96" s="192"/>
      <c r="G96" s="192"/>
      <c r="H96" s="192"/>
      <c r="I96" s="192"/>
      <c r="J96" s="193" t="s">
        <v>102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103</v>
      </c>
      <c r="D98" s="37"/>
      <c r="E98" s="37"/>
      <c r="F98" s="37"/>
      <c r="G98" s="37"/>
      <c r="H98" s="37"/>
      <c r="I98" s="37"/>
      <c r="J98" s="113">
        <f>J124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104</v>
      </c>
    </row>
    <row r="99" s="9" customFormat="1" ht="24.96" customHeight="1">
      <c r="A99" s="9"/>
      <c r="B99" s="195"/>
      <c r="C99" s="196"/>
      <c r="D99" s="197" t="s">
        <v>105</v>
      </c>
      <c r="E99" s="198"/>
      <c r="F99" s="198"/>
      <c r="G99" s="198"/>
      <c r="H99" s="198"/>
      <c r="I99" s="198"/>
      <c r="J99" s="199">
        <f>J125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112</v>
      </c>
      <c r="E100" s="203"/>
      <c r="F100" s="203"/>
      <c r="G100" s="203"/>
      <c r="H100" s="203"/>
      <c r="I100" s="203"/>
      <c r="J100" s="204">
        <f>J126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113</v>
      </c>
      <c r="E101" s="203"/>
      <c r="F101" s="203"/>
      <c r="G101" s="203"/>
      <c r="H101" s="203"/>
      <c r="I101" s="203"/>
      <c r="J101" s="204">
        <f>J173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5"/>
      <c r="C102" s="196"/>
      <c r="D102" s="197" t="s">
        <v>418</v>
      </c>
      <c r="E102" s="198"/>
      <c r="F102" s="198"/>
      <c r="G102" s="198"/>
      <c r="H102" s="198"/>
      <c r="I102" s="198"/>
      <c r="J102" s="199">
        <f>J176</f>
        <v>0</v>
      </c>
      <c r="K102" s="196"/>
      <c r="L102" s="20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117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90" t="str">
        <f>E7</f>
        <v>CYKLOTRASA VODNÁ - ZELOKVET V NITRE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96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="2" customFormat="1" ht="16.5" customHeight="1">
      <c r="A114" s="35"/>
      <c r="B114" s="36"/>
      <c r="C114" s="37"/>
      <c r="D114" s="37"/>
      <c r="E114" s="190" t="s">
        <v>97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98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E11</f>
        <v>2 - Trvalé dopravné značenie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19</v>
      </c>
      <c r="D118" s="37"/>
      <c r="E118" s="37"/>
      <c r="F118" s="24" t="str">
        <f>F14</f>
        <v>Nitra</v>
      </c>
      <c r="G118" s="37"/>
      <c r="H118" s="37"/>
      <c r="I118" s="29" t="s">
        <v>21</v>
      </c>
      <c r="J118" s="82" t="str">
        <f>IF(J14="","",J14)</f>
        <v>12. 7. 2021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23</v>
      </c>
      <c r="D120" s="37"/>
      <c r="E120" s="37"/>
      <c r="F120" s="24" t="str">
        <f>E17</f>
        <v>Mesto Nitra, Štefánikova trieda 60, 950 06 Nitra</v>
      </c>
      <c r="G120" s="37"/>
      <c r="H120" s="37"/>
      <c r="I120" s="29" t="s">
        <v>29</v>
      </c>
      <c r="J120" s="33" t="str">
        <f>E23</f>
        <v>Ing. Ján Výboch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27</v>
      </c>
      <c r="D121" s="37"/>
      <c r="E121" s="37"/>
      <c r="F121" s="24" t="str">
        <f>IF(E20="","",E20)</f>
        <v>Vyplň údaj</v>
      </c>
      <c r="G121" s="37"/>
      <c r="H121" s="37"/>
      <c r="I121" s="29" t="s">
        <v>32</v>
      </c>
      <c r="J121" s="33" t="str">
        <f>E26</f>
        <v>HP REA s.r.o.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206"/>
      <c r="B123" s="207"/>
      <c r="C123" s="208" t="s">
        <v>118</v>
      </c>
      <c r="D123" s="209" t="s">
        <v>60</v>
      </c>
      <c r="E123" s="209" t="s">
        <v>56</v>
      </c>
      <c r="F123" s="209" t="s">
        <v>57</v>
      </c>
      <c r="G123" s="209" t="s">
        <v>119</v>
      </c>
      <c r="H123" s="209" t="s">
        <v>120</v>
      </c>
      <c r="I123" s="209" t="s">
        <v>121</v>
      </c>
      <c r="J123" s="210" t="s">
        <v>102</v>
      </c>
      <c r="K123" s="211" t="s">
        <v>122</v>
      </c>
      <c r="L123" s="212"/>
      <c r="M123" s="103" t="s">
        <v>1</v>
      </c>
      <c r="N123" s="104" t="s">
        <v>39</v>
      </c>
      <c r="O123" s="104" t="s">
        <v>123</v>
      </c>
      <c r="P123" s="104" t="s">
        <v>124</v>
      </c>
      <c r="Q123" s="104" t="s">
        <v>125</v>
      </c>
      <c r="R123" s="104" t="s">
        <v>126</v>
      </c>
      <c r="S123" s="104" t="s">
        <v>127</v>
      </c>
      <c r="T123" s="105" t="s">
        <v>128</v>
      </c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</row>
    <row r="124" s="2" customFormat="1" ht="22.8" customHeight="1">
      <c r="A124" s="35"/>
      <c r="B124" s="36"/>
      <c r="C124" s="110" t="s">
        <v>103</v>
      </c>
      <c r="D124" s="37"/>
      <c r="E124" s="37"/>
      <c r="F124" s="37"/>
      <c r="G124" s="37"/>
      <c r="H124" s="37"/>
      <c r="I124" s="37"/>
      <c r="J124" s="213">
        <f>BK124</f>
        <v>0</v>
      </c>
      <c r="K124" s="37"/>
      <c r="L124" s="41"/>
      <c r="M124" s="106"/>
      <c r="N124" s="214"/>
      <c r="O124" s="107"/>
      <c r="P124" s="215">
        <f>P125+P176</f>
        <v>0</v>
      </c>
      <c r="Q124" s="107"/>
      <c r="R124" s="215">
        <f>R125+R176</f>
        <v>7.0256745299999999</v>
      </c>
      <c r="S124" s="107"/>
      <c r="T124" s="216">
        <f>T125+T176</f>
        <v>0.34400000000000003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74</v>
      </c>
      <c r="AU124" s="14" t="s">
        <v>104</v>
      </c>
      <c r="BK124" s="217">
        <f>BK125+BK176</f>
        <v>0</v>
      </c>
    </row>
    <row r="125" s="12" customFormat="1" ht="25.92" customHeight="1">
      <c r="A125" s="12"/>
      <c r="B125" s="218"/>
      <c r="C125" s="219"/>
      <c r="D125" s="220" t="s">
        <v>74</v>
      </c>
      <c r="E125" s="221" t="s">
        <v>129</v>
      </c>
      <c r="F125" s="221" t="s">
        <v>130</v>
      </c>
      <c r="G125" s="219"/>
      <c r="H125" s="219"/>
      <c r="I125" s="222"/>
      <c r="J125" s="223">
        <f>BK125</f>
        <v>0</v>
      </c>
      <c r="K125" s="219"/>
      <c r="L125" s="224"/>
      <c r="M125" s="225"/>
      <c r="N125" s="226"/>
      <c r="O125" s="226"/>
      <c r="P125" s="227">
        <f>P126+P173</f>
        <v>0</v>
      </c>
      <c r="Q125" s="226"/>
      <c r="R125" s="227">
        <f>R126+R173</f>
        <v>7.0256745299999999</v>
      </c>
      <c r="S125" s="226"/>
      <c r="T125" s="228">
        <f>T126+T173</f>
        <v>0.34400000000000003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9" t="s">
        <v>79</v>
      </c>
      <c r="AT125" s="230" t="s">
        <v>74</v>
      </c>
      <c r="AU125" s="230" t="s">
        <v>75</v>
      </c>
      <c r="AY125" s="229" t="s">
        <v>131</v>
      </c>
      <c r="BK125" s="231">
        <f>BK126+BK173</f>
        <v>0</v>
      </c>
    </row>
    <row r="126" s="12" customFormat="1" ht="22.8" customHeight="1">
      <c r="A126" s="12"/>
      <c r="B126" s="218"/>
      <c r="C126" s="219"/>
      <c r="D126" s="220" t="s">
        <v>74</v>
      </c>
      <c r="E126" s="232" t="s">
        <v>165</v>
      </c>
      <c r="F126" s="232" t="s">
        <v>310</v>
      </c>
      <c r="G126" s="219"/>
      <c r="H126" s="219"/>
      <c r="I126" s="222"/>
      <c r="J126" s="233">
        <f>BK126</f>
        <v>0</v>
      </c>
      <c r="K126" s="219"/>
      <c r="L126" s="224"/>
      <c r="M126" s="225"/>
      <c r="N126" s="226"/>
      <c r="O126" s="226"/>
      <c r="P126" s="227">
        <f>SUM(P127:P172)</f>
        <v>0</v>
      </c>
      <c r="Q126" s="226"/>
      <c r="R126" s="227">
        <f>SUM(R127:R172)</f>
        <v>7.0256745299999999</v>
      </c>
      <c r="S126" s="226"/>
      <c r="T126" s="228">
        <f>SUM(T127:T172)</f>
        <v>0.34400000000000003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79</v>
      </c>
      <c r="AT126" s="230" t="s">
        <v>74</v>
      </c>
      <c r="AU126" s="230" t="s">
        <v>79</v>
      </c>
      <c r="AY126" s="229" t="s">
        <v>131</v>
      </c>
      <c r="BK126" s="231">
        <f>SUM(BK127:BK172)</f>
        <v>0</v>
      </c>
    </row>
    <row r="127" s="2" customFormat="1" ht="24.15" customHeight="1">
      <c r="A127" s="35"/>
      <c r="B127" s="36"/>
      <c r="C127" s="234" t="s">
        <v>79</v>
      </c>
      <c r="D127" s="234" t="s">
        <v>133</v>
      </c>
      <c r="E127" s="235" t="s">
        <v>419</v>
      </c>
      <c r="F127" s="236" t="s">
        <v>420</v>
      </c>
      <c r="G127" s="237" t="s">
        <v>308</v>
      </c>
      <c r="H127" s="238">
        <v>18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0.22133</v>
      </c>
      <c r="R127" s="244">
        <f>Q127*H127</f>
        <v>3.98394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137</v>
      </c>
      <c r="AT127" s="246" t="s">
        <v>133</v>
      </c>
      <c r="AU127" s="246" t="s">
        <v>86</v>
      </c>
      <c r="AY127" s="14" t="s">
        <v>131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86</v>
      </c>
      <c r="BK127" s="247">
        <f>ROUND(I127*H127,2)</f>
        <v>0</v>
      </c>
      <c r="BL127" s="14" t="s">
        <v>137</v>
      </c>
      <c r="BM127" s="246" t="s">
        <v>421</v>
      </c>
    </row>
    <row r="128" s="2" customFormat="1" ht="16.5" customHeight="1">
      <c r="A128" s="35"/>
      <c r="B128" s="36"/>
      <c r="C128" s="248" t="s">
        <v>86</v>
      </c>
      <c r="D128" s="248" t="s">
        <v>183</v>
      </c>
      <c r="E128" s="249" t="s">
        <v>422</v>
      </c>
      <c r="F128" s="250" t="s">
        <v>423</v>
      </c>
      <c r="G128" s="251" t="s">
        <v>308</v>
      </c>
      <c r="H128" s="252">
        <v>54</v>
      </c>
      <c r="I128" s="253"/>
      <c r="J128" s="254">
        <f>ROUND(I128*H128,2)</f>
        <v>0</v>
      </c>
      <c r="K128" s="255"/>
      <c r="L128" s="256"/>
      <c r="M128" s="257" t="s">
        <v>1</v>
      </c>
      <c r="N128" s="258" t="s">
        <v>41</v>
      </c>
      <c r="O128" s="94"/>
      <c r="P128" s="244">
        <f>O128*H128</f>
        <v>0</v>
      </c>
      <c r="Q128" s="244">
        <v>0.0014</v>
      </c>
      <c r="R128" s="244">
        <f>Q128*H128</f>
        <v>0.075600000000000001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161</v>
      </c>
      <c r="AT128" s="246" t="s">
        <v>183</v>
      </c>
      <c r="AU128" s="246" t="s">
        <v>86</v>
      </c>
      <c r="AY128" s="14" t="s">
        <v>131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86</v>
      </c>
      <c r="BK128" s="247">
        <f>ROUND(I128*H128,2)</f>
        <v>0</v>
      </c>
      <c r="BL128" s="14" t="s">
        <v>137</v>
      </c>
      <c r="BM128" s="246" t="s">
        <v>424</v>
      </c>
    </row>
    <row r="129" s="2" customFormat="1" ht="16.5" customHeight="1">
      <c r="A129" s="35"/>
      <c r="B129" s="36"/>
      <c r="C129" s="248" t="s">
        <v>90</v>
      </c>
      <c r="D129" s="248" t="s">
        <v>183</v>
      </c>
      <c r="E129" s="249" t="s">
        <v>425</v>
      </c>
      <c r="F129" s="250" t="s">
        <v>426</v>
      </c>
      <c r="G129" s="251" t="s">
        <v>308</v>
      </c>
      <c r="H129" s="252">
        <v>18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161</v>
      </c>
      <c r="AT129" s="246" t="s">
        <v>183</v>
      </c>
      <c r="AU129" s="246" t="s">
        <v>86</v>
      </c>
      <c r="AY129" s="14" t="s">
        <v>131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86</v>
      </c>
      <c r="BK129" s="247">
        <f>ROUND(I129*H129,2)</f>
        <v>0</v>
      </c>
      <c r="BL129" s="14" t="s">
        <v>137</v>
      </c>
      <c r="BM129" s="246" t="s">
        <v>427</v>
      </c>
    </row>
    <row r="130" s="2" customFormat="1" ht="16.5" customHeight="1">
      <c r="A130" s="35"/>
      <c r="B130" s="36"/>
      <c r="C130" s="248" t="s">
        <v>137</v>
      </c>
      <c r="D130" s="248" t="s">
        <v>183</v>
      </c>
      <c r="E130" s="249" t="s">
        <v>428</v>
      </c>
      <c r="F130" s="250" t="s">
        <v>429</v>
      </c>
      <c r="G130" s="251" t="s">
        <v>308</v>
      </c>
      <c r="H130" s="252">
        <v>57</v>
      </c>
      <c r="I130" s="253"/>
      <c r="J130" s="254">
        <f>ROUND(I130*H130,2)</f>
        <v>0</v>
      </c>
      <c r="K130" s="255"/>
      <c r="L130" s="256"/>
      <c r="M130" s="257" t="s">
        <v>1</v>
      </c>
      <c r="N130" s="258" t="s">
        <v>41</v>
      </c>
      <c r="O130" s="94"/>
      <c r="P130" s="244">
        <f>O130*H130</f>
        <v>0</v>
      </c>
      <c r="Q130" s="244">
        <v>1.0000000000000001E-05</v>
      </c>
      <c r="R130" s="244">
        <f>Q130*H130</f>
        <v>0.00057000000000000009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161</v>
      </c>
      <c r="AT130" s="246" t="s">
        <v>183</v>
      </c>
      <c r="AU130" s="246" t="s">
        <v>86</v>
      </c>
      <c r="AY130" s="14" t="s">
        <v>131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86</v>
      </c>
      <c r="BK130" s="247">
        <f>ROUND(I130*H130,2)</f>
        <v>0</v>
      </c>
      <c r="BL130" s="14" t="s">
        <v>137</v>
      </c>
      <c r="BM130" s="246" t="s">
        <v>430</v>
      </c>
    </row>
    <row r="131" s="2" customFormat="1" ht="33" customHeight="1">
      <c r="A131" s="35"/>
      <c r="B131" s="36"/>
      <c r="C131" s="234" t="s">
        <v>148</v>
      </c>
      <c r="D131" s="234" t="s">
        <v>133</v>
      </c>
      <c r="E131" s="235" t="s">
        <v>431</v>
      </c>
      <c r="F131" s="236" t="s">
        <v>432</v>
      </c>
      <c r="G131" s="237" t="s">
        <v>308</v>
      </c>
      <c r="H131" s="238">
        <v>27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3.0000000000000001E-05</v>
      </c>
      <c r="R131" s="244">
        <f>Q131*H131</f>
        <v>0.00081000000000000006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137</v>
      </c>
      <c r="AT131" s="246" t="s">
        <v>133</v>
      </c>
      <c r="AU131" s="246" t="s">
        <v>86</v>
      </c>
      <c r="AY131" s="14" t="s">
        <v>131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86</v>
      </c>
      <c r="BK131" s="247">
        <f>ROUND(I131*H131,2)</f>
        <v>0</v>
      </c>
      <c r="BL131" s="14" t="s">
        <v>137</v>
      </c>
      <c r="BM131" s="246" t="s">
        <v>433</v>
      </c>
    </row>
    <row r="132" s="2" customFormat="1" ht="33" customHeight="1">
      <c r="A132" s="35"/>
      <c r="B132" s="36"/>
      <c r="C132" s="248" t="s">
        <v>153</v>
      </c>
      <c r="D132" s="248" t="s">
        <v>183</v>
      </c>
      <c r="E132" s="249" t="s">
        <v>434</v>
      </c>
      <c r="F132" s="250" t="s">
        <v>435</v>
      </c>
      <c r="G132" s="251" t="s">
        <v>308</v>
      </c>
      <c r="H132" s="252">
        <v>5</v>
      </c>
      <c r="I132" s="253"/>
      <c r="J132" s="254">
        <f>ROUND(I132*H132,2)</f>
        <v>0</v>
      </c>
      <c r="K132" s="255"/>
      <c r="L132" s="256"/>
      <c r="M132" s="257" t="s">
        <v>1</v>
      </c>
      <c r="N132" s="258" t="s">
        <v>41</v>
      </c>
      <c r="O132" s="94"/>
      <c r="P132" s="244">
        <f>O132*H132</f>
        <v>0</v>
      </c>
      <c r="Q132" s="244">
        <v>0.00093000000000000005</v>
      </c>
      <c r="R132" s="244">
        <f>Q132*H132</f>
        <v>0.0046500000000000005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161</v>
      </c>
      <c r="AT132" s="246" t="s">
        <v>183</v>
      </c>
      <c r="AU132" s="246" t="s">
        <v>86</v>
      </c>
      <c r="AY132" s="14" t="s">
        <v>131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86</v>
      </c>
      <c r="BK132" s="247">
        <f>ROUND(I132*H132,2)</f>
        <v>0</v>
      </c>
      <c r="BL132" s="14" t="s">
        <v>137</v>
      </c>
      <c r="BM132" s="246" t="s">
        <v>436</v>
      </c>
    </row>
    <row r="133" s="2" customFormat="1" ht="37.8" customHeight="1">
      <c r="A133" s="35"/>
      <c r="B133" s="36"/>
      <c r="C133" s="248" t="s">
        <v>157</v>
      </c>
      <c r="D133" s="248" t="s">
        <v>183</v>
      </c>
      <c r="E133" s="249" t="s">
        <v>437</v>
      </c>
      <c r="F133" s="250" t="s">
        <v>438</v>
      </c>
      <c r="G133" s="251" t="s">
        <v>308</v>
      </c>
      <c r="H133" s="252">
        <v>2</v>
      </c>
      <c r="I133" s="253"/>
      <c r="J133" s="254">
        <f>ROUND(I133*H133,2)</f>
        <v>0</v>
      </c>
      <c r="K133" s="255"/>
      <c r="L133" s="256"/>
      <c r="M133" s="257" t="s">
        <v>1</v>
      </c>
      <c r="N133" s="258" t="s">
        <v>41</v>
      </c>
      <c r="O133" s="94"/>
      <c r="P133" s="244">
        <f>O133*H133</f>
        <v>0</v>
      </c>
      <c r="Q133" s="244">
        <v>0.00093000000000000005</v>
      </c>
      <c r="R133" s="244">
        <f>Q133*H133</f>
        <v>0.0018600000000000001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161</v>
      </c>
      <c r="AT133" s="246" t="s">
        <v>183</v>
      </c>
      <c r="AU133" s="246" t="s">
        <v>86</v>
      </c>
      <c r="AY133" s="14" t="s">
        <v>131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86</v>
      </c>
      <c r="BK133" s="247">
        <f>ROUND(I133*H133,2)</f>
        <v>0</v>
      </c>
      <c r="BL133" s="14" t="s">
        <v>137</v>
      </c>
      <c r="BM133" s="246" t="s">
        <v>439</v>
      </c>
    </row>
    <row r="134" s="2" customFormat="1" ht="33" customHeight="1">
      <c r="A134" s="35"/>
      <c r="B134" s="36"/>
      <c r="C134" s="248" t="s">
        <v>161</v>
      </c>
      <c r="D134" s="248" t="s">
        <v>183</v>
      </c>
      <c r="E134" s="249" t="s">
        <v>440</v>
      </c>
      <c r="F134" s="250" t="s">
        <v>441</v>
      </c>
      <c r="G134" s="251" t="s">
        <v>308</v>
      </c>
      <c r="H134" s="252">
        <v>1</v>
      </c>
      <c r="I134" s="253"/>
      <c r="J134" s="254">
        <f>ROUND(I134*H134,2)</f>
        <v>0</v>
      </c>
      <c r="K134" s="255"/>
      <c r="L134" s="256"/>
      <c r="M134" s="257" t="s">
        <v>1</v>
      </c>
      <c r="N134" s="258" t="s">
        <v>41</v>
      </c>
      <c r="O134" s="94"/>
      <c r="P134" s="244">
        <f>O134*H134</f>
        <v>0</v>
      </c>
      <c r="Q134" s="244">
        <v>0.0011999999999999999</v>
      </c>
      <c r="R134" s="244">
        <f>Q134*H134</f>
        <v>0.0011999999999999999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161</v>
      </c>
      <c r="AT134" s="246" t="s">
        <v>183</v>
      </c>
      <c r="AU134" s="246" t="s">
        <v>86</v>
      </c>
      <c r="AY134" s="14" t="s">
        <v>131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86</v>
      </c>
      <c r="BK134" s="247">
        <f>ROUND(I134*H134,2)</f>
        <v>0</v>
      </c>
      <c r="BL134" s="14" t="s">
        <v>137</v>
      </c>
      <c r="BM134" s="246" t="s">
        <v>442</v>
      </c>
    </row>
    <row r="135" s="2" customFormat="1" ht="37.8" customHeight="1">
      <c r="A135" s="35"/>
      <c r="B135" s="36"/>
      <c r="C135" s="248" t="s">
        <v>165</v>
      </c>
      <c r="D135" s="248" t="s">
        <v>183</v>
      </c>
      <c r="E135" s="249" t="s">
        <v>443</v>
      </c>
      <c r="F135" s="250" t="s">
        <v>444</v>
      </c>
      <c r="G135" s="251" t="s">
        <v>308</v>
      </c>
      <c r="H135" s="252">
        <v>1</v>
      </c>
      <c r="I135" s="253"/>
      <c r="J135" s="254">
        <f>ROUND(I135*H135,2)</f>
        <v>0</v>
      </c>
      <c r="K135" s="255"/>
      <c r="L135" s="256"/>
      <c r="M135" s="257" t="s">
        <v>1</v>
      </c>
      <c r="N135" s="258" t="s">
        <v>41</v>
      </c>
      <c r="O135" s="94"/>
      <c r="P135" s="244">
        <f>O135*H135</f>
        <v>0</v>
      </c>
      <c r="Q135" s="244">
        <v>0.0011999999999999999</v>
      </c>
      <c r="R135" s="244">
        <f>Q135*H135</f>
        <v>0.0011999999999999999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161</v>
      </c>
      <c r="AT135" s="246" t="s">
        <v>183</v>
      </c>
      <c r="AU135" s="246" t="s">
        <v>86</v>
      </c>
      <c r="AY135" s="14" t="s">
        <v>131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86</v>
      </c>
      <c r="BK135" s="247">
        <f>ROUND(I135*H135,2)</f>
        <v>0</v>
      </c>
      <c r="BL135" s="14" t="s">
        <v>137</v>
      </c>
      <c r="BM135" s="246" t="s">
        <v>445</v>
      </c>
    </row>
    <row r="136" s="2" customFormat="1" ht="37.8" customHeight="1">
      <c r="A136" s="35"/>
      <c r="B136" s="36"/>
      <c r="C136" s="248" t="s">
        <v>170</v>
      </c>
      <c r="D136" s="248" t="s">
        <v>183</v>
      </c>
      <c r="E136" s="249" t="s">
        <v>446</v>
      </c>
      <c r="F136" s="250" t="s">
        <v>447</v>
      </c>
      <c r="G136" s="251" t="s">
        <v>308</v>
      </c>
      <c r="H136" s="252">
        <v>1</v>
      </c>
      <c r="I136" s="253"/>
      <c r="J136" s="254">
        <f>ROUND(I136*H136,2)</f>
        <v>0</v>
      </c>
      <c r="K136" s="255"/>
      <c r="L136" s="256"/>
      <c r="M136" s="257" t="s">
        <v>1</v>
      </c>
      <c r="N136" s="258" t="s">
        <v>41</v>
      </c>
      <c r="O136" s="94"/>
      <c r="P136" s="244">
        <f>O136*H136</f>
        <v>0</v>
      </c>
      <c r="Q136" s="244">
        <v>0.00093000000000000005</v>
      </c>
      <c r="R136" s="244">
        <f>Q136*H136</f>
        <v>0.00093000000000000005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161</v>
      </c>
      <c r="AT136" s="246" t="s">
        <v>183</v>
      </c>
      <c r="AU136" s="246" t="s">
        <v>86</v>
      </c>
      <c r="AY136" s="14" t="s">
        <v>131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86</v>
      </c>
      <c r="BK136" s="247">
        <f>ROUND(I136*H136,2)</f>
        <v>0</v>
      </c>
      <c r="BL136" s="14" t="s">
        <v>137</v>
      </c>
      <c r="BM136" s="246" t="s">
        <v>448</v>
      </c>
    </row>
    <row r="137" s="2" customFormat="1" ht="21.75" customHeight="1">
      <c r="A137" s="35"/>
      <c r="B137" s="36"/>
      <c r="C137" s="248" t="s">
        <v>174</v>
      </c>
      <c r="D137" s="248" t="s">
        <v>183</v>
      </c>
      <c r="E137" s="249" t="s">
        <v>449</v>
      </c>
      <c r="F137" s="250" t="s">
        <v>450</v>
      </c>
      <c r="G137" s="251" t="s">
        <v>308</v>
      </c>
      <c r="H137" s="252">
        <v>8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0.00093000000000000005</v>
      </c>
      <c r="R137" s="244">
        <f>Q137*H137</f>
        <v>0.0074400000000000004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161</v>
      </c>
      <c r="AT137" s="246" t="s">
        <v>183</v>
      </c>
      <c r="AU137" s="246" t="s">
        <v>86</v>
      </c>
      <c r="AY137" s="14" t="s">
        <v>131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86</v>
      </c>
      <c r="BK137" s="247">
        <f>ROUND(I137*H137,2)</f>
        <v>0</v>
      </c>
      <c r="BL137" s="14" t="s">
        <v>137</v>
      </c>
      <c r="BM137" s="246" t="s">
        <v>451</v>
      </c>
    </row>
    <row r="138" s="2" customFormat="1" ht="21.75" customHeight="1">
      <c r="A138" s="35"/>
      <c r="B138" s="36"/>
      <c r="C138" s="248" t="s">
        <v>178</v>
      </c>
      <c r="D138" s="248" t="s">
        <v>183</v>
      </c>
      <c r="E138" s="249" t="s">
        <v>452</v>
      </c>
      <c r="F138" s="250" t="s">
        <v>453</v>
      </c>
      <c r="G138" s="251" t="s">
        <v>308</v>
      </c>
      <c r="H138" s="252">
        <v>4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41</v>
      </c>
      <c r="O138" s="94"/>
      <c r="P138" s="244">
        <f>O138*H138</f>
        <v>0</v>
      </c>
      <c r="Q138" s="244">
        <v>0.00093000000000000005</v>
      </c>
      <c r="R138" s="244">
        <f>Q138*H138</f>
        <v>0.0037200000000000002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161</v>
      </c>
      <c r="AT138" s="246" t="s">
        <v>183</v>
      </c>
      <c r="AU138" s="246" t="s">
        <v>86</v>
      </c>
      <c r="AY138" s="14" t="s">
        <v>131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86</v>
      </c>
      <c r="BK138" s="247">
        <f>ROUND(I138*H138,2)</f>
        <v>0</v>
      </c>
      <c r="BL138" s="14" t="s">
        <v>137</v>
      </c>
      <c r="BM138" s="246" t="s">
        <v>454</v>
      </c>
    </row>
    <row r="139" s="2" customFormat="1" ht="24.15" customHeight="1">
      <c r="A139" s="35"/>
      <c r="B139" s="36"/>
      <c r="C139" s="248" t="s">
        <v>182</v>
      </c>
      <c r="D139" s="248" t="s">
        <v>183</v>
      </c>
      <c r="E139" s="249" t="s">
        <v>455</v>
      </c>
      <c r="F139" s="250" t="s">
        <v>456</v>
      </c>
      <c r="G139" s="251" t="s">
        <v>308</v>
      </c>
      <c r="H139" s="252">
        <v>2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41</v>
      </c>
      <c r="O139" s="94"/>
      <c r="P139" s="244">
        <f>O139*H139</f>
        <v>0</v>
      </c>
      <c r="Q139" s="244">
        <v>0.0030999999999999999</v>
      </c>
      <c r="R139" s="244">
        <f>Q139*H139</f>
        <v>0.0061999999999999998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161</v>
      </c>
      <c r="AT139" s="246" t="s">
        <v>183</v>
      </c>
      <c r="AU139" s="246" t="s">
        <v>86</v>
      </c>
      <c r="AY139" s="14" t="s">
        <v>131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86</v>
      </c>
      <c r="BK139" s="247">
        <f>ROUND(I139*H139,2)</f>
        <v>0</v>
      </c>
      <c r="BL139" s="14" t="s">
        <v>137</v>
      </c>
      <c r="BM139" s="246" t="s">
        <v>457</v>
      </c>
    </row>
    <row r="140" s="2" customFormat="1" ht="21.75" customHeight="1">
      <c r="A140" s="35"/>
      <c r="B140" s="36"/>
      <c r="C140" s="248" t="s">
        <v>188</v>
      </c>
      <c r="D140" s="248" t="s">
        <v>183</v>
      </c>
      <c r="E140" s="249" t="s">
        <v>458</v>
      </c>
      <c r="F140" s="250" t="s">
        <v>459</v>
      </c>
      <c r="G140" s="251" t="s">
        <v>308</v>
      </c>
      <c r="H140" s="252">
        <v>1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41</v>
      </c>
      <c r="O140" s="94"/>
      <c r="P140" s="244">
        <f>O140*H140</f>
        <v>0</v>
      </c>
      <c r="Q140" s="244">
        <v>0.0030999999999999999</v>
      </c>
      <c r="R140" s="244">
        <f>Q140*H140</f>
        <v>0.0030999999999999999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161</v>
      </c>
      <c r="AT140" s="246" t="s">
        <v>183</v>
      </c>
      <c r="AU140" s="246" t="s">
        <v>86</v>
      </c>
      <c r="AY140" s="14" t="s">
        <v>131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86</v>
      </c>
      <c r="BK140" s="247">
        <f>ROUND(I140*H140,2)</f>
        <v>0</v>
      </c>
      <c r="BL140" s="14" t="s">
        <v>137</v>
      </c>
      <c r="BM140" s="246" t="s">
        <v>460</v>
      </c>
    </row>
    <row r="141" s="2" customFormat="1" ht="33" customHeight="1">
      <c r="A141" s="35"/>
      <c r="B141" s="36"/>
      <c r="C141" s="234" t="s">
        <v>192</v>
      </c>
      <c r="D141" s="234" t="s">
        <v>133</v>
      </c>
      <c r="E141" s="235" t="s">
        <v>461</v>
      </c>
      <c r="F141" s="236" t="s">
        <v>462</v>
      </c>
      <c r="G141" s="237" t="s">
        <v>308</v>
      </c>
      <c r="H141" s="238">
        <v>2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4.0000000000000003E-05</v>
      </c>
      <c r="R141" s="244">
        <f>Q141*H141</f>
        <v>8.0000000000000007E-05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137</v>
      </c>
      <c r="AT141" s="246" t="s">
        <v>133</v>
      </c>
      <c r="AU141" s="246" t="s">
        <v>86</v>
      </c>
      <c r="AY141" s="14" t="s">
        <v>131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86</v>
      </c>
      <c r="BK141" s="247">
        <f>ROUND(I141*H141,2)</f>
        <v>0</v>
      </c>
      <c r="BL141" s="14" t="s">
        <v>137</v>
      </c>
      <c r="BM141" s="246" t="s">
        <v>463</v>
      </c>
    </row>
    <row r="142" s="2" customFormat="1" ht="24.15" customHeight="1">
      <c r="A142" s="35"/>
      <c r="B142" s="36"/>
      <c r="C142" s="248" t="s">
        <v>196</v>
      </c>
      <c r="D142" s="248" t="s">
        <v>183</v>
      </c>
      <c r="E142" s="249" t="s">
        <v>464</v>
      </c>
      <c r="F142" s="250" t="s">
        <v>465</v>
      </c>
      <c r="G142" s="251" t="s">
        <v>308</v>
      </c>
      <c r="H142" s="252">
        <v>2</v>
      </c>
      <c r="I142" s="253"/>
      <c r="J142" s="254">
        <f>ROUND(I142*H142,2)</f>
        <v>0</v>
      </c>
      <c r="K142" s="255"/>
      <c r="L142" s="256"/>
      <c r="M142" s="257" t="s">
        <v>1</v>
      </c>
      <c r="N142" s="258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161</v>
      </c>
      <c r="AT142" s="246" t="s">
        <v>183</v>
      </c>
      <c r="AU142" s="246" t="s">
        <v>86</v>
      </c>
      <c r="AY142" s="14" t="s">
        <v>131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86</v>
      </c>
      <c r="BK142" s="247">
        <f>ROUND(I142*H142,2)</f>
        <v>0</v>
      </c>
      <c r="BL142" s="14" t="s">
        <v>137</v>
      </c>
      <c r="BM142" s="246" t="s">
        <v>466</v>
      </c>
    </row>
    <row r="143" s="2" customFormat="1" ht="37.8" customHeight="1">
      <c r="A143" s="35"/>
      <c r="B143" s="36"/>
      <c r="C143" s="234" t="s">
        <v>200</v>
      </c>
      <c r="D143" s="234" t="s">
        <v>133</v>
      </c>
      <c r="E143" s="235" t="s">
        <v>467</v>
      </c>
      <c r="F143" s="236" t="s">
        <v>468</v>
      </c>
      <c r="G143" s="237" t="s">
        <v>151</v>
      </c>
      <c r="H143" s="238">
        <v>391.64999999999998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0.00011</v>
      </c>
      <c r="R143" s="244">
        <f>Q143*H143</f>
        <v>0.043081500000000002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137</v>
      </c>
      <c r="AT143" s="246" t="s">
        <v>133</v>
      </c>
      <c r="AU143" s="246" t="s">
        <v>86</v>
      </c>
      <c r="AY143" s="14" t="s">
        <v>131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86</v>
      </c>
      <c r="BK143" s="247">
        <f>ROUND(I143*H143,2)</f>
        <v>0</v>
      </c>
      <c r="BL143" s="14" t="s">
        <v>137</v>
      </c>
      <c r="BM143" s="246" t="s">
        <v>469</v>
      </c>
    </row>
    <row r="144" s="2" customFormat="1" ht="37.8" customHeight="1">
      <c r="A144" s="35"/>
      <c r="B144" s="36"/>
      <c r="C144" s="234" t="s">
        <v>204</v>
      </c>
      <c r="D144" s="234" t="s">
        <v>133</v>
      </c>
      <c r="E144" s="235" t="s">
        <v>470</v>
      </c>
      <c r="F144" s="236" t="s">
        <v>471</v>
      </c>
      <c r="G144" s="237" t="s">
        <v>151</v>
      </c>
      <c r="H144" s="238">
        <v>535.5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4.0000000000000003E-05</v>
      </c>
      <c r="R144" s="244">
        <f>Q144*H144</f>
        <v>0.021420000000000002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137</v>
      </c>
      <c r="AT144" s="246" t="s">
        <v>133</v>
      </c>
      <c r="AU144" s="246" t="s">
        <v>86</v>
      </c>
      <c r="AY144" s="14" t="s">
        <v>131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86</v>
      </c>
      <c r="BK144" s="247">
        <f>ROUND(I144*H144,2)</f>
        <v>0</v>
      </c>
      <c r="BL144" s="14" t="s">
        <v>137</v>
      </c>
      <c r="BM144" s="246" t="s">
        <v>472</v>
      </c>
    </row>
    <row r="145" s="2" customFormat="1" ht="37.8" customHeight="1">
      <c r="A145" s="35"/>
      <c r="B145" s="36"/>
      <c r="C145" s="234" t="s">
        <v>208</v>
      </c>
      <c r="D145" s="234" t="s">
        <v>133</v>
      </c>
      <c r="E145" s="235" t="s">
        <v>473</v>
      </c>
      <c r="F145" s="236" t="s">
        <v>474</v>
      </c>
      <c r="G145" s="237" t="s">
        <v>151</v>
      </c>
      <c r="H145" s="238">
        <v>728.70000000000005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0.00022000000000000001</v>
      </c>
      <c r="R145" s="244">
        <f>Q145*H145</f>
        <v>0.16031400000000001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137</v>
      </c>
      <c r="AT145" s="246" t="s">
        <v>133</v>
      </c>
      <c r="AU145" s="246" t="s">
        <v>86</v>
      </c>
      <c r="AY145" s="14" t="s">
        <v>131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86</v>
      </c>
      <c r="BK145" s="247">
        <f>ROUND(I145*H145,2)</f>
        <v>0</v>
      </c>
      <c r="BL145" s="14" t="s">
        <v>137</v>
      </c>
      <c r="BM145" s="246" t="s">
        <v>475</v>
      </c>
    </row>
    <row r="146" s="2" customFormat="1" ht="37.8" customHeight="1">
      <c r="A146" s="35"/>
      <c r="B146" s="36"/>
      <c r="C146" s="234" t="s">
        <v>7</v>
      </c>
      <c r="D146" s="234" t="s">
        <v>133</v>
      </c>
      <c r="E146" s="235" t="s">
        <v>476</v>
      </c>
      <c r="F146" s="236" t="s">
        <v>477</v>
      </c>
      <c r="G146" s="237" t="s">
        <v>151</v>
      </c>
      <c r="H146" s="238">
        <v>60.899999999999999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8.0000000000000007E-05</v>
      </c>
      <c r="R146" s="244">
        <f>Q146*H146</f>
        <v>0.0048720000000000005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137</v>
      </c>
      <c r="AT146" s="246" t="s">
        <v>133</v>
      </c>
      <c r="AU146" s="246" t="s">
        <v>86</v>
      </c>
      <c r="AY146" s="14" t="s">
        <v>131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86</v>
      </c>
      <c r="BK146" s="247">
        <f>ROUND(I146*H146,2)</f>
        <v>0</v>
      </c>
      <c r="BL146" s="14" t="s">
        <v>137</v>
      </c>
      <c r="BM146" s="246" t="s">
        <v>478</v>
      </c>
    </row>
    <row r="147" s="2" customFormat="1" ht="37.8" customHeight="1">
      <c r="A147" s="35"/>
      <c r="B147" s="36"/>
      <c r="C147" s="234" t="s">
        <v>215</v>
      </c>
      <c r="D147" s="234" t="s">
        <v>133</v>
      </c>
      <c r="E147" s="235" t="s">
        <v>479</v>
      </c>
      <c r="F147" s="236" t="s">
        <v>480</v>
      </c>
      <c r="G147" s="237" t="s">
        <v>151</v>
      </c>
      <c r="H147" s="238">
        <v>116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41</v>
      </c>
      <c r="O147" s="94"/>
      <c r="P147" s="244">
        <f>O147*H147</f>
        <v>0</v>
      </c>
      <c r="Q147" s="244">
        <v>0.00036000000000000002</v>
      </c>
      <c r="R147" s="244">
        <f>Q147*H147</f>
        <v>0.041760000000000005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137</v>
      </c>
      <c r="AT147" s="246" t="s">
        <v>133</v>
      </c>
      <c r="AU147" s="246" t="s">
        <v>86</v>
      </c>
      <c r="AY147" s="14" t="s">
        <v>131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86</v>
      </c>
      <c r="BK147" s="247">
        <f>ROUND(I147*H147,2)</f>
        <v>0</v>
      </c>
      <c r="BL147" s="14" t="s">
        <v>137</v>
      </c>
      <c r="BM147" s="246" t="s">
        <v>481</v>
      </c>
    </row>
    <row r="148" s="2" customFormat="1" ht="37.8" customHeight="1">
      <c r="A148" s="35"/>
      <c r="B148" s="36"/>
      <c r="C148" s="234" t="s">
        <v>219</v>
      </c>
      <c r="D148" s="234" t="s">
        <v>133</v>
      </c>
      <c r="E148" s="235" t="s">
        <v>482</v>
      </c>
      <c r="F148" s="236" t="s">
        <v>483</v>
      </c>
      <c r="G148" s="237" t="s">
        <v>151</v>
      </c>
      <c r="H148" s="238">
        <v>1365.01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0.00012</v>
      </c>
      <c r="R148" s="244">
        <f>Q148*H148</f>
        <v>0.16380120000000001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137</v>
      </c>
      <c r="AT148" s="246" t="s">
        <v>133</v>
      </c>
      <c r="AU148" s="246" t="s">
        <v>86</v>
      </c>
      <c r="AY148" s="14" t="s">
        <v>131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86</v>
      </c>
      <c r="BK148" s="247">
        <f>ROUND(I148*H148,2)</f>
        <v>0</v>
      </c>
      <c r="BL148" s="14" t="s">
        <v>137</v>
      </c>
      <c r="BM148" s="246" t="s">
        <v>484</v>
      </c>
    </row>
    <row r="149" s="2" customFormat="1" ht="37.8" customHeight="1">
      <c r="A149" s="35"/>
      <c r="B149" s="36"/>
      <c r="C149" s="234" t="s">
        <v>224</v>
      </c>
      <c r="D149" s="234" t="s">
        <v>133</v>
      </c>
      <c r="E149" s="235" t="s">
        <v>485</v>
      </c>
      <c r="F149" s="236" t="s">
        <v>486</v>
      </c>
      <c r="G149" s="237" t="s">
        <v>151</v>
      </c>
      <c r="H149" s="238">
        <v>18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0.00072999999999999996</v>
      </c>
      <c r="R149" s="244">
        <f>Q149*H149</f>
        <v>0.013139999999999999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137</v>
      </c>
      <c r="AT149" s="246" t="s">
        <v>133</v>
      </c>
      <c r="AU149" s="246" t="s">
        <v>86</v>
      </c>
      <c r="AY149" s="14" t="s">
        <v>131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86</v>
      </c>
      <c r="BK149" s="247">
        <f>ROUND(I149*H149,2)</f>
        <v>0</v>
      </c>
      <c r="BL149" s="14" t="s">
        <v>137</v>
      </c>
      <c r="BM149" s="246" t="s">
        <v>487</v>
      </c>
    </row>
    <row r="150" s="2" customFormat="1" ht="24.15" customHeight="1">
      <c r="A150" s="35"/>
      <c r="B150" s="36"/>
      <c r="C150" s="234" t="s">
        <v>229</v>
      </c>
      <c r="D150" s="234" t="s">
        <v>133</v>
      </c>
      <c r="E150" s="235" t="s">
        <v>488</v>
      </c>
      <c r="F150" s="236" t="s">
        <v>489</v>
      </c>
      <c r="G150" s="237" t="s">
        <v>151</v>
      </c>
      <c r="H150" s="238">
        <v>18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0.00132</v>
      </c>
      <c r="R150" s="244">
        <f>Q150*H150</f>
        <v>0.02376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137</v>
      </c>
      <c r="AT150" s="246" t="s">
        <v>133</v>
      </c>
      <c r="AU150" s="246" t="s">
        <v>86</v>
      </c>
      <c r="AY150" s="14" t="s">
        <v>131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86</v>
      </c>
      <c r="BK150" s="247">
        <f>ROUND(I150*H150,2)</f>
        <v>0</v>
      </c>
      <c r="BL150" s="14" t="s">
        <v>137</v>
      </c>
      <c r="BM150" s="246" t="s">
        <v>490</v>
      </c>
    </row>
    <row r="151" s="2" customFormat="1" ht="37.8" customHeight="1">
      <c r="A151" s="35"/>
      <c r="B151" s="36"/>
      <c r="C151" s="234" t="s">
        <v>233</v>
      </c>
      <c r="D151" s="234" t="s">
        <v>133</v>
      </c>
      <c r="E151" s="235" t="s">
        <v>491</v>
      </c>
      <c r="F151" s="236" t="s">
        <v>492</v>
      </c>
      <c r="G151" s="237" t="s">
        <v>136</v>
      </c>
      <c r="H151" s="238">
        <v>234.41300000000001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0.00089999999999999998</v>
      </c>
      <c r="R151" s="244">
        <f>Q151*H151</f>
        <v>0.21097170000000001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137</v>
      </c>
      <c r="AT151" s="246" t="s">
        <v>133</v>
      </c>
      <c r="AU151" s="246" t="s">
        <v>86</v>
      </c>
      <c r="AY151" s="14" t="s">
        <v>131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86</v>
      </c>
      <c r="BK151" s="247">
        <f>ROUND(I151*H151,2)</f>
        <v>0</v>
      </c>
      <c r="BL151" s="14" t="s">
        <v>137</v>
      </c>
      <c r="BM151" s="246" t="s">
        <v>493</v>
      </c>
    </row>
    <row r="152" s="2" customFormat="1" ht="37.8" customHeight="1">
      <c r="A152" s="35"/>
      <c r="B152" s="36"/>
      <c r="C152" s="234" t="s">
        <v>239</v>
      </c>
      <c r="D152" s="234" t="s">
        <v>133</v>
      </c>
      <c r="E152" s="235" t="s">
        <v>494</v>
      </c>
      <c r="F152" s="236" t="s">
        <v>495</v>
      </c>
      <c r="G152" s="237" t="s">
        <v>136</v>
      </c>
      <c r="H152" s="238">
        <v>65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0.0029199999999999999</v>
      </c>
      <c r="R152" s="244">
        <f>Q152*H152</f>
        <v>0.1898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137</v>
      </c>
      <c r="AT152" s="246" t="s">
        <v>133</v>
      </c>
      <c r="AU152" s="246" t="s">
        <v>86</v>
      </c>
      <c r="AY152" s="14" t="s">
        <v>131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86</v>
      </c>
      <c r="BK152" s="247">
        <f>ROUND(I152*H152,2)</f>
        <v>0</v>
      </c>
      <c r="BL152" s="14" t="s">
        <v>137</v>
      </c>
      <c r="BM152" s="246" t="s">
        <v>496</v>
      </c>
    </row>
    <row r="153" s="2" customFormat="1" ht="24.15" customHeight="1">
      <c r="A153" s="35"/>
      <c r="B153" s="36"/>
      <c r="C153" s="234" t="s">
        <v>244</v>
      </c>
      <c r="D153" s="234" t="s">
        <v>133</v>
      </c>
      <c r="E153" s="235" t="s">
        <v>497</v>
      </c>
      <c r="F153" s="236" t="s">
        <v>498</v>
      </c>
      <c r="G153" s="237" t="s">
        <v>151</v>
      </c>
      <c r="H153" s="238">
        <v>3215.7600000000002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137</v>
      </c>
      <c r="AT153" s="246" t="s">
        <v>133</v>
      </c>
      <c r="AU153" s="246" t="s">
        <v>86</v>
      </c>
      <c r="AY153" s="14" t="s">
        <v>131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86</v>
      </c>
      <c r="BK153" s="247">
        <f>ROUND(I153*H153,2)</f>
        <v>0</v>
      </c>
      <c r="BL153" s="14" t="s">
        <v>137</v>
      </c>
      <c r="BM153" s="246" t="s">
        <v>499</v>
      </c>
    </row>
    <row r="154" s="2" customFormat="1" ht="24.15" customHeight="1">
      <c r="A154" s="35"/>
      <c r="B154" s="36"/>
      <c r="C154" s="234" t="s">
        <v>248</v>
      </c>
      <c r="D154" s="234" t="s">
        <v>133</v>
      </c>
      <c r="E154" s="235" t="s">
        <v>500</v>
      </c>
      <c r="F154" s="236" t="s">
        <v>501</v>
      </c>
      <c r="G154" s="237" t="s">
        <v>136</v>
      </c>
      <c r="H154" s="238">
        <v>466.41300000000001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1.0000000000000001E-05</v>
      </c>
      <c r="R154" s="244">
        <f>Q154*H154</f>
        <v>0.0046641300000000007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137</v>
      </c>
      <c r="AT154" s="246" t="s">
        <v>133</v>
      </c>
      <c r="AU154" s="246" t="s">
        <v>86</v>
      </c>
      <c r="AY154" s="14" t="s">
        <v>131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86</v>
      </c>
      <c r="BK154" s="247">
        <f>ROUND(I154*H154,2)</f>
        <v>0</v>
      </c>
      <c r="BL154" s="14" t="s">
        <v>137</v>
      </c>
      <c r="BM154" s="246" t="s">
        <v>502</v>
      </c>
    </row>
    <row r="155" s="2" customFormat="1" ht="24.15" customHeight="1">
      <c r="A155" s="35"/>
      <c r="B155" s="36"/>
      <c r="C155" s="234" t="s">
        <v>252</v>
      </c>
      <c r="D155" s="234" t="s">
        <v>133</v>
      </c>
      <c r="E155" s="235" t="s">
        <v>503</v>
      </c>
      <c r="F155" s="236" t="s">
        <v>504</v>
      </c>
      <c r="G155" s="237" t="s">
        <v>136</v>
      </c>
      <c r="H155" s="238">
        <v>167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0.011429999999999999</v>
      </c>
      <c r="R155" s="244">
        <f>Q155*H155</f>
        <v>1.9088099999999999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137</v>
      </c>
      <c r="AT155" s="246" t="s">
        <v>133</v>
      </c>
      <c r="AU155" s="246" t="s">
        <v>86</v>
      </c>
      <c r="AY155" s="14" t="s">
        <v>131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86</v>
      </c>
      <c r="BK155" s="247">
        <f>ROUND(I155*H155,2)</f>
        <v>0</v>
      </c>
      <c r="BL155" s="14" t="s">
        <v>137</v>
      </c>
      <c r="BM155" s="246" t="s">
        <v>505</v>
      </c>
    </row>
    <row r="156" s="2" customFormat="1" ht="37.8" customHeight="1">
      <c r="A156" s="35"/>
      <c r="B156" s="36"/>
      <c r="C156" s="234" t="s">
        <v>256</v>
      </c>
      <c r="D156" s="234" t="s">
        <v>133</v>
      </c>
      <c r="E156" s="235" t="s">
        <v>506</v>
      </c>
      <c r="F156" s="236" t="s">
        <v>507</v>
      </c>
      <c r="G156" s="237" t="s">
        <v>308</v>
      </c>
      <c r="H156" s="238">
        <v>152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6.0000000000000002E-05</v>
      </c>
      <c r="R156" s="244">
        <f>Q156*H156</f>
        <v>0.0091199999999999996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137</v>
      </c>
      <c r="AT156" s="246" t="s">
        <v>133</v>
      </c>
      <c r="AU156" s="246" t="s">
        <v>86</v>
      </c>
      <c r="AY156" s="14" t="s">
        <v>131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86</v>
      </c>
      <c r="BK156" s="247">
        <f>ROUND(I156*H156,2)</f>
        <v>0</v>
      </c>
      <c r="BL156" s="14" t="s">
        <v>137</v>
      </c>
      <c r="BM156" s="246" t="s">
        <v>508</v>
      </c>
    </row>
    <row r="157" s="2" customFormat="1" ht="37.8" customHeight="1">
      <c r="A157" s="35"/>
      <c r="B157" s="36"/>
      <c r="C157" s="248" t="s">
        <v>260</v>
      </c>
      <c r="D157" s="248" t="s">
        <v>183</v>
      </c>
      <c r="E157" s="249" t="s">
        <v>509</v>
      </c>
      <c r="F157" s="250" t="s">
        <v>510</v>
      </c>
      <c r="G157" s="251" t="s">
        <v>308</v>
      </c>
      <c r="H157" s="252">
        <v>143</v>
      </c>
      <c r="I157" s="253"/>
      <c r="J157" s="254">
        <f>ROUND(I157*H157,2)</f>
        <v>0</v>
      </c>
      <c r="K157" s="255"/>
      <c r="L157" s="256"/>
      <c r="M157" s="257" t="s">
        <v>1</v>
      </c>
      <c r="N157" s="258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161</v>
      </c>
      <c r="AT157" s="246" t="s">
        <v>183</v>
      </c>
      <c r="AU157" s="246" t="s">
        <v>86</v>
      </c>
      <c r="AY157" s="14" t="s">
        <v>131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86</v>
      </c>
      <c r="BK157" s="247">
        <f>ROUND(I157*H157,2)</f>
        <v>0</v>
      </c>
      <c r="BL157" s="14" t="s">
        <v>137</v>
      </c>
      <c r="BM157" s="246" t="s">
        <v>511</v>
      </c>
    </row>
    <row r="158" s="2" customFormat="1" ht="37.8" customHeight="1">
      <c r="A158" s="35"/>
      <c r="B158" s="36"/>
      <c r="C158" s="248" t="s">
        <v>264</v>
      </c>
      <c r="D158" s="248" t="s">
        <v>183</v>
      </c>
      <c r="E158" s="249" t="s">
        <v>512</v>
      </c>
      <c r="F158" s="250" t="s">
        <v>513</v>
      </c>
      <c r="G158" s="251" t="s">
        <v>308</v>
      </c>
      <c r="H158" s="252">
        <v>9</v>
      </c>
      <c r="I158" s="253"/>
      <c r="J158" s="254">
        <f>ROUND(I158*H158,2)</f>
        <v>0</v>
      </c>
      <c r="K158" s="255"/>
      <c r="L158" s="256"/>
      <c r="M158" s="257" t="s">
        <v>1</v>
      </c>
      <c r="N158" s="258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161</v>
      </c>
      <c r="AT158" s="246" t="s">
        <v>183</v>
      </c>
      <c r="AU158" s="246" t="s">
        <v>86</v>
      </c>
      <c r="AY158" s="14" t="s">
        <v>131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86</v>
      </c>
      <c r="BK158" s="247">
        <f>ROUND(I158*H158,2)</f>
        <v>0</v>
      </c>
      <c r="BL158" s="14" t="s">
        <v>137</v>
      </c>
      <c r="BM158" s="246" t="s">
        <v>514</v>
      </c>
    </row>
    <row r="159" s="2" customFormat="1" ht="24.15" customHeight="1">
      <c r="A159" s="35"/>
      <c r="B159" s="36"/>
      <c r="C159" s="234" t="s">
        <v>268</v>
      </c>
      <c r="D159" s="234" t="s">
        <v>133</v>
      </c>
      <c r="E159" s="235" t="s">
        <v>515</v>
      </c>
      <c r="F159" s="236" t="s">
        <v>516</v>
      </c>
      <c r="G159" s="237" t="s">
        <v>308</v>
      </c>
      <c r="H159" s="238">
        <v>32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41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137</v>
      </c>
      <c r="AT159" s="246" t="s">
        <v>133</v>
      </c>
      <c r="AU159" s="246" t="s">
        <v>86</v>
      </c>
      <c r="AY159" s="14" t="s">
        <v>131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86</v>
      </c>
      <c r="BK159" s="247">
        <f>ROUND(I159*H159,2)</f>
        <v>0</v>
      </c>
      <c r="BL159" s="14" t="s">
        <v>137</v>
      </c>
      <c r="BM159" s="246" t="s">
        <v>517</v>
      </c>
    </row>
    <row r="160" s="2" customFormat="1" ht="33" customHeight="1">
      <c r="A160" s="35"/>
      <c r="B160" s="36"/>
      <c r="C160" s="248" t="s">
        <v>272</v>
      </c>
      <c r="D160" s="248" t="s">
        <v>183</v>
      </c>
      <c r="E160" s="249" t="s">
        <v>518</v>
      </c>
      <c r="F160" s="250" t="s">
        <v>519</v>
      </c>
      <c r="G160" s="251" t="s">
        <v>308</v>
      </c>
      <c r="H160" s="252">
        <v>32</v>
      </c>
      <c r="I160" s="253"/>
      <c r="J160" s="254">
        <f>ROUND(I160*H160,2)</f>
        <v>0</v>
      </c>
      <c r="K160" s="255"/>
      <c r="L160" s="256"/>
      <c r="M160" s="257" t="s">
        <v>1</v>
      </c>
      <c r="N160" s="258" t="s">
        <v>41</v>
      </c>
      <c r="O160" s="94"/>
      <c r="P160" s="244">
        <f>O160*H160</f>
        <v>0</v>
      </c>
      <c r="Q160" s="244">
        <v>0.0025000000000000001</v>
      </c>
      <c r="R160" s="244">
        <f>Q160*H160</f>
        <v>0.080000000000000002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161</v>
      </c>
      <c r="AT160" s="246" t="s">
        <v>183</v>
      </c>
      <c r="AU160" s="246" t="s">
        <v>86</v>
      </c>
      <c r="AY160" s="14" t="s">
        <v>131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86</v>
      </c>
      <c r="BK160" s="247">
        <f>ROUND(I160*H160,2)</f>
        <v>0</v>
      </c>
      <c r="BL160" s="14" t="s">
        <v>137</v>
      </c>
      <c r="BM160" s="246" t="s">
        <v>520</v>
      </c>
    </row>
    <row r="161" s="2" customFormat="1" ht="16.5" customHeight="1">
      <c r="A161" s="35"/>
      <c r="B161" s="36"/>
      <c r="C161" s="234" t="s">
        <v>276</v>
      </c>
      <c r="D161" s="234" t="s">
        <v>133</v>
      </c>
      <c r="E161" s="235" t="s">
        <v>521</v>
      </c>
      <c r="F161" s="236" t="s">
        <v>522</v>
      </c>
      <c r="G161" s="237" t="s">
        <v>308</v>
      </c>
      <c r="H161" s="238">
        <v>9</v>
      </c>
      <c r="I161" s="239"/>
      <c r="J161" s="240">
        <f>ROUND(I161*H161,2)</f>
        <v>0</v>
      </c>
      <c r="K161" s="241"/>
      <c r="L161" s="41"/>
      <c r="M161" s="242" t="s">
        <v>1</v>
      </c>
      <c r="N161" s="243" t="s">
        <v>41</v>
      </c>
      <c r="O161" s="94"/>
      <c r="P161" s="244">
        <f>O161*H161</f>
        <v>0</v>
      </c>
      <c r="Q161" s="244">
        <v>4.0000000000000003E-05</v>
      </c>
      <c r="R161" s="244">
        <f>Q161*H161</f>
        <v>0.00036000000000000002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137</v>
      </c>
      <c r="AT161" s="246" t="s">
        <v>133</v>
      </c>
      <c r="AU161" s="246" t="s">
        <v>86</v>
      </c>
      <c r="AY161" s="14" t="s">
        <v>131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86</v>
      </c>
      <c r="BK161" s="247">
        <f>ROUND(I161*H161,2)</f>
        <v>0</v>
      </c>
      <c r="BL161" s="14" t="s">
        <v>137</v>
      </c>
      <c r="BM161" s="246" t="s">
        <v>523</v>
      </c>
    </row>
    <row r="162" s="2" customFormat="1" ht="21.75" customHeight="1">
      <c r="A162" s="35"/>
      <c r="B162" s="36"/>
      <c r="C162" s="248" t="s">
        <v>280</v>
      </c>
      <c r="D162" s="248" t="s">
        <v>183</v>
      </c>
      <c r="E162" s="249" t="s">
        <v>524</v>
      </c>
      <c r="F162" s="250" t="s">
        <v>525</v>
      </c>
      <c r="G162" s="251" t="s">
        <v>308</v>
      </c>
      <c r="H162" s="252">
        <v>3</v>
      </c>
      <c r="I162" s="253"/>
      <c r="J162" s="254">
        <f>ROUND(I162*H162,2)</f>
        <v>0</v>
      </c>
      <c r="K162" s="255"/>
      <c r="L162" s="256"/>
      <c r="M162" s="257" t="s">
        <v>1</v>
      </c>
      <c r="N162" s="258" t="s">
        <v>41</v>
      </c>
      <c r="O162" s="94"/>
      <c r="P162" s="244">
        <f>O162*H162</f>
        <v>0</v>
      </c>
      <c r="Q162" s="244">
        <v>0.0074999999999999997</v>
      </c>
      <c r="R162" s="244">
        <f>Q162*H162</f>
        <v>0.022499999999999999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161</v>
      </c>
      <c r="AT162" s="246" t="s">
        <v>183</v>
      </c>
      <c r="AU162" s="246" t="s">
        <v>86</v>
      </c>
      <c r="AY162" s="14" t="s">
        <v>131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86</v>
      </c>
      <c r="BK162" s="247">
        <f>ROUND(I162*H162,2)</f>
        <v>0</v>
      </c>
      <c r="BL162" s="14" t="s">
        <v>137</v>
      </c>
      <c r="BM162" s="246" t="s">
        <v>526</v>
      </c>
    </row>
    <row r="163" s="2" customFormat="1" ht="24.15" customHeight="1">
      <c r="A163" s="35"/>
      <c r="B163" s="36"/>
      <c r="C163" s="248" t="s">
        <v>284</v>
      </c>
      <c r="D163" s="248" t="s">
        <v>183</v>
      </c>
      <c r="E163" s="249" t="s">
        <v>527</v>
      </c>
      <c r="F163" s="250" t="s">
        <v>528</v>
      </c>
      <c r="G163" s="251" t="s">
        <v>308</v>
      </c>
      <c r="H163" s="252">
        <v>6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0.0060000000000000001</v>
      </c>
      <c r="R163" s="244">
        <f>Q163*H163</f>
        <v>0.036000000000000004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161</v>
      </c>
      <c r="AT163" s="246" t="s">
        <v>183</v>
      </c>
      <c r="AU163" s="246" t="s">
        <v>86</v>
      </c>
      <c r="AY163" s="14" t="s">
        <v>131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86</v>
      </c>
      <c r="BK163" s="247">
        <f>ROUND(I163*H163,2)</f>
        <v>0</v>
      </c>
      <c r="BL163" s="14" t="s">
        <v>137</v>
      </c>
      <c r="BM163" s="246" t="s">
        <v>529</v>
      </c>
    </row>
    <row r="164" s="2" customFormat="1" ht="16.5" customHeight="1">
      <c r="A164" s="35"/>
      <c r="B164" s="36"/>
      <c r="C164" s="234" t="s">
        <v>288</v>
      </c>
      <c r="D164" s="234" t="s">
        <v>133</v>
      </c>
      <c r="E164" s="235" t="s">
        <v>530</v>
      </c>
      <c r="F164" s="236" t="s">
        <v>531</v>
      </c>
      <c r="G164" s="237" t="s">
        <v>308</v>
      </c>
      <c r="H164" s="238">
        <v>1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137</v>
      </c>
      <c r="AT164" s="246" t="s">
        <v>133</v>
      </c>
      <c r="AU164" s="246" t="s">
        <v>86</v>
      </c>
      <c r="AY164" s="14" t="s">
        <v>131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86</v>
      </c>
      <c r="BK164" s="247">
        <f>ROUND(I164*H164,2)</f>
        <v>0</v>
      </c>
      <c r="BL164" s="14" t="s">
        <v>137</v>
      </c>
      <c r="BM164" s="246" t="s">
        <v>532</v>
      </c>
    </row>
    <row r="165" s="2" customFormat="1" ht="37.8" customHeight="1">
      <c r="A165" s="35"/>
      <c r="B165" s="36"/>
      <c r="C165" s="234" t="s">
        <v>292</v>
      </c>
      <c r="D165" s="234" t="s">
        <v>133</v>
      </c>
      <c r="E165" s="235" t="s">
        <v>533</v>
      </c>
      <c r="F165" s="236" t="s">
        <v>534</v>
      </c>
      <c r="G165" s="237" t="s">
        <v>308</v>
      </c>
      <c r="H165" s="238">
        <v>2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137</v>
      </c>
      <c r="AT165" s="246" t="s">
        <v>133</v>
      </c>
      <c r="AU165" s="246" t="s">
        <v>86</v>
      </c>
      <c r="AY165" s="14" t="s">
        <v>131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86</v>
      </c>
      <c r="BK165" s="247">
        <f>ROUND(I165*H165,2)</f>
        <v>0</v>
      </c>
      <c r="BL165" s="14" t="s">
        <v>137</v>
      </c>
      <c r="BM165" s="246" t="s">
        <v>535</v>
      </c>
    </row>
    <row r="166" s="2" customFormat="1" ht="33" customHeight="1">
      <c r="A166" s="35"/>
      <c r="B166" s="36"/>
      <c r="C166" s="234" t="s">
        <v>296</v>
      </c>
      <c r="D166" s="234" t="s">
        <v>133</v>
      </c>
      <c r="E166" s="235" t="s">
        <v>536</v>
      </c>
      <c r="F166" s="236" t="s">
        <v>537</v>
      </c>
      <c r="G166" s="237" t="s">
        <v>136</v>
      </c>
      <c r="H166" s="238">
        <v>466.41300000000001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137</v>
      </c>
      <c r="AT166" s="246" t="s">
        <v>133</v>
      </c>
      <c r="AU166" s="246" t="s">
        <v>86</v>
      </c>
      <c r="AY166" s="14" t="s">
        <v>131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86</v>
      </c>
      <c r="BK166" s="247">
        <f>ROUND(I166*H166,2)</f>
        <v>0</v>
      </c>
      <c r="BL166" s="14" t="s">
        <v>137</v>
      </c>
      <c r="BM166" s="246" t="s">
        <v>538</v>
      </c>
    </row>
    <row r="167" s="2" customFormat="1" ht="24.15" customHeight="1">
      <c r="A167" s="35"/>
      <c r="B167" s="36"/>
      <c r="C167" s="234" t="s">
        <v>300</v>
      </c>
      <c r="D167" s="234" t="s">
        <v>133</v>
      </c>
      <c r="E167" s="235" t="s">
        <v>539</v>
      </c>
      <c r="F167" s="236" t="s">
        <v>540</v>
      </c>
      <c r="G167" s="237" t="s">
        <v>308</v>
      </c>
      <c r="H167" s="238">
        <v>4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0.082000000000000003</v>
      </c>
      <c r="T167" s="245">
        <f>S167*H167</f>
        <v>0.32800000000000001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137</v>
      </c>
      <c r="AT167" s="246" t="s">
        <v>133</v>
      </c>
      <c r="AU167" s="246" t="s">
        <v>86</v>
      </c>
      <c r="AY167" s="14" t="s">
        <v>131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86</v>
      </c>
      <c r="BK167" s="247">
        <f>ROUND(I167*H167,2)</f>
        <v>0</v>
      </c>
      <c r="BL167" s="14" t="s">
        <v>137</v>
      </c>
      <c r="BM167" s="246" t="s">
        <v>541</v>
      </c>
    </row>
    <row r="168" s="2" customFormat="1" ht="24.15" customHeight="1">
      <c r="A168" s="35"/>
      <c r="B168" s="36"/>
      <c r="C168" s="234" t="s">
        <v>305</v>
      </c>
      <c r="D168" s="234" t="s">
        <v>133</v>
      </c>
      <c r="E168" s="235" t="s">
        <v>542</v>
      </c>
      <c r="F168" s="236" t="s">
        <v>543</v>
      </c>
      <c r="G168" s="237" t="s">
        <v>308</v>
      </c>
      <c r="H168" s="238">
        <v>4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0.0040000000000000001</v>
      </c>
      <c r="T168" s="245">
        <f>S168*H168</f>
        <v>0.016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137</v>
      </c>
      <c r="AT168" s="246" t="s">
        <v>133</v>
      </c>
      <c r="AU168" s="246" t="s">
        <v>86</v>
      </c>
      <c r="AY168" s="14" t="s">
        <v>131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86</v>
      </c>
      <c r="BK168" s="247">
        <f>ROUND(I168*H168,2)</f>
        <v>0</v>
      </c>
      <c r="BL168" s="14" t="s">
        <v>137</v>
      </c>
      <c r="BM168" s="246" t="s">
        <v>544</v>
      </c>
    </row>
    <row r="169" s="2" customFormat="1" ht="24.15" customHeight="1">
      <c r="A169" s="35"/>
      <c r="B169" s="36"/>
      <c r="C169" s="234" t="s">
        <v>311</v>
      </c>
      <c r="D169" s="234" t="s">
        <v>133</v>
      </c>
      <c r="E169" s="235" t="s">
        <v>545</v>
      </c>
      <c r="F169" s="236" t="s">
        <v>546</v>
      </c>
      <c r="G169" s="237" t="s">
        <v>186</v>
      </c>
      <c r="H169" s="238">
        <v>0.34399999999999997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137</v>
      </c>
      <c r="AT169" s="246" t="s">
        <v>133</v>
      </c>
      <c r="AU169" s="246" t="s">
        <v>86</v>
      </c>
      <c r="AY169" s="14" t="s">
        <v>131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86</v>
      </c>
      <c r="BK169" s="247">
        <f>ROUND(I169*H169,2)</f>
        <v>0</v>
      </c>
      <c r="BL169" s="14" t="s">
        <v>137</v>
      </c>
      <c r="BM169" s="246" t="s">
        <v>547</v>
      </c>
    </row>
    <row r="170" s="2" customFormat="1" ht="33" customHeight="1">
      <c r="A170" s="35"/>
      <c r="B170" s="36"/>
      <c r="C170" s="234" t="s">
        <v>315</v>
      </c>
      <c r="D170" s="234" t="s">
        <v>133</v>
      </c>
      <c r="E170" s="235" t="s">
        <v>548</v>
      </c>
      <c r="F170" s="236" t="s">
        <v>549</v>
      </c>
      <c r="G170" s="237" t="s">
        <v>186</v>
      </c>
      <c r="H170" s="238">
        <v>0.34399999999999997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137</v>
      </c>
      <c r="AT170" s="246" t="s">
        <v>133</v>
      </c>
      <c r="AU170" s="246" t="s">
        <v>86</v>
      </c>
      <c r="AY170" s="14" t="s">
        <v>131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86</v>
      </c>
      <c r="BK170" s="247">
        <f>ROUND(I170*H170,2)</f>
        <v>0</v>
      </c>
      <c r="BL170" s="14" t="s">
        <v>137</v>
      </c>
      <c r="BM170" s="246" t="s">
        <v>550</v>
      </c>
    </row>
    <row r="171" s="2" customFormat="1" ht="24.15" customHeight="1">
      <c r="A171" s="35"/>
      <c r="B171" s="36"/>
      <c r="C171" s="234" t="s">
        <v>319</v>
      </c>
      <c r="D171" s="234" t="s">
        <v>133</v>
      </c>
      <c r="E171" s="235" t="s">
        <v>551</v>
      </c>
      <c r="F171" s="236" t="s">
        <v>552</v>
      </c>
      <c r="G171" s="237" t="s">
        <v>186</v>
      </c>
      <c r="H171" s="238">
        <v>0.34399999999999997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137</v>
      </c>
      <c r="AT171" s="246" t="s">
        <v>133</v>
      </c>
      <c r="AU171" s="246" t="s">
        <v>86</v>
      </c>
      <c r="AY171" s="14" t="s">
        <v>131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86</v>
      </c>
      <c r="BK171" s="247">
        <f>ROUND(I171*H171,2)</f>
        <v>0</v>
      </c>
      <c r="BL171" s="14" t="s">
        <v>137</v>
      </c>
      <c r="BM171" s="246" t="s">
        <v>553</v>
      </c>
    </row>
    <row r="172" s="2" customFormat="1" ht="24.15" customHeight="1">
      <c r="A172" s="35"/>
      <c r="B172" s="36"/>
      <c r="C172" s="234" t="s">
        <v>323</v>
      </c>
      <c r="D172" s="234" t="s">
        <v>133</v>
      </c>
      <c r="E172" s="235" t="s">
        <v>380</v>
      </c>
      <c r="F172" s="236" t="s">
        <v>381</v>
      </c>
      <c r="G172" s="237" t="s">
        <v>186</v>
      </c>
      <c r="H172" s="238">
        <v>0.34399999999999997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137</v>
      </c>
      <c r="AT172" s="246" t="s">
        <v>133</v>
      </c>
      <c r="AU172" s="246" t="s">
        <v>86</v>
      </c>
      <c r="AY172" s="14" t="s">
        <v>131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86</v>
      </c>
      <c r="BK172" s="247">
        <f>ROUND(I172*H172,2)</f>
        <v>0</v>
      </c>
      <c r="BL172" s="14" t="s">
        <v>137</v>
      </c>
      <c r="BM172" s="246" t="s">
        <v>554</v>
      </c>
    </row>
    <row r="173" s="12" customFormat="1" ht="22.8" customHeight="1">
      <c r="A173" s="12"/>
      <c r="B173" s="218"/>
      <c r="C173" s="219"/>
      <c r="D173" s="220" t="s">
        <v>74</v>
      </c>
      <c r="E173" s="232" t="s">
        <v>387</v>
      </c>
      <c r="F173" s="232" t="s">
        <v>388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SUM(P174:P175)</f>
        <v>0</v>
      </c>
      <c r="Q173" s="226"/>
      <c r="R173" s="227">
        <f>SUM(R174:R175)</f>
        <v>0</v>
      </c>
      <c r="S173" s="226"/>
      <c r="T173" s="228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79</v>
      </c>
      <c r="AT173" s="230" t="s">
        <v>74</v>
      </c>
      <c r="AU173" s="230" t="s">
        <v>79</v>
      </c>
      <c r="AY173" s="229" t="s">
        <v>131</v>
      </c>
      <c r="BK173" s="231">
        <f>SUM(BK174:BK175)</f>
        <v>0</v>
      </c>
    </row>
    <row r="174" s="2" customFormat="1" ht="33" customHeight="1">
      <c r="A174" s="35"/>
      <c r="B174" s="36"/>
      <c r="C174" s="234" t="s">
        <v>327</v>
      </c>
      <c r="D174" s="234" t="s">
        <v>133</v>
      </c>
      <c r="E174" s="235" t="s">
        <v>390</v>
      </c>
      <c r="F174" s="236" t="s">
        <v>391</v>
      </c>
      <c r="G174" s="237" t="s">
        <v>186</v>
      </c>
      <c r="H174" s="238">
        <v>7.0259999999999998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137</v>
      </c>
      <c r="AT174" s="246" t="s">
        <v>133</v>
      </c>
      <c r="AU174" s="246" t="s">
        <v>86</v>
      </c>
      <c r="AY174" s="14" t="s">
        <v>131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86</v>
      </c>
      <c r="BK174" s="247">
        <f>ROUND(I174*H174,2)</f>
        <v>0</v>
      </c>
      <c r="BL174" s="14" t="s">
        <v>137</v>
      </c>
      <c r="BM174" s="246" t="s">
        <v>555</v>
      </c>
    </row>
    <row r="175" s="2" customFormat="1" ht="44.25" customHeight="1">
      <c r="A175" s="35"/>
      <c r="B175" s="36"/>
      <c r="C175" s="234" t="s">
        <v>331</v>
      </c>
      <c r="D175" s="234" t="s">
        <v>133</v>
      </c>
      <c r="E175" s="235" t="s">
        <v>556</v>
      </c>
      <c r="F175" s="236" t="s">
        <v>557</v>
      </c>
      <c r="G175" s="237" t="s">
        <v>186</v>
      </c>
      <c r="H175" s="238">
        <v>7.0259999999999998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137</v>
      </c>
      <c r="AT175" s="246" t="s">
        <v>133</v>
      </c>
      <c r="AU175" s="246" t="s">
        <v>86</v>
      </c>
      <c r="AY175" s="14" t="s">
        <v>131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86</v>
      </c>
      <c r="BK175" s="247">
        <f>ROUND(I175*H175,2)</f>
        <v>0</v>
      </c>
      <c r="BL175" s="14" t="s">
        <v>137</v>
      </c>
      <c r="BM175" s="246" t="s">
        <v>558</v>
      </c>
    </row>
    <row r="176" s="12" customFormat="1" ht="25.92" customHeight="1">
      <c r="A176" s="12"/>
      <c r="B176" s="218"/>
      <c r="C176" s="219"/>
      <c r="D176" s="220" t="s">
        <v>74</v>
      </c>
      <c r="E176" s="221" t="s">
        <v>559</v>
      </c>
      <c r="F176" s="221" t="s">
        <v>560</v>
      </c>
      <c r="G176" s="219"/>
      <c r="H176" s="219"/>
      <c r="I176" s="222"/>
      <c r="J176" s="223">
        <f>BK176</f>
        <v>0</v>
      </c>
      <c r="K176" s="219"/>
      <c r="L176" s="224"/>
      <c r="M176" s="225"/>
      <c r="N176" s="226"/>
      <c r="O176" s="226"/>
      <c r="P176" s="227">
        <f>P177</f>
        <v>0</v>
      </c>
      <c r="Q176" s="226"/>
      <c r="R176" s="227">
        <f>R177</f>
        <v>0</v>
      </c>
      <c r="S176" s="226"/>
      <c r="T176" s="228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9" t="s">
        <v>137</v>
      </c>
      <c r="AT176" s="230" t="s">
        <v>74</v>
      </c>
      <c r="AU176" s="230" t="s">
        <v>75</v>
      </c>
      <c r="AY176" s="229" t="s">
        <v>131</v>
      </c>
      <c r="BK176" s="231">
        <f>BK177</f>
        <v>0</v>
      </c>
    </row>
    <row r="177" s="2" customFormat="1" ht="33" customHeight="1">
      <c r="A177" s="35"/>
      <c r="B177" s="36"/>
      <c r="C177" s="234" t="s">
        <v>335</v>
      </c>
      <c r="D177" s="234" t="s">
        <v>133</v>
      </c>
      <c r="E177" s="235" t="s">
        <v>561</v>
      </c>
      <c r="F177" s="236" t="s">
        <v>562</v>
      </c>
      <c r="G177" s="237" t="s">
        <v>563</v>
      </c>
      <c r="H177" s="238">
        <v>50</v>
      </c>
      <c r="I177" s="239"/>
      <c r="J177" s="240">
        <f>ROUND(I177*H177,2)</f>
        <v>0</v>
      </c>
      <c r="K177" s="241"/>
      <c r="L177" s="41"/>
      <c r="M177" s="259" t="s">
        <v>1</v>
      </c>
      <c r="N177" s="260" t="s">
        <v>41</v>
      </c>
      <c r="O177" s="261"/>
      <c r="P177" s="262">
        <f>O177*H177</f>
        <v>0</v>
      </c>
      <c r="Q177" s="262">
        <v>0</v>
      </c>
      <c r="R177" s="262">
        <f>Q177*H177</f>
        <v>0</v>
      </c>
      <c r="S177" s="262">
        <v>0</v>
      </c>
      <c r="T177" s="26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564</v>
      </c>
      <c r="AT177" s="246" t="s">
        <v>133</v>
      </c>
      <c r="AU177" s="246" t="s">
        <v>79</v>
      </c>
      <c r="AY177" s="14" t="s">
        <v>131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86</v>
      </c>
      <c r="BK177" s="247">
        <f>ROUND(I177*H177,2)</f>
        <v>0</v>
      </c>
      <c r="BL177" s="14" t="s">
        <v>564</v>
      </c>
      <c r="BM177" s="246" t="s">
        <v>565</v>
      </c>
    </row>
    <row r="178" s="2" customFormat="1" ht="6.96" customHeight="1">
      <c r="A178" s="35"/>
      <c r="B178" s="69"/>
      <c r="C178" s="70"/>
      <c r="D178" s="70"/>
      <c r="E178" s="70"/>
      <c r="F178" s="70"/>
      <c r="G178" s="70"/>
      <c r="H178" s="70"/>
      <c r="I178" s="70"/>
      <c r="J178" s="70"/>
      <c r="K178" s="70"/>
      <c r="L178" s="41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sheet="1" autoFilter="0" formatColumns="0" formatRows="0" objects="1" scenarios="1" spinCount="100000" saltValue="zQaX2X1S6VED3u4eOOUNnkwkhx7MOX7rqchBTfQo2VKwbAIMmLMUTDOnXN4gGaZ1BEif/y1qK2dOW6HWhE05Qw==" hashValue="wIfi64ZycpL3NV6gCBp4prgLZOaXvQ2iAAeltgU00Jo1hkGG3jeVdsZuOmVDd3zZvt8j/BKLxQIoUEFRRqnZjw==" algorithmName="SHA-512" password="CC35"/>
  <autoFilter ref="C123:K17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95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CYKLOTRASA VODNÁ - ZELOKVET V NITRE</v>
      </c>
      <c r="F7" s="153"/>
      <c r="G7" s="153"/>
      <c r="H7" s="153"/>
      <c r="L7" s="17"/>
    </row>
    <row r="8" s="1" customFormat="1" ht="12" customHeight="1">
      <c r="B8" s="17"/>
      <c r="D8" s="153" t="s">
        <v>96</v>
      </c>
      <c r="L8" s="17"/>
    </row>
    <row r="9" s="2" customFormat="1" ht="16.5" customHeight="1">
      <c r="A9" s="35"/>
      <c r="B9" s="41"/>
      <c r="C9" s="35"/>
      <c r="D9" s="35"/>
      <c r="E9" s="154" t="s">
        <v>97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98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566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12. 7. 2021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25</v>
      </c>
      <c r="F17" s="35"/>
      <c r="G17" s="35"/>
      <c r="H17" s="35"/>
      <c r="I17" s="153" t="s">
        <v>26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27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26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29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26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26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ROUND(J122,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ROUND((SUM(BE122:BE185)),  2)</f>
        <v>0</v>
      </c>
      <c r="G35" s="168"/>
      <c r="H35" s="168"/>
      <c r="I35" s="169">
        <v>0.20000000000000001</v>
      </c>
      <c r="J35" s="167">
        <f>ROUND(((SUM(BE122:BE185))*I35),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ROUND((SUM(BF122:BF185)),  2)</f>
        <v>0</v>
      </c>
      <c r="G36" s="168"/>
      <c r="H36" s="168"/>
      <c r="I36" s="169">
        <v>0.20000000000000001</v>
      </c>
      <c r="J36" s="167">
        <f>ROUND(((SUM(BF122:BF185))*I36),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ROUND((SUM(BG122:BG185)),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ROUND((SUM(BH122:BH185)),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ROUND((SUM(BI122:BI185)),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CYKLOTRASA VODNÁ - ZELOKVET V NITRE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96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97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98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3 - Oporný múr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Nitra</v>
      </c>
      <c r="G91" s="37"/>
      <c r="H91" s="37"/>
      <c r="I91" s="29" t="s">
        <v>21</v>
      </c>
      <c r="J91" s="82" t="str">
        <f>IF(J14="","",J14)</f>
        <v>12. 7. 2021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23</v>
      </c>
      <c r="D93" s="37"/>
      <c r="E93" s="37"/>
      <c r="F93" s="24" t="str">
        <f>E17</f>
        <v>Mesto Nitra, Štefánikova trieda 60, 950 06 Nitra</v>
      </c>
      <c r="G93" s="37"/>
      <c r="H93" s="37"/>
      <c r="I93" s="29" t="s">
        <v>29</v>
      </c>
      <c r="J93" s="33" t="str">
        <f>E23</f>
        <v>Ing. Ján Výboch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27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HP REA s.r.o.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101</v>
      </c>
      <c r="D96" s="192"/>
      <c r="E96" s="192"/>
      <c r="F96" s="192"/>
      <c r="G96" s="192"/>
      <c r="H96" s="192"/>
      <c r="I96" s="192"/>
      <c r="J96" s="193" t="s">
        <v>102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103</v>
      </c>
      <c r="D98" s="37"/>
      <c r="E98" s="37"/>
      <c r="F98" s="37"/>
      <c r="G98" s="37"/>
      <c r="H98" s="37"/>
      <c r="I98" s="37"/>
      <c r="J98" s="113">
        <f>J122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104</v>
      </c>
    </row>
    <row r="99" s="9" customFormat="1" ht="24.96" customHeight="1">
      <c r="A99" s="9"/>
      <c r="B99" s="195"/>
      <c r="C99" s="196"/>
      <c r="D99" s="197" t="s">
        <v>105</v>
      </c>
      <c r="E99" s="198"/>
      <c r="F99" s="198"/>
      <c r="G99" s="198"/>
      <c r="H99" s="198"/>
      <c r="I99" s="198"/>
      <c r="J99" s="199">
        <f>J123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567</v>
      </c>
      <c r="E100" s="203"/>
      <c r="F100" s="203"/>
      <c r="G100" s="203"/>
      <c r="H100" s="203"/>
      <c r="I100" s="203"/>
      <c r="J100" s="204">
        <f>J124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117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0" t="str">
        <f>E7</f>
        <v>CYKLOTRASA VODNÁ - ZELOKVET V NITRE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96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90" t="s">
        <v>97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98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E11</f>
        <v>3 - Oporný múr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Nitra</v>
      </c>
      <c r="G116" s="37"/>
      <c r="H116" s="37"/>
      <c r="I116" s="29" t="s">
        <v>21</v>
      </c>
      <c r="J116" s="82" t="str">
        <f>IF(J14="","",J14)</f>
        <v>12. 7. 2021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E17</f>
        <v>Mesto Nitra, Štefánikova trieda 60, 950 06 Nitra</v>
      </c>
      <c r="G118" s="37"/>
      <c r="H118" s="37"/>
      <c r="I118" s="29" t="s">
        <v>29</v>
      </c>
      <c r="J118" s="33" t="str">
        <f>E23</f>
        <v>Ing. Ján Výboch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IF(E20="","",E20)</f>
        <v>Vyplň údaj</v>
      </c>
      <c r="G119" s="37"/>
      <c r="H119" s="37"/>
      <c r="I119" s="29" t="s">
        <v>32</v>
      </c>
      <c r="J119" s="33" t="str">
        <f>E26</f>
        <v>HP REA s.r.o.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06"/>
      <c r="B121" s="207"/>
      <c r="C121" s="208" t="s">
        <v>118</v>
      </c>
      <c r="D121" s="209" t="s">
        <v>60</v>
      </c>
      <c r="E121" s="209" t="s">
        <v>56</v>
      </c>
      <c r="F121" s="209" t="s">
        <v>57</v>
      </c>
      <c r="G121" s="209" t="s">
        <v>119</v>
      </c>
      <c r="H121" s="209" t="s">
        <v>120</v>
      </c>
      <c r="I121" s="209" t="s">
        <v>121</v>
      </c>
      <c r="J121" s="210" t="s">
        <v>102</v>
      </c>
      <c r="K121" s="211" t="s">
        <v>122</v>
      </c>
      <c r="L121" s="212"/>
      <c r="M121" s="103" t="s">
        <v>1</v>
      </c>
      <c r="N121" s="104" t="s">
        <v>39</v>
      </c>
      <c r="O121" s="104" t="s">
        <v>123</v>
      </c>
      <c r="P121" s="104" t="s">
        <v>124</v>
      </c>
      <c r="Q121" s="104" t="s">
        <v>125</v>
      </c>
      <c r="R121" s="104" t="s">
        <v>126</v>
      </c>
      <c r="S121" s="104" t="s">
        <v>127</v>
      </c>
      <c r="T121" s="105" t="s">
        <v>128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5"/>
      <c r="B122" s="36"/>
      <c r="C122" s="110" t="s">
        <v>103</v>
      </c>
      <c r="D122" s="37"/>
      <c r="E122" s="37"/>
      <c r="F122" s="37"/>
      <c r="G122" s="37"/>
      <c r="H122" s="37"/>
      <c r="I122" s="37"/>
      <c r="J122" s="213">
        <f>BK122</f>
        <v>0</v>
      </c>
      <c r="K122" s="37"/>
      <c r="L122" s="41"/>
      <c r="M122" s="106"/>
      <c r="N122" s="214"/>
      <c r="O122" s="107"/>
      <c r="P122" s="215">
        <f>P123</f>
        <v>0</v>
      </c>
      <c r="Q122" s="107"/>
      <c r="R122" s="215">
        <f>R123</f>
        <v>692.99073168050006</v>
      </c>
      <c r="S122" s="107"/>
      <c r="T122" s="21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74</v>
      </c>
      <c r="AU122" s="14" t="s">
        <v>104</v>
      </c>
      <c r="BK122" s="217">
        <f>BK123</f>
        <v>0</v>
      </c>
    </row>
    <row r="123" s="12" customFormat="1" ht="25.92" customHeight="1">
      <c r="A123" s="12"/>
      <c r="B123" s="218"/>
      <c r="C123" s="219"/>
      <c r="D123" s="220" t="s">
        <v>74</v>
      </c>
      <c r="E123" s="221" t="s">
        <v>129</v>
      </c>
      <c r="F123" s="221" t="s">
        <v>130</v>
      </c>
      <c r="G123" s="219"/>
      <c r="H123" s="219"/>
      <c r="I123" s="222"/>
      <c r="J123" s="223">
        <f>BK123</f>
        <v>0</v>
      </c>
      <c r="K123" s="219"/>
      <c r="L123" s="224"/>
      <c r="M123" s="225"/>
      <c r="N123" s="226"/>
      <c r="O123" s="226"/>
      <c r="P123" s="227">
        <f>P124</f>
        <v>0</v>
      </c>
      <c r="Q123" s="226"/>
      <c r="R123" s="227">
        <f>R124</f>
        <v>692.99073168050006</v>
      </c>
      <c r="S123" s="226"/>
      <c r="T123" s="22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9" t="s">
        <v>79</v>
      </c>
      <c r="AT123" s="230" t="s">
        <v>74</v>
      </c>
      <c r="AU123" s="230" t="s">
        <v>75</v>
      </c>
      <c r="AY123" s="229" t="s">
        <v>131</v>
      </c>
      <c r="BK123" s="231">
        <f>BK124</f>
        <v>0</v>
      </c>
    </row>
    <row r="124" s="12" customFormat="1" ht="22.8" customHeight="1">
      <c r="A124" s="12"/>
      <c r="B124" s="218"/>
      <c r="C124" s="219"/>
      <c r="D124" s="220" t="s">
        <v>74</v>
      </c>
      <c r="E124" s="232" t="s">
        <v>568</v>
      </c>
      <c r="F124" s="232" t="s">
        <v>569</v>
      </c>
      <c r="G124" s="219"/>
      <c r="H124" s="219"/>
      <c r="I124" s="222"/>
      <c r="J124" s="233">
        <f>BK124</f>
        <v>0</v>
      </c>
      <c r="K124" s="219"/>
      <c r="L124" s="224"/>
      <c r="M124" s="225"/>
      <c r="N124" s="226"/>
      <c r="O124" s="226"/>
      <c r="P124" s="227">
        <f>SUM(P125:P185)</f>
        <v>0</v>
      </c>
      <c r="Q124" s="226"/>
      <c r="R124" s="227">
        <f>SUM(R125:R185)</f>
        <v>692.99073168050006</v>
      </c>
      <c r="S124" s="226"/>
      <c r="T124" s="228">
        <f>SUM(T125:T185)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9" t="s">
        <v>79</v>
      </c>
      <c r="AT124" s="230" t="s">
        <v>74</v>
      </c>
      <c r="AU124" s="230" t="s">
        <v>79</v>
      </c>
      <c r="AY124" s="229" t="s">
        <v>131</v>
      </c>
      <c r="BK124" s="231">
        <f>SUM(BK125:BK185)</f>
        <v>0</v>
      </c>
    </row>
    <row r="125" s="2" customFormat="1" ht="33" customHeight="1">
      <c r="A125" s="35"/>
      <c r="B125" s="36"/>
      <c r="C125" s="234" t="s">
        <v>79</v>
      </c>
      <c r="D125" s="234" t="s">
        <v>133</v>
      </c>
      <c r="E125" s="235" t="s">
        <v>166</v>
      </c>
      <c r="F125" s="236" t="s">
        <v>167</v>
      </c>
      <c r="G125" s="237" t="s">
        <v>168</v>
      </c>
      <c r="H125" s="238">
        <v>144.863</v>
      </c>
      <c r="I125" s="239"/>
      <c r="J125" s="240">
        <f>ROUND(I125*H125,2)</f>
        <v>0</v>
      </c>
      <c r="K125" s="241"/>
      <c r="L125" s="41"/>
      <c r="M125" s="242" t="s">
        <v>1</v>
      </c>
      <c r="N125" s="243" t="s">
        <v>41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137</v>
      </c>
      <c r="AT125" s="246" t="s">
        <v>133</v>
      </c>
      <c r="AU125" s="246" t="s">
        <v>86</v>
      </c>
      <c r="AY125" s="14" t="s">
        <v>131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86</v>
      </c>
      <c r="BK125" s="247">
        <f>ROUND(I125*H125,2)</f>
        <v>0</v>
      </c>
      <c r="BL125" s="14" t="s">
        <v>137</v>
      </c>
      <c r="BM125" s="246" t="s">
        <v>570</v>
      </c>
    </row>
    <row r="126" s="2" customFormat="1" ht="24.15" customHeight="1">
      <c r="A126" s="35"/>
      <c r="B126" s="36"/>
      <c r="C126" s="234" t="s">
        <v>86</v>
      </c>
      <c r="D126" s="234" t="s">
        <v>133</v>
      </c>
      <c r="E126" s="235" t="s">
        <v>571</v>
      </c>
      <c r="F126" s="236" t="s">
        <v>572</v>
      </c>
      <c r="G126" s="237" t="s">
        <v>168</v>
      </c>
      <c r="H126" s="238">
        <v>229.167</v>
      </c>
      <c r="I126" s="239"/>
      <c r="J126" s="240">
        <f>ROUND(I126*H126,2)</f>
        <v>0</v>
      </c>
      <c r="K126" s="241"/>
      <c r="L126" s="41"/>
      <c r="M126" s="242" t="s">
        <v>1</v>
      </c>
      <c r="N126" s="243" t="s">
        <v>41</v>
      </c>
      <c r="O126" s="94"/>
      <c r="P126" s="244">
        <f>O126*H126</f>
        <v>0</v>
      </c>
      <c r="Q126" s="244">
        <v>0</v>
      </c>
      <c r="R126" s="244">
        <f>Q126*H126</f>
        <v>0</v>
      </c>
      <c r="S126" s="244">
        <v>0</v>
      </c>
      <c r="T126" s="24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46" t="s">
        <v>137</v>
      </c>
      <c r="AT126" s="246" t="s">
        <v>133</v>
      </c>
      <c r="AU126" s="246" t="s">
        <v>86</v>
      </c>
      <c r="AY126" s="14" t="s">
        <v>131</v>
      </c>
      <c r="BE126" s="247">
        <f>IF(N126="základná",J126,0)</f>
        <v>0</v>
      </c>
      <c r="BF126" s="247">
        <f>IF(N126="znížená",J126,0)</f>
        <v>0</v>
      </c>
      <c r="BG126" s="247">
        <f>IF(N126="zákl. prenesená",J126,0)</f>
        <v>0</v>
      </c>
      <c r="BH126" s="247">
        <f>IF(N126="zníž. prenesená",J126,0)</f>
        <v>0</v>
      </c>
      <c r="BI126" s="247">
        <f>IF(N126="nulová",J126,0)</f>
        <v>0</v>
      </c>
      <c r="BJ126" s="14" t="s">
        <v>86</v>
      </c>
      <c r="BK126" s="247">
        <f>ROUND(I126*H126,2)</f>
        <v>0</v>
      </c>
      <c r="BL126" s="14" t="s">
        <v>137</v>
      </c>
      <c r="BM126" s="246" t="s">
        <v>573</v>
      </c>
    </row>
    <row r="127" s="2" customFormat="1" ht="24.15" customHeight="1">
      <c r="A127" s="35"/>
      <c r="B127" s="36"/>
      <c r="C127" s="234" t="s">
        <v>90</v>
      </c>
      <c r="D127" s="234" t="s">
        <v>133</v>
      </c>
      <c r="E127" s="235" t="s">
        <v>574</v>
      </c>
      <c r="F127" s="236" t="s">
        <v>575</v>
      </c>
      <c r="G127" s="237" t="s">
        <v>168</v>
      </c>
      <c r="H127" s="238">
        <v>229.167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137</v>
      </c>
      <c r="AT127" s="246" t="s">
        <v>133</v>
      </c>
      <c r="AU127" s="246" t="s">
        <v>86</v>
      </c>
      <c r="AY127" s="14" t="s">
        <v>131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86</v>
      </c>
      <c r="BK127" s="247">
        <f>ROUND(I127*H127,2)</f>
        <v>0</v>
      </c>
      <c r="BL127" s="14" t="s">
        <v>137</v>
      </c>
      <c r="BM127" s="246" t="s">
        <v>576</v>
      </c>
    </row>
    <row r="128" s="2" customFormat="1" ht="33" customHeight="1">
      <c r="A128" s="35"/>
      <c r="B128" s="36"/>
      <c r="C128" s="234" t="s">
        <v>137</v>
      </c>
      <c r="D128" s="234" t="s">
        <v>133</v>
      </c>
      <c r="E128" s="235" t="s">
        <v>577</v>
      </c>
      <c r="F128" s="236" t="s">
        <v>578</v>
      </c>
      <c r="G128" s="237" t="s">
        <v>563</v>
      </c>
      <c r="H128" s="238">
        <v>248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137</v>
      </c>
      <c r="AT128" s="246" t="s">
        <v>133</v>
      </c>
      <c r="AU128" s="246" t="s">
        <v>86</v>
      </c>
      <c r="AY128" s="14" t="s">
        <v>131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86</v>
      </c>
      <c r="BK128" s="247">
        <f>ROUND(I128*H128,2)</f>
        <v>0</v>
      </c>
      <c r="BL128" s="14" t="s">
        <v>137</v>
      </c>
      <c r="BM128" s="246" t="s">
        <v>579</v>
      </c>
    </row>
    <row r="129" s="2" customFormat="1" ht="33" customHeight="1">
      <c r="A129" s="35"/>
      <c r="B129" s="36"/>
      <c r="C129" s="234" t="s">
        <v>148</v>
      </c>
      <c r="D129" s="234" t="s">
        <v>133</v>
      </c>
      <c r="E129" s="235" t="s">
        <v>580</v>
      </c>
      <c r="F129" s="236" t="s">
        <v>581</v>
      </c>
      <c r="G129" s="237" t="s">
        <v>582</v>
      </c>
      <c r="H129" s="238">
        <v>31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137</v>
      </c>
      <c r="AT129" s="246" t="s">
        <v>133</v>
      </c>
      <c r="AU129" s="246" t="s">
        <v>86</v>
      </c>
      <c r="AY129" s="14" t="s">
        <v>131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86</v>
      </c>
      <c r="BK129" s="247">
        <f>ROUND(I129*H129,2)</f>
        <v>0</v>
      </c>
      <c r="BL129" s="14" t="s">
        <v>137</v>
      </c>
      <c r="BM129" s="246" t="s">
        <v>583</v>
      </c>
    </row>
    <row r="130" s="2" customFormat="1" ht="24.15" customHeight="1">
      <c r="A130" s="35"/>
      <c r="B130" s="36"/>
      <c r="C130" s="234" t="s">
        <v>153</v>
      </c>
      <c r="D130" s="234" t="s">
        <v>133</v>
      </c>
      <c r="E130" s="235" t="s">
        <v>584</v>
      </c>
      <c r="F130" s="236" t="s">
        <v>585</v>
      </c>
      <c r="G130" s="237" t="s">
        <v>168</v>
      </c>
      <c r="H130" s="238">
        <v>16.128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2.23543</v>
      </c>
      <c r="R130" s="244">
        <f>Q130*H130</f>
        <v>36.053015039999998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137</v>
      </c>
      <c r="AT130" s="246" t="s">
        <v>133</v>
      </c>
      <c r="AU130" s="246" t="s">
        <v>86</v>
      </c>
      <c r="AY130" s="14" t="s">
        <v>131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86</v>
      </c>
      <c r="BK130" s="247">
        <f>ROUND(I130*H130,2)</f>
        <v>0</v>
      </c>
      <c r="BL130" s="14" t="s">
        <v>137</v>
      </c>
      <c r="BM130" s="246" t="s">
        <v>586</v>
      </c>
    </row>
    <row r="131" s="2" customFormat="1" ht="24.15" customHeight="1">
      <c r="A131" s="35"/>
      <c r="B131" s="36"/>
      <c r="C131" s="234" t="s">
        <v>157</v>
      </c>
      <c r="D131" s="234" t="s">
        <v>133</v>
      </c>
      <c r="E131" s="235" t="s">
        <v>587</v>
      </c>
      <c r="F131" s="236" t="s">
        <v>588</v>
      </c>
      <c r="G131" s="237" t="s">
        <v>168</v>
      </c>
      <c r="H131" s="238">
        <v>49.866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41</v>
      </c>
      <c r="O131" s="94"/>
      <c r="P131" s="244">
        <f>O131*H131</f>
        <v>0</v>
      </c>
      <c r="Q131" s="244">
        <v>2.2151299999999998</v>
      </c>
      <c r="R131" s="244">
        <f>Q131*H131</f>
        <v>110.45967257999999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137</v>
      </c>
      <c r="AT131" s="246" t="s">
        <v>133</v>
      </c>
      <c r="AU131" s="246" t="s">
        <v>86</v>
      </c>
      <c r="AY131" s="14" t="s">
        <v>131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86</v>
      </c>
      <c r="BK131" s="247">
        <f>ROUND(I131*H131,2)</f>
        <v>0</v>
      </c>
      <c r="BL131" s="14" t="s">
        <v>137</v>
      </c>
      <c r="BM131" s="246" t="s">
        <v>589</v>
      </c>
    </row>
    <row r="132" s="2" customFormat="1" ht="21.75" customHeight="1">
      <c r="A132" s="35"/>
      <c r="B132" s="36"/>
      <c r="C132" s="234" t="s">
        <v>161</v>
      </c>
      <c r="D132" s="234" t="s">
        <v>133</v>
      </c>
      <c r="E132" s="235" t="s">
        <v>590</v>
      </c>
      <c r="F132" s="236" t="s">
        <v>591</v>
      </c>
      <c r="G132" s="237" t="s">
        <v>136</v>
      </c>
      <c r="H132" s="238">
        <v>129.464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41</v>
      </c>
      <c r="O132" s="94"/>
      <c r="P132" s="244">
        <f>O132*H132</f>
        <v>0</v>
      </c>
      <c r="Q132" s="244">
        <v>0.00067000000000000002</v>
      </c>
      <c r="R132" s="244">
        <f>Q132*H132</f>
        <v>0.086740880000000006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137</v>
      </c>
      <c r="AT132" s="246" t="s">
        <v>133</v>
      </c>
      <c r="AU132" s="246" t="s">
        <v>86</v>
      </c>
      <c r="AY132" s="14" t="s">
        <v>131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86</v>
      </c>
      <c r="BK132" s="247">
        <f>ROUND(I132*H132,2)</f>
        <v>0</v>
      </c>
      <c r="BL132" s="14" t="s">
        <v>137</v>
      </c>
      <c r="BM132" s="246" t="s">
        <v>592</v>
      </c>
    </row>
    <row r="133" s="2" customFormat="1" ht="21.75" customHeight="1">
      <c r="A133" s="35"/>
      <c r="B133" s="36"/>
      <c r="C133" s="234" t="s">
        <v>165</v>
      </c>
      <c r="D133" s="234" t="s">
        <v>133</v>
      </c>
      <c r="E133" s="235" t="s">
        <v>593</v>
      </c>
      <c r="F133" s="236" t="s">
        <v>594</v>
      </c>
      <c r="G133" s="237" t="s">
        <v>136</v>
      </c>
      <c r="H133" s="238">
        <v>129.464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137</v>
      </c>
      <c r="AT133" s="246" t="s">
        <v>133</v>
      </c>
      <c r="AU133" s="246" t="s">
        <v>86</v>
      </c>
      <c r="AY133" s="14" t="s">
        <v>131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86</v>
      </c>
      <c r="BK133" s="247">
        <f>ROUND(I133*H133,2)</f>
        <v>0</v>
      </c>
      <c r="BL133" s="14" t="s">
        <v>137</v>
      </c>
      <c r="BM133" s="246" t="s">
        <v>595</v>
      </c>
    </row>
    <row r="134" s="2" customFormat="1" ht="24.15" customHeight="1">
      <c r="A134" s="35"/>
      <c r="B134" s="36"/>
      <c r="C134" s="234" t="s">
        <v>170</v>
      </c>
      <c r="D134" s="234" t="s">
        <v>133</v>
      </c>
      <c r="E134" s="235" t="s">
        <v>596</v>
      </c>
      <c r="F134" s="236" t="s">
        <v>597</v>
      </c>
      <c r="G134" s="237" t="s">
        <v>168</v>
      </c>
      <c r="H134" s="238">
        <v>41.299999999999997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41</v>
      </c>
      <c r="O134" s="94"/>
      <c r="P134" s="244">
        <f>O134*H134</f>
        <v>0</v>
      </c>
      <c r="Q134" s="244">
        <v>2.2151299999999998</v>
      </c>
      <c r="R134" s="244">
        <f>Q134*H134</f>
        <v>91.484868999999989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137</v>
      </c>
      <c r="AT134" s="246" t="s">
        <v>133</v>
      </c>
      <c r="AU134" s="246" t="s">
        <v>86</v>
      </c>
      <c r="AY134" s="14" t="s">
        <v>131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86</v>
      </c>
      <c r="BK134" s="247">
        <f>ROUND(I134*H134,2)</f>
        <v>0</v>
      </c>
      <c r="BL134" s="14" t="s">
        <v>137</v>
      </c>
      <c r="BM134" s="246" t="s">
        <v>598</v>
      </c>
    </row>
    <row r="135" s="2" customFormat="1" ht="24.15" customHeight="1">
      <c r="A135" s="35"/>
      <c r="B135" s="36"/>
      <c r="C135" s="234" t="s">
        <v>174</v>
      </c>
      <c r="D135" s="234" t="s">
        <v>133</v>
      </c>
      <c r="E135" s="235" t="s">
        <v>599</v>
      </c>
      <c r="F135" s="236" t="s">
        <v>600</v>
      </c>
      <c r="G135" s="237" t="s">
        <v>136</v>
      </c>
      <c r="H135" s="238">
        <v>330.39100000000002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0.00050000000000000001</v>
      </c>
      <c r="R135" s="244">
        <f>Q135*H135</f>
        <v>0.16519550000000002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137</v>
      </c>
      <c r="AT135" s="246" t="s">
        <v>133</v>
      </c>
      <c r="AU135" s="246" t="s">
        <v>86</v>
      </c>
      <c r="AY135" s="14" t="s">
        <v>131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86</v>
      </c>
      <c r="BK135" s="247">
        <f>ROUND(I135*H135,2)</f>
        <v>0</v>
      </c>
      <c r="BL135" s="14" t="s">
        <v>137</v>
      </c>
      <c r="BM135" s="246" t="s">
        <v>601</v>
      </c>
    </row>
    <row r="136" s="2" customFormat="1" ht="24.15" customHeight="1">
      <c r="A136" s="35"/>
      <c r="B136" s="36"/>
      <c r="C136" s="234" t="s">
        <v>178</v>
      </c>
      <c r="D136" s="234" t="s">
        <v>133</v>
      </c>
      <c r="E136" s="235" t="s">
        <v>602</v>
      </c>
      <c r="F136" s="236" t="s">
        <v>603</v>
      </c>
      <c r="G136" s="237" t="s">
        <v>136</v>
      </c>
      <c r="H136" s="238">
        <v>330.39100000000002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137</v>
      </c>
      <c r="AT136" s="246" t="s">
        <v>133</v>
      </c>
      <c r="AU136" s="246" t="s">
        <v>86</v>
      </c>
      <c r="AY136" s="14" t="s">
        <v>131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86</v>
      </c>
      <c r="BK136" s="247">
        <f>ROUND(I136*H136,2)</f>
        <v>0</v>
      </c>
      <c r="BL136" s="14" t="s">
        <v>137</v>
      </c>
      <c r="BM136" s="246" t="s">
        <v>604</v>
      </c>
    </row>
    <row r="137" s="2" customFormat="1" ht="24.15" customHeight="1">
      <c r="A137" s="35"/>
      <c r="B137" s="36"/>
      <c r="C137" s="234" t="s">
        <v>182</v>
      </c>
      <c r="D137" s="234" t="s">
        <v>133</v>
      </c>
      <c r="E137" s="235" t="s">
        <v>605</v>
      </c>
      <c r="F137" s="236" t="s">
        <v>606</v>
      </c>
      <c r="G137" s="237" t="s">
        <v>136</v>
      </c>
      <c r="H137" s="238">
        <v>227.52799999999999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137</v>
      </c>
      <c r="AT137" s="246" t="s">
        <v>133</v>
      </c>
      <c r="AU137" s="246" t="s">
        <v>86</v>
      </c>
      <c r="AY137" s="14" t="s">
        <v>131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86</v>
      </c>
      <c r="BK137" s="247">
        <f>ROUND(I137*H137,2)</f>
        <v>0</v>
      </c>
      <c r="BL137" s="14" t="s">
        <v>137</v>
      </c>
      <c r="BM137" s="246" t="s">
        <v>607</v>
      </c>
    </row>
    <row r="138" s="2" customFormat="1" ht="24.15" customHeight="1">
      <c r="A138" s="35"/>
      <c r="B138" s="36"/>
      <c r="C138" s="234" t="s">
        <v>188</v>
      </c>
      <c r="D138" s="234" t="s">
        <v>133</v>
      </c>
      <c r="E138" s="235" t="s">
        <v>608</v>
      </c>
      <c r="F138" s="236" t="s">
        <v>609</v>
      </c>
      <c r="G138" s="237" t="s">
        <v>168</v>
      </c>
      <c r="H138" s="238">
        <v>10.908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41</v>
      </c>
      <c r="O138" s="94"/>
      <c r="P138" s="244">
        <f>O138*H138</f>
        <v>0</v>
      </c>
      <c r="Q138" s="244">
        <v>2.21191</v>
      </c>
      <c r="R138" s="244">
        <f>Q138*H138</f>
        <v>24.12751428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137</v>
      </c>
      <c r="AT138" s="246" t="s">
        <v>133</v>
      </c>
      <c r="AU138" s="246" t="s">
        <v>86</v>
      </c>
      <c r="AY138" s="14" t="s">
        <v>131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86</v>
      </c>
      <c r="BK138" s="247">
        <f>ROUND(I138*H138,2)</f>
        <v>0</v>
      </c>
      <c r="BL138" s="14" t="s">
        <v>137</v>
      </c>
      <c r="BM138" s="246" t="s">
        <v>610</v>
      </c>
    </row>
    <row r="139" s="2" customFormat="1" ht="24.15" customHeight="1">
      <c r="A139" s="35"/>
      <c r="B139" s="36"/>
      <c r="C139" s="234" t="s">
        <v>192</v>
      </c>
      <c r="D139" s="234" t="s">
        <v>133</v>
      </c>
      <c r="E139" s="235" t="s">
        <v>611</v>
      </c>
      <c r="F139" s="236" t="s">
        <v>612</v>
      </c>
      <c r="G139" s="237" t="s">
        <v>136</v>
      </c>
      <c r="H139" s="238">
        <v>62.332000000000001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0.0081399999999999997</v>
      </c>
      <c r="R139" s="244">
        <f>Q139*H139</f>
        <v>0.50738247999999997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137</v>
      </c>
      <c r="AT139" s="246" t="s">
        <v>133</v>
      </c>
      <c r="AU139" s="246" t="s">
        <v>86</v>
      </c>
      <c r="AY139" s="14" t="s">
        <v>131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86</v>
      </c>
      <c r="BK139" s="247">
        <f>ROUND(I139*H139,2)</f>
        <v>0</v>
      </c>
      <c r="BL139" s="14" t="s">
        <v>137</v>
      </c>
      <c r="BM139" s="246" t="s">
        <v>613</v>
      </c>
    </row>
    <row r="140" s="2" customFormat="1" ht="24.15" customHeight="1">
      <c r="A140" s="35"/>
      <c r="B140" s="36"/>
      <c r="C140" s="234" t="s">
        <v>196</v>
      </c>
      <c r="D140" s="234" t="s">
        <v>133</v>
      </c>
      <c r="E140" s="235" t="s">
        <v>614</v>
      </c>
      <c r="F140" s="236" t="s">
        <v>615</v>
      </c>
      <c r="G140" s="237" t="s">
        <v>136</v>
      </c>
      <c r="H140" s="238">
        <v>62.332000000000001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137</v>
      </c>
      <c r="AT140" s="246" t="s">
        <v>133</v>
      </c>
      <c r="AU140" s="246" t="s">
        <v>86</v>
      </c>
      <c r="AY140" s="14" t="s">
        <v>131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86</v>
      </c>
      <c r="BK140" s="247">
        <f>ROUND(I140*H140,2)</f>
        <v>0</v>
      </c>
      <c r="BL140" s="14" t="s">
        <v>137</v>
      </c>
      <c r="BM140" s="246" t="s">
        <v>616</v>
      </c>
    </row>
    <row r="141" s="2" customFormat="1" ht="24.15" customHeight="1">
      <c r="A141" s="35"/>
      <c r="B141" s="36"/>
      <c r="C141" s="234" t="s">
        <v>200</v>
      </c>
      <c r="D141" s="234" t="s">
        <v>133</v>
      </c>
      <c r="E141" s="235" t="s">
        <v>617</v>
      </c>
      <c r="F141" s="236" t="s">
        <v>618</v>
      </c>
      <c r="G141" s="237" t="s">
        <v>186</v>
      </c>
      <c r="H141" s="238">
        <v>9.8780000000000001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1.01895</v>
      </c>
      <c r="R141" s="244">
        <f>Q141*H141</f>
        <v>10.0651881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137</v>
      </c>
      <c r="AT141" s="246" t="s">
        <v>133</v>
      </c>
      <c r="AU141" s="246" t="s">
        <v>86</v>
      </c>
      <c r="AY141" s="14" t="s">
        <v>131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86</v>
      </c>
      <c r="BK141" s="247">
        <f>ROUND(I141*H141,2)</f>
        <v>0</v>
      </c>
      <c r="BL141" s="14" t="s">
        <v>137</v>
      </c>
      <c r="BM141" s="246" t="s">
        <v>619</v>
      </c>
    </row>
    <row r="142" s="2" customFormat="1" ht="24.15" customHeight="1">
      <c r="A142" s="35"/>
      <c r="B142" s="36"/>
      <c r="C142" s="234" t="s">
        <v>204</v>
      </c>
      <c r="D142" s="234" t="s">
        <v>133</v>
      </c>
      <c r="E142" s="235" t="s">
        <v>620</v>
      </c>
      <c r="F142" s="236" t="s">
        <v>621</v>
      </c>
      <c r="G142" s="237" t="s">
        <v>136</v>
      </c>
      <c r="H142" s="238">
        <v>85.706999999999994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196</v>
      </c>
      <c r="AT142" s="246" t="s">
        <v>133</v>
      </c>
      <c r="AU142" s="246" t="s">
        <v>86</v>
      </c>
      <c r="AY142" s="14" t="s">
        <v>131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86</v>
      </c>
      <c r="BK142" s="247">
        <f>ROUND(I142*H142,2)</f>
        <v>0</v>
      </c>
      <c r="BL142" s="14" t="s">
        <v>196</v>
      </c>
      <c r="BM142" s="246" t="s">
        <v>622</v>
      </c>
    </row>
    <row r="143" s="2" customFormat="1" ht="16.5" customHeight="1">
      <c r="A143" s="35"/>
      <c r="B143" s="36"/>
      <c r="C143" s="248" t="s">
        <v>208</v>
      </c>
      <c r="D143" s="248" t="s">
        <v>183</v>
      </c>
      <c r="E143" s="249" t="s">
        <v>623</v>
      </c>
      <c r="F143" s="250" t="s">
        <v>624</v>
      </c>
      <c r="G143" s="251" t="s">
        <v>186</v>
      </c>
      <c r="H143" s="252">
        <v>0.025999999999999999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41</v>
      </c>
      <c r="O143" s="94"/>
      <c r="P143" s="244">
        <f>O143*H143</f>
        <v>0</v>
      </c>
      <c r="Q143" s="244">
        <v>1</v>
      </c>
      <c r="R143" s="244">
        <f>Q143*H143</f>
        <v>0.025999999999999999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264</v>
      </c>
      <c r="AT143" s="246" t="s">
        <v>183</v>
      </c>
      <c r="AU143" s="246" t="s">
        <v>86</v>
      </c>
      <c r="AY143" s="14" t="s">
        <v>131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86</v>
      </c>
      <c r="BK143" s="247">
        <f>ROUND(I143*H143,2)</f>
        <v>0</v>
      </c>
      <c r="BL143" s="14" t="s">
        <v>196</v>
      </c>
      <c r="BM143" s="246" t="s">
        <v>625</v>
      </c>
    </row>
    <row r="144" s="2" customFormat="1" ht="24.15" customHeight="1">
      <c r="A144" s="35"/>
      <c r="B144" s="36"/>
      <c r="C144" s="234" t="s">
        <v>7</v>
      </c>
      <c r="D144" s="234" t="s">
        <v>133</v>
      </c>
      <c r="E144" s="235" t="s">
        <v>626</v>
      </c>
      <c r="F144" s="236" t="s">
        <v>627</v>
      </c>
      <c r="G144" s="237" t="s">
        <v>136</v>
      </c>
      <c r="H144" s="238">
        <v>85.706999999999994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0.00054000000000000001</v>
      </c>
      <c r="R144" s="244">
        <f>Q144*H144</f>
        <v>0.046281779999999995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196</v>
      </c>
      <c r="AT144" s="246" t="s">
        <v>133</v>
      </c>
      <c r="AU144" s="246" t="s">
        <v>86</v>
      </c>
      <c r="AY144" s="14" t="s">
        <v>131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86</v>
      </c>
      <c r="BK144" s="247">
        <f>ROUND(I144*H144,2)</f>
        <v>0</v>
      </c>
      <c r="BL144" s="14" t="s">
        <v>196</v>
      </c>
      <c r="BM144" s="246" t="s">
        <v>628</v>
      </c>
    </row>
    <row r="145" s="2" customFormat="1" ht="24.15" customHeight="1">
      <c r="A145" s="35"/>
      <c r="B145" s="36"/>
      <c r="C145" s="248" t="s">
        <v>215</v>
      </c>
      <c r="D145" s="248" t="s">
        <v>183</v>
      </c>
      <c r="E145" s="249" t="s">
        <v>629</v>
      </c>
      <c r="F145" s="250" t="s">
        <v>630</v>
      </c>
      <c r="G145" s="251" t="s">
        <v>136</v>
      </c>
      <c r="H145" s="252">
        <v>98.563000000000002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41</v>
      </c>
      <c r="O145" s="94"/>
      <c r="P145" s="244">
        <f>O145*H145</f>
        <v>0</v>
      </c>
      <c r="Q145" s="244">
        <v>0.0042500000000000003</v>
      </c>
      <c r="R145" s="244">
        <f>Q145*H145</f>
        <v>0.41889275000000004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264</v>
      </c>
      <c r="AT145" s="246" t="s">
        <v>183</v>
      </c>
      <c r="AU145" s="246" t="s">
        <v>86</v>
      </c>
      <c r="AY145" s="14" t="s">
        <v>131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86</v>
      </c>
      <c r="BK145" s="247">
        <f>ROUND(I145*H145,2)</f>
        <v>0</v>
      </c>
      <c r="BL145" s="14" t="s">
        <v>196</v>
      </c>
      <c r="BM145" s="246" t="s">
        <v>631</v>
      </c>
    </row>
    <row r="146" s="2" customFormat="1" ht="24.15" customHeight="1">
      <c r="A146" s="35"/>
      <c r="B146" s="36"/>
      <c r="C146" s="234" t="s">
        <v>219</v>
      </c>
      <c r="D146" s="234" t="s">
        <v>133</v>
      </c>
      <c r="E146" s="235" t="s">
        <v>632</v>
      </c>
      <c r="F146" s="236" t="s">
        <v>633</v>
      </c>
      <c r="G146" s="237" t="s">
        <v>136</v>
      </c>
      <c r="H146" s="238">
        <v>289.86000000000001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196</v>
      </c>
      <c r="AT146" s="246" t="s">
        <v>133</v>
      </c>
      <c r="AU146" s="246" t="s">
        <v>86</v>
      </c>
      <c r="AY146" s="14" t="s">
        <v>131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86</v>
      </c>
      <c r="BK146" s="247">
        <f>ROUND(I146*H146,2)</f>
        <v>0</v>
      </c>
      <c r="BL146" s="14" t="s">
        <v>196</v>
      </c>
      <c r="BM146" s="246" t="s">
        <v>634</v>
      </c>
    </row>
    <row r="147" s="2" customFormat="1" ht="16.5" customHeight="1">
      <c r="A147" s="35"/>
      <c r="B147" s="36"/>
      <c r="C147" s="248" t="s">
        <v>224</v>
      </c>
      <c r="D147" s="248" t="s">
        <v>183</v>
      </c>
      <c r="E147" s="249" t="s">
        <v>623</v>
      </c>
      <c r="F147" s="250" t="s">
        <v>624</v>
      </c>
      <c r="G147" s="251" t="s">
        <v>186</v>
      </c>
      <c r="H147" s="252">
        <v>0.10100000000000001</v>
      </c>
      <c r="I147" s="253"/>
      <c r="J147" s="254">
        <f>ROUND(I147*H147,2)</f>
        <v>0</v>
      </c>
      <c r="K147" s="255"/>
      <c r="L147" s="256"/>
      <c r="M147" s="257" t="s">
        <v>1</v>
      </c>
      <c r="N147" s="258" t="s">
        <v>41</v>
      </c>
      <c r="O147" s="94"/>
      <c r="P147" s="244">
        <f>O147*H147</f>
        <v>0</v>
      </c>
      <c r="Q147" s="244">
        <v>1</v>
      </c>
      <c r="R147" s="244">
        <f>Q147*H147</f>
        <v>0.10100000000000001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264</v>
      </c>
      <c r="AT147" s="246" t="s">
        <v>183</v>
      </c>
      <c r="AU147" s="246" t="s">
        <v>86</v>
      </c>
      <c r="AY147" s="14" t="s">
        <v>131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86</v>
      </c>
      <c r="BK147" s="247">
        <f>ROUND(I147*H147,2)</f>
        <v>0</v>
      </c>
      <c r="BL147" s="14" t="s">
        <v>196</v>
      </c>
      <c r="BM147" s="246" t="s">
        <v>635</v>
      </c>
    </row>
    <row r="148" s="2" customFormat="1" ht="24.15" customHeight="1">
      <c r="A148" s="35"/>
      <c r="B148" s="36"/>
      <c r="C148" s="234" t="s">
        <v>229</v>
      </c>
      <c r="D148" s="234" t="s">
        <v>133</v>
      </c>
      <c r="E148" s="235" t="s">
        <v>636</v>
      </c>
      <c r="F148" s="236" t="s">
        <v>637</v>
      </c>
      <c r="G148" s="237" t="s">
        <v>136</v>
      </c>
      <c r="H148" s="238">
        <v>289.86000000000001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0.00054000000000000001</v>
      </c>
      <c r="R148" s="244">
        <f>Q148*H148</f>
        <v>0.15652440000000001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196</v>
      </c>
      <c r="AT148" s="246" t="s">
        <v>133</v>
      </c>
      <c r="AU148" s="246" t="s">
        <v>86</v>
      </c>
      <c r="AY148" s="14" t="s">
        <v>131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86</v>
      </c>
      <c r="BK148" s="247">
        <f>ROUND(I148*H148,2)</f>
        <v>0</v>
      </c>
      <c r="BL148" s="14" t="s">
        <v>196</v>
      </c>
      <c r="BM148" s="246" t="s">
        <v>638</v>
      </c>
    </row>
    <row r="149" s="2" customFormat="1" ht="24.15" customHeight="1">
      <c r="A149" s="35"/>
      <c r="B149" s="36"/>
      <c r="C149" s="248" t="s">
        <v>233</v>
      </c>
      <c r="D149" s="248" t="s">
        <v>183</v>
      </c>
      <c r="E149" s="249" t="s">
        <v>629</v>
      </c>
      <c r="F149" s="250" t="s">
        <v>630</v>
      </c>
      <c r="G149" s="251" t="s">
        <v>136</v>
      </c>
      <c r="H149" s="252">
        <v>347.83199999999999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41</v>
      </c>
      <c r="O149" s="94"/>
      <c r="P149" s="244">
        <f>O149*H149</f>
        <v>0</v>
      </c>
      <c r="Q149" s="244">
        <v>0.0042500000000000003</v>
      </c>
      <c r="R149" s="244">
        <f>Q149*H149</f>
        <v>1.478286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264</v>
      </c>
      <c r="AT149" s="246" t="s">
        <v>183</v>
      </c>
      <c r="AU149" s="246" t="s">
        <v>86</v>
      </c>
      <c r="AY149" s="14" t="s">
        <v>131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86</v>
      </c>
      <c r="BK149" s="247">
        <f>ROUND(I149*H149,2)</f>
        <v>0</v>
      </c>
      <c r="BL149" s="14" t="s">
        <v>196</v>
      </c>
      <c r="BM149" s="246" t="s">
        <v>639</v>
      </c>
    </row>
    <row r="150" s="2" customFormat="1" ht="44.25" customHeight="1">
      <c r="A150" s="35"/>
      <c r="B150" s="36"/>
      <c r="C150" s="234" t="s">
        <v>239</v>
      </c>
      <c r="D150" s="234" t="s">
        <v>133</v>
      </c>
      <c r="E150" s="235" t="s">
        <v>640</v>
      </c>
      <c r="F150" s="236" t="s">
        <v>641</v>
      </c>
      <c r="G150" s="237" t="s">
        <v>136</v>
      </c>
      <c r="H150" s="238">
        <v>85.706999999999994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196</v>
      </c>
      <c r="AT150" s="246" t="s">
        <v>133</v>
      </c>
      <c r="AU150" s="246" t="s">
        <v>86</v>
      </c>
      <c r="AY150" s="14" t="s">
        <v>131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86</v>
      </c>
      <c r="BK150" s="247">
        <f>ROUND(I150*H150,2)</f>
        <v>0</v>
      </c>
      <c r="BL150" s="14" t="s">
        <v>196</v>
      </c>
      <c r="BM150" s="246" t="s">
        <v>642</v>
      </c>
    </row>
    <row r="151" s="2" customFormat="1" ht="16.5" customHeight="1">
      <c r="A151" s="35"/>
      <c r="B151" s="36"/>
      <c r="C151" s="248" t="s">
        <v>244</v>
      </c>
      <c r="D151" s="248" t="s">
        <v>183</v>
      </c>
      <c r="E151" s="249" t="s">
        <v>643</v>
      </c>
      <c r="F151" s="250" t="s">
        <v>644</v>
      </c>
      <c r="G151" s="251" t="s">
        <v>136</v>
      </c>
      <c r="H151" s="252">
        <v>98.563000000000002</v>
      </c>
      <c r="I151" s="253"/>
      <c r="J151" s="254">
        <f>ROUND(I151*H151,2)</f>
        <v>0</v>
      </c>
      <c r="K151" s="255"/>
      <c r="L151" s="256"/>
      <c r="M151" s="257" t="s">
        <v>1</v>
      </c>
      <c r="N151" s="258" t="s">
        <v>41</v>
      </c>
      <c r="O151" s="94"/>
      <c r="P151" s="244">
        <f>O151*H151</f>
        <v>0</v>
      </c>
      <c r="Q151" s="244">
        <v>0.00029999999999999997</v>
      </c>
      <c r="R151" s="244">
        <f>Q151*H151</f>
        <v>0.029568899999999999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264</v>
      </c>
      <c r="AT151" s="246" t="s">
        <v>183</v>
      </c>
      <c r="AU151" s="246" t="s">
        <v>86</v>
      </c>
      <c r="AY151" s="14" t="s">
        <v>131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86</v>
      </c>
      <c r="BK151" s="247">
        <f>ROUND(I151*H151,2)</f>
        <v>0</v>
      </c>
      <c r="BL151" s="14" t="s">
        <v>196</v>
      </c>
      <c r="BM151" s="246" t="s">
        <v>645</v>
      </c>
    </row>
    <row r="152" s="2" customFormat="1" ht="44.25" customHeight="1">
      <c r="A152" s="35"/>
      <c r="B152" s="36"/>
      <c r="C152" s="234" t="s">
        <v>248</v>
      </c>
      <c r="D152" s="234" t="s">
        <v>133</v>
      </c>
      <c r="E152" s="235" t="s">
        <v>646</v>
      </c>
      <c r="F152" s="236" t="s">
        <v>647</v>
      </c>
      <c r="G152" s="237" t="s">
        <v>136</v>
      </c>
      <c r="H152" s="238">
        <v>455.05500000000001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2.0000000000000002E-05</v>
      </c>
      <c r="R152" s="244">
        <f>Q152*H152</f>
        <v>0.0091011000000000009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196</v>
      </c>
      <c r="AT152" s="246" t="s">
        <v>133</v>
      </c>
      <c r="AU152" s="246" t="s">
        <v>86</v>
      </c>
      <c r="AY152" s="14" t="s">
        <v>131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86</v>
      </c>
      <c r="BK152" s="247">
        <f>ROUND(I152*H152,2)</f>
        <v>0</v>
      </c>
      <c r="BL152" s="14" t="s">
        <v>196</v>
      </c>
      <c r="BM152" s="246" t="s">
        <v>648</v>
      </c>
    </row>
    <row r="153" s="2" customFormat="1" ht="16.5" customHeight="1">
      <c r="A153" s="35"/>
      <c r="B153" s="36"/>
      <c r="C153" s="248" t="s">
        <v>252</v>
      </c>
      <c r="D153" s="248" t="s">
        <v>183</v>
      </c>
      <c r="E153" s="249" t="s">
        <v>643</v>
      </c>
      <c r="F153" s="250" t="s">
        <v>644</v>
      </c>
      <c r="G153" s="251" t="s">
        <v>136</v>
      </c>
      <c r="H153" s="252">
        <v>546.06600000000003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41</v>
      </c>
      <c r="O153" s="94"/>
      <c r="P153" s="244">
        <f>O153*H153</f>
        <v>0</v>
      </c>
      <c r="Q153" s="244">
        <v>0.00029999999999999997</v>
      </c>
      <c r="R153" s="244">
        <f>Q153*H153</f>
        <v>0.16381979999999999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264</v>
      </c>
      <c r="AT153" s="246" t="s">
        <v>183</v>
      </c>
      <c r="AU153" s="246" t="s">
        <v>86</v>
      </c>
      <c r="AY153" s="14" t="s">
        <v>131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86</v>
      </c>
      <c r="BK153" s="247">
        <f>ROUND(I153*H153,2)</f>
        <v>0</v>
      </c>
      <c r="BL153" s="14" t="s">
        <v>196</v>
      </c>
      <c r="BM153" s="246" t="s">
        <v>649</v>
      </c>
    </row>
    <row r="154" s="2" customFormat="1" ht="24.15" customHeight="1">
      <c r="A154" s="35"/>
      <c r="B154" s="36"/>
      <c r="C154" s="234" t="s">
        <v>256</v>
      </c>
      <c r="D154" s="234" t="s">
        <v>133</v>
      </c>
      <c r="E154" s="235" t="s">
        <v>650</v>
      </c>
      <c r="F154" s="236" t="s">
        <v>651</v>
      </c>
      <c r="G154" s="237" t="s">
        <v>136</v>
      </c>
      <c r="H154" s="238">
        <v>10.163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0.00028350000000000001</v>
      </c>
      <c r="R154" s="244">
        <f>Q154*H154</f>
        <v>0.0028812105000000001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137</v>
      </c>
      <c r="AT154" s="246" t="s">
        <v>133</v>
      </c>
      <c r="AU154" s="246" t="s">
        <v>86</v>
      </c>
      <c r="AY154" s="14" t="s">
        <v>131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86</v>
      </c>
      <c r="BK154" s="247">
        <f>ROUND(I154*H154,2)</f>
        <v>0</v>
      </c>
      <c r="BL154" s="14" t="s">
        <v>137</v>
      </c>
      <c r="BM154" s="246" t="s">
        <v>652</v>
      </c>
    </row>
    <row r="155" s="2" customFormat="1" ht="24.15" customHeight="1">
      <c r="A155" s="35"/>
      <c r="B155" s="36"/>
      <c r="C155" s="234" t="s">
        <v>260</v>
      </c>
      <c r="D155" s="234" t="s">
        <v>133</v>
      </c>
      <c r="E155" s="235" t="s">
        <v>653</v>
      </c>
      <c r="F155" s="236" t="s">
        <v>654</v>
      </c>
      <c r="G155" s="237" t="s">
        <v>151</v>
      </c>
      <c r="H155" s="238">
        <v>20.25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0.00017000000000000001</v>
      </c>
      <c r="R155" s="244">
        <f>Q155*H155</f>
        <v>0.0034425000000000002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137</v>
      </c>
      <c r="AT155" s="246" t="s">
        <v>133</v>
      </c>
      <c r="AU155" s="246" t="s">
        <v>86</v>
      </c>
      <c r="AY155" s="14" t="s">
        <v>131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86</v>
      </c>
      <c r="BK155" s="247">
        <f>ROUND(I155*H155,2)</f>
        <v>0</v>
      </c>
      <c r="BL155" s="14" t="s">
        <v>137</v>
      </c>
      <c r="BM155" s="246" t="s">
        <v>655</v>
      </c>
    </row>
    <row r="156" s="2" customFormat="1" ht="37.8" customHeight="1">
      <c r="A156" s="35"/>
      <c r="B156" s="36"/>
      <c r="C156" s="234" t="s">
        <v>264</v>
      </c>
      <c r="D156" s="234" t="s">
        <v>133</v>
      </c>
      <c r="E156" s="235" t="s">
        <v>656</v>
      </c>
      <c r="F156" s="236" t="s">
        <v>657</v>
      </c>
      <c r="G156" s="237" t="s">
        <v>151</v>
      </c>
      <c r="H156" s="238">
        <v>20.25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0.0042100000000000002</v>
      </c>
      <c r="R156" s="244">
        <f>Q156*H156</f>
        <v>0.085252500000000009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137</v>
      </c>
      <c r="AT156" s="246" t="s">
        <v>133</v>
      </c>
      <c r="AU156" s="246" t="s">
        <v>86</v>
      </c>
      <c r="AY156" s="14" t="s">
        <v>131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86</v>
      </c>
      <c r="BK156" s="247">
        <f>ROUND(I156*H156,2)</f>
        <v>0</v>
      </c>
      <c r="BL156" s="14" t="s">
        <v>137</v>
      </c>
      <c r="BM156" s="246" t="s">
        <v>658</v>
      </c>
    </row>
    <row r="157" s="2" customFormat="1" ht="24.15" customHeight="1">
      <c r="A157" s="35"/>
      <c r="B157" s="36"/>
      <c r="C157" s="234" t="s">
        <v>268</v>
      </c>
      <c r="D157" s="234" t="s">
        <v>133</v>
      </c>
      <c r="E157" s="235" t="s">
        <v>659</v>
      </c>
      <c r="F157" s="236" t="s">
        <v>660</v>
      </c>
      <c r="G157" s="237" t="s">
        <v>151</v>
      </c>
      <c r="H157" s="238">
        <v>20.25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1.0000000000000001E-05</v>
      </c>
      <c r="R157" s="244">
        <f>Q157*H157</f>
        <v>0.00020250000000000002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137</v>
      </c>
      <c r="AT157" s="246" t="s">
        <v>133</v>
      </c>
      <c r="AU157" s="246" t="s">
        <v>86</v>
      </c>
      <c r="AY157" s="14" t="s">
        <v>131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86</v>
      </c>
      <c r="BK157" s="247">
        <f>ROUND(I157*H157,2)</f>
        <v>0</v>
      </c>
      <c r="BL157" s="14" t="s">
        <v>137</v>
      </c>
      <c r="BM157" s="246" t="s">
        <v>661</v>
      </c>
    </row>
    <row r="158" s="2" customFormat="1" ht="33" customHeight="1">
      <c r="A158" s="35"/>
      <c r="B158" s="36"/>
      <c r="C158" s="234" t="s">
        <v>272</v>
      </c>
      <c r="D158" s="234" t="s">
        <v>133</v>
      </c>
      <c r="E158" s="235" t="s">
        <v>662</v>
      </c>
      <c r="F158" s="236" t="s">
        <v>663</v>
      </c>
      <c r="G158" s="237" t="s">
        <v>151</v>
      </c>
      <c r="H158" s="238">
        <v>7.2000000000000002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137</v>
      </c>
      <c r="AT158" s="246" t="s">
        <v>133</v>
      </c>
      <c r="AU158" s="246" t="s">
        <v>86</v>
      </c>
      <c r="AY158" s="14" t="s">
        <v>131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86</v>
      </c>
      <c r="BK158" s="247">
        <f>ROUND(I158*H158,2)</f>
        <v>0</v>
      </c>
      <c r="BL158" s="14" t="s">
        <v>137</v>
      </c>
      <c r="BM158" s="246" t="s">
        <v>664</v>
      </c>
    </row>
    <row r="159" s="2" customFormat="1" ht="24.15" customHeight="1">
      <c r="A159" s="35"/>
      <c r="B159" s="36"/>
      <c r="C159" s="248" t="s">
        <v>276</v>
      </c>
      <c r="D159" s="248" t="s">
        <v>183</v>
      </c>
      <c r="E159" s="249" t="s">
        <v>665</v>
      </c>
      <c r="F159" s="250" t="s">
        <v>666</v>
      </c>
      <c r="G159" s="251" t="s">
        <v>151</v>
      </c>
      <c r="H159" s="252">
        <v>7.2000000000000002</v>
      </c>
      <c r="I159" s="253"/>
      <c r="J159" s="254">
        <f>ROUND(I159*H159,2)</f>
        <v>0</v>
      </c>
      <c r="K159" s="255"/>
      <c r="L159" s="256"/>
      <c r="M159" s="257" t="s">
        <v>1</v>
      </c>
      <c r="N159" s="258" t="s">
        <v>41</v>
      </c>
      <c r="O159" s="94"/>
      <c r="P159" s="244">
        <f>O159*H159</f>
        <v>0</v>
      </c>
      <c r="Q159" s="244">
        <v>0.0025999999999999999</v>
      </c>
      <c r="R159" s="244">
        <f>Q159*H159</f>
        <v>0.018720000000000001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161</v>
      </c>
      <c r="AT159" s="246" t="s">
        <v>183</v>
      </c>
      <c r="AU159" s="246" t="s">
        <v>86</v>
      </c>
      <c r="AY159" s="14" t="s">
        <v>131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86</v>
      </c>
      <c r="BK159" s="247">
        <f>ROUND(I159*H159,2)</f>
        <v>0</v>
      </c>
      <c r="BL159" s="14" t="s">
        <v>137</v>
      </c>
      <c r="BM159" s="246" t="s">
        <v>667</v>
      </c>
    </row>
    <row r="160" s="2" customFormat="1" ht="16.5" customHeight="1">
      <c r="A160" s="35"/>
      <c r="B160" s="36"/>
      <c r="C160" s="234" t="s">
        <v>280</v>
      </c>
      <c r="D160" s="234" t="s">
        <v>133</v>
      </c>
      <c r="E160" s="235" t="s">
        <v>668</v>
      </c>
      <c r="F160" s="236" t="s">
        <v>669</v>
      </c>
      <c r="G160" s="237" t="s">
        <v>151</v>
      </c>
      <c r="H160" s="238">
        <v>155.83000000000001</v>
      </c>
      <c r="I160" s="239"/>
      <c r="J160" s="240">
        <f>ROUND(I160*H160,2)</f>
        <v>0</v>
      </c>
      <c r="K160" s="241"/>
      <c r="L160" s="41"/>
      <c r="M160" s="242" t="s">
        <v>1</v>
      </c>
      <c r="N160" s="243" t="s">
        <v>41</v>
      </c>
      <c r="O160" s="94"/>
      <c r="P160" s="244">
        <f>O160*H160</f>
        <v>0</v>
      </c>
      <c r="Q160" s="244">
        <v>0.24682999999999999</v>
      </c>
      <c r="R160" s="244">
        <f>Q160*H160</f>
        <v>38.463518900000004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137</v>
      </c>
      <c r="AT160" s="246" t="s">
        <v>133</v>
      </c>
      <c r="AU160" s="246" t="s">
        <v>86</v>
      </c>
      <c r="AY160" s="14" t="s">
        <v>131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86</v>
      </c>
      <c r="BK160" s="247">
        <f>ROUND(I160*H160,2)</f>
        <v>0</v>
      </c>
      <c r="BL160" s="14" t="s">
        <v>137</v>
      </c>
      <c r="BM160" s="246" t="s">
        <v>670</v>
      </c>
    </row>
    <row r="161" s="2" customFormat="1" ht="16.5" customHeight="1">
      <c r="A161" s="35"/>
      <c r="B161" s="36"/>
      <c r="C161" s="248" t="s">
        <v>284</v>
      </c>
      <c r="D161" s="248" t="s">
        <v>183</v>
      </c>
      <c r="E161" s="249" t="s">
        <v>671</v>
      </c>
      <c r="F161" s="250" t="s">
        <v>672</v>
      </c>
      <c r="G161" s="251" t="s">
        <v>308</v>
      </c>
      <c r="H161" s="252">
        <v>15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0.00050000000000000001</v>
      </c>
      <c r="R161" s="244">
        <f>Q161*H161</f>
        <v>0.0074999999999999997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161</v>
      </c>
      <c r="AT161" s="246" t="s">
        <v>183</v>
      </c>
      <c r="AU161" s="246" t="s">
        <v>86</v>
      </c>
      <c r="AY161" s="14" t="s">
        <v>131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86</v>
      </c>
      <c r="BK161" s="247">
        <f>ROUND(I161*H161,2)</f>
        <v>0</v>
      </c>
      <c r="BL161" s="14" t="s">
        <v>137</v>
      </c>
      <c r="BM161" s="246" t="s">
        <v>673</v>
      </c>
    </row>
    <row r="162" s="2" customFormat="1" ht="33" customHeight="1">
      <c r="A162" s="35"/>
      <c r="B162" s="36"/>
      <c r="C162" s="234" t="s">
        <v>288</v>
      </c>
      <c r="D162" s="234" t="s">
        <v>133</v>
      </c>
      <c r="E162" s="235" t="s">
        <v>674</v>
      </c>
      <c r="F162" s="236" t="s">
        <v>675</v>
      </c>
      <c r="G162" s="237" t="s">
        <v>136</v>
      </c>
      <c r="H162" s="238">
        <v>186.99600000000001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0.00018000000000000001</v>
      </c>
      <c r="R162" s="244">
        <f>Q162*H162</f>
        <v>0.033659280000000007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137</v>
      </c>
      <c r="AT162" s="246" t="s">
        <v>133</v>
      </c>
      <c r="AU162" s="246" t="s">
        <v>86</v>
      </c>
      <c r="AY162" s="14" t="s">
        <v>131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86</v>
      </c>
      <c r="BK162" s="247">
        <f>ROUND(I162*H162,2)</f>
        <v>0</v>
      </c>
      <c r="BL162" s="14" t="s">
        <v>137</v>
      </c>
      <c r="BM162" s="246" t="s">
        <v>676</v>
      </c>
    </row>
    <row r="163" s="2" customFormat="1" ht="16.5" customHeight="1">
      <c r="A163" s="35"/>
      <c r="B163" s="36"/>
      <c r="C163" s="248" t="s">
        <v>292</v>
      </c>
      <c r="D163" s="248" t="s">
        <v>183</v>
      </c>
      <c r="E163" s="249" t="s">
        <v>643</v>
      </c>
      <c r="F163" s="250" t="s">
        <v>644</v>
      </c>
      <c r="G163" s="251" t="s">
        <v>136</v>
      </c>
      <c r="H163" s="252">
        <v>205.696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0.00029999999999999997</v>
      </c>
      <c r="R163" s="244">
        <f>Q163*H163</f>
        <v>0.061708799999999994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161</v>
      </c>
      <c r="AT163" s="246" t="s">
        <v>183</v>
      </c>
      <c r="AU163" s="246" t="s">
        <v>86</v>
      </c>
      <c r="AY163" s="14" t="s">
        <v>131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86</v>
      </c>
      <c r="BK163" s="247">
        <f>ROUND(I163*H163,2)</f>
        <v>0</v>
      </c>
      <c r="BL163" s="14" t="s">
        <v>137</v>
      </c>
      <c r="BM163" s="246" t="s">
        <v>677</v>
      </c>
    </row>
    <row r="164" s="2" customFormat="1" ht="33" customHeight="1">
      <c r="A164" s="35"/>
      <c r="B164" s="36"/>
      <c r="C164" s="234" t="s">
        <v>296</v>
      </c>
      <c r="D164" s="234" t="s">
        <v>133</v>
      </c>
      <c r="E164" s="235" t="s">
        <v>678</v>
      </c>
      <c r="F164" s="236" t="s">
        <v>679</v>
      </c>
      <c r="G164" s="237" t="s">
        <v>168</v>
      </c>
      <c r="H164" s="238">
        <v>9.3499999999999996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1.665</v>
      </c>
      <c r="R164" s="244">
        <f>Q164*H164</f>
        <v>15.56775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137</v>
      </c>
      <c r="AT164" s="246" t="s">
        <v>133</v>
      </c>
      <c r="AU164" s="246" t="s">
        <v>86</v>
      </c>
      <c r="AY164" s="14" t="s">
        <v>131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86</v>
      </c>
      <c r="BK164" s="247">
        <f>ROUND(I164*H164,2)</f>
        <v>0</v>
      </c>
      <c r="BL164" s="14" t="s">
        <v>137</v>
      </c>
      <c r="BM164" s="246" t="s">
        <v>680</v>
      </c>
    </row>
    <row r="165" s="2" customFormat="1" ht="33" customHeight="1">
      <c r="A165" s="35"/>
      <c r="B165" s="36"/>
      <c r="C165" s="234" t="s">
        <v>300</v>
      </c>
      <c r="D165" s="234" t="s">
        <v>133</v>
      </c>
      <c r="E165" s="235" t="s">
        <v>681</v>
      </c>
      <c r="F165" s="236" t="s">
        <v>682</v>
      </c>
      <c r="G165" s="237" t="s">
        <v>168</v>
      </c>
      <c r="H165" s="238">
        <v>12.25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41</v>
      </c>
      <c r="O165" s="94"/>
      <c r="P165" s="244">
        <f>O165*H165</f>
        <v>0</v>
      </c>
      <c r="Q165" s="244">
        <v>2.2164700000000002</v>
      </c>
      <c r="R165" s="244">
        <f>Q165*H165</f>
        <v>27.151757500000002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137</v>
      </c>
      <c r="AT165" s="246" t="s">
        <v>133</v>
      </c>
      <c r="AU165" s="246" t="s">
        <v>86</v>
      </c>
      <c r="AY165" s="14" t="s">
        <v>131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86</v>
      </c>
      <c r="BK165" s="247">
        <f>ROUND(I165*H165,2)</f>
        <v>0</v>
      </c>
      <c r="BL165" s="14" t="s">
        <v>137</v>
      </c>
      <c r="BM165" s="246" t="s">
        <v>683</v>
      </c>
    </row>
    <row r="166" s="2" customFormat="1" ht="33" customHeight="1">
      <c r="A166" s="35"/>
      <c r="B166" s="36"/>
      <c r="C166" s="234" t="s">
        <v>305</v>
      </c>
      <c r="D166" s="234" t="s">
        <v>133</v>
      </c>
      <c r="E166" s="235" t="s">
        <v>684</v>
      </c>
      <c r="F166" s="236" t="s">
        <v>685</v>
      </c>
      <c r="G166" s="237" t="s">
        <v>136</v>
      </c>
      <c r="H166" s="238">
        <v>81.664000000000001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0.0043499999999999997</v>
      </c>
      <c r="R166" s="244">
        <f>Q166*H166</f>
        <v>0.35523839999999995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137</v>
      </c>
      <c r="AT166" s="246" t="s">
        <v>133</v>
      </c>
      <c r="AU166" s="246" t="s">
        <v>86</v>
      </c>
      <c r="AY166" s="14" t="s">
        <v>131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86</v>
      </c>
      <c r="BK166" s="247">
        <f>ROUND(I166*H166,2)</f>
        <v>0</v>
      </c>
      <c r="BL166" s="14" t="s">
        <v>137</v>
      </c>
      <c r="BM166" s="246" t="s">
        <v>686</v>
      </c>
    </row>
    <row r="167" s="2" customFormat="1" ht="24.15" customHeight="1">
      <c r="A167" s="35"/>
      <c r="B167" s="36"/>
      <c r="C167" s="234" t="s">
        <v>311</v>
      </c>
      <c r="D167" s="234" t="s">
        <v>133</v>
      </c>
      <c r="E167" s="235" t="s">
        <v>687</v>
      </c>
      <c r="F167" s="236" t="s">
        <v>688</v>
      </c>
      <c r="G167" s="237" t="s">
        <v>151</v>
      </c>
      <c r="H167" s="238">
        <v>155.83000000000001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41</v>
      </c>
      <c r="O167" s="94"/>
      <c r="P167" s="244">
        <f>O167*H167</f>
        <v>0</v>
      </c>
      <c r="Q167" s="244">
        <v>0.11743000000000001</v>
      </c>
      <c r="R167" s="244">
        <f>Q167*H167</f>
        <v>18.299116900000001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137</v>
      </c>
      <c r="AT167" s="246" t="s">
        <v>133</v>
      </c>
      <c r="AU167" s="246" t="s">
        <v>86</v>
      </c>
      <c r="AY167" s="14" t="s">
        <v>131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86</v>
      </c>
      <c r="BK167" s="247">
        <f>ROUND(I167*H167,2)</f>
        <v>0</v>
      </c>
      <c r="BL167" s="14" t="s">
        <v>137</v>
      </c>
      <c r="BM167" s="246" t="s">
        <v>689</v>
      </c>
    </row>
    <row r="168" s="2" customFormat="1" ht="24.15" customHeight="1">
      <c r="A168" s="35"/>
      <c r="B168" s="36"/>
      <c r="C168" s="248" t="s">
        <v>315</v>
      </c>
      <c r="D168" s="248" t="s">
        <v>183</v>
      </c>
      <c r="E168" s="249" t="s">
        <v>690</v>
      </c>
      <c r="F168" s="250" t="s">
        <v>691</v>
      </c>
      <c r="G168" s="251" t="s">
        <v>308</v>
      </c>
      <c r="H168" s="252">
        <v>314</v>
      </c>
      <c r="I168" s="253"/>
      <c r="J168" s="254">
        <f>ROUND(I168*H168,2)</f>
        <v>0</v>
      </c>
      <c r="K168" s="255"/>
      <c r="L168" s="256"/>
      <c r="M168" s="257" t="s">
        <v>1</v>
      </c>
      <c r="N168" s="258" t="s">
        <v>41</v>
      </c>
      <c r="O168" s="94"/>
      <c r="P168" s="244">
        <f>O168*H168</f>
        <v>0</v>
      </c>
      <c r="Q168" s="244">
        <v>0.015800000000000002</v>
      </c>
      <c r="R168" s="244">
        <f>Q168*H168</f>
        <v>4.9612000000000007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161</v>
      </c>
      <c r="AT168" s="246" t="s">
        <v>183</v>
      </c>
      <c r="AU168" s="246" t="s">
        <v>86</v>
      </c>
      <c r="AY168" s="14" t="s">
        <v>131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86</v>
      </c>
      <c r="BK168" s="247">
        <f>ROUND(I168*H168,2)</f>
        <v>0</v>
      </c>
      <c r="BL168" s="14" t="s">
        <v>137</v>
      </c>
      <c r="BM168" s="246" t="s">
        <v>692</v>
      </c>
    </row>
    <row r="169" s="2" customFormat="1" ht="49.05" customHeight="1">
      <c r="A169" s="35"/>
      <c r="B169" s="36"/>
      <c r="C169" s="234" t="s">
        <v>319</v>
      </c>
      <c r="D169" s="234" t="s">
        <v>133</v>
      </c>
      <c r="E169" s="235" t="s">
        <v>693</v>
      </c>
      <c r="F169" s="236" t="s">
        <v>694</v>
      </c>
      <c r="G169" s="237" t="s">
        <v>151</v>
      </c>
      <c r="H169" s="238">
        <v>155.83000000000001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137</v>
      </c>
      <c r="AT169" s="246" t="s">
        <v>133</v>
      </c>
      <c r="AU169" s="246" t="s">
        <v>86</v>
      </c>
      <c r="AY169" s="14" t="s">
        <v>131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86</v>
      </c>
      <c r="BK169" s="247">
        <f>ROUND(I169*H169,2)</f>
        <v>0</v>
      </c>
      <c r="BL169" s="14" t="s">
        <v>137</v>
      </c>
      <c r="BM169" s="246" t="s">
        <v>695</v>
      </c>
    </row>
    <row r="170" s="2" customFormat="1" ht="33" customHeight="1">
      <c r="A170" s="35"/>
      <c r="B170" s="36"/>
      <c r="C170" s="234" t="s">
        <v>323</v>
      </c>
      <c r="D170" s="234" t="s">
        <v>133</v>
      </c>
      <c r="E170" s="235" t="s">
        <v>696</v>
      </c>
      <c r="F170" s="236" t="s">
        <v>697</v>
      </c>
      <c r="G170" s="237" t="s">
        <v>168</v>
      </c>
      <c r="H170" s="238">
        <v>27.91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137</v>
      </c>
      <c r="AT170" s="246" t="s">
        <v>133</v>
      </c>
      <c r="AU170" s="246" t="s">
        <v>86</v>
      </c>
      <c r="AY170" s="14" t="s">
        <v>131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86</v>
      </c>
      <c r="BK170" s="247">
        <f>ROUND(I170*H170,2)</f>
        <v>0</v>
      </c>
      <c r="BL170" s="14" t="s">
        <v>137</v>
      </c>
      <c r="BM170" s="246" t="s">
        <v>698</v>
      </c>
    </row>
    <row r="171" s="2" customFormat="1" ht="16.5" customHeight="1">
      <c r="A171" s="35"/>
      <c r="B171" s="36"/>
      <c r="C171" s="248" t="s">
        <v>327</v>
      </c>
      <c r="D171" s="248" t="s">
        <v>183</v>
      </c>
      <c r="E171" s="249" t="s">
        <v>699</v>
      </c>
      <c r="F171" s="250" t="s">
        <v>700</v>
      </c>
      <c r="G171" s="251" t="s">
        <v>186</v>
      </c>
      <c r="H171" s="252">
        <v>44.655999999999999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41</v>
      </c>
      <c r="O171" s="94"/>
      <c r="P171" s="244">
        <f>O171*H171</f>
        <v>0</v>
      </c>
      <c r="Q171" s="244">
        <v>1</v>
      </c>
      <c r="R171" s="244">
        <f>Q171*H171</f>
        <v>44.655999999999999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161</v>
      </c>
      <c r="AT171" s="246" t="s">
        <v>183</v>
      </c>
      <c r="AU171" s="246" t="s">
        <v>86</v>
      </c>
      <c r="AY171" s="14" t="s">
        <v>131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86</v>
      </c>
      <c r="BK171" s="247">
        <f>ROUND(I171*H171,2)</f>
        <v>0</v>
      </c>
      <c r="BL171" s="14" t="s">
        <v>137</v>
      </c>
      <c r="BM171" s="246" t="s">
        <v>701</v>
      </c>
    </row>
    <row r="172" s="2" customFormat="1" ht="24.15" customHeight="1">
      <c r="A172" s="35"/>
      <c r="B172" s="36"/>
      <c r="C172" s="234" t="s">
        <v>331</v>
      </c>
      <c r="D172" s="234" t="s">
        <v>133</v>
      </c>
      <c r="E172" s="235" t="s">
        <v>702</v>
      </c>
      <c r="F172" s="236" t="s">
        <v>703</v>
      </c>
      <c r="G172" s="237" t="s">
        <v>168</v>
      </c>
      <c r="H172" s="238">
        <v>37.700000000000003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137</v>
      </c>
      <c r="AT172" s="246" t="s">
        <v>133</v>
      </c>
      <c r="AU172" s="246" t="s">
        <v>86</v>
      </c>
      <c r="AY172" s="14" t="s">
        <v>131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86</v>
      </c>
      <c r="BK172" s="247">
        <f>ROUND(I172*H172,2)</f>
        <v>0</v>
      </c>
      <c r="BL172" s="14" t="s">
        <v>137</v>
      </c>
      <c r="BM172" s="246" t="s">
        <v>704</v>
      </c>
    </row>
    <row r="173" s="2" customFormat="1" ht="16.5" customHeight="1">
      <c r="A173" s="35"/>
      <c r="B173" s="36"/>
      <c r="C173" s="248" t="s">
        <v>335</v>
      </c>
      <c r="D173" s="248" t="s">
        <v>183</v>
      </c>
      <c r="E173" s="249" t="s">
        <v>705</v>
      </c>
      <c r="F173" s="250" t="s">
        <v>706</v>
      </c>
      <c r="G173" s="251" t="s">
        <v>186</v>
      </c>
      <c r="H173" s="252">
        <v>62.959000000000003</v>
      </c>
      <c r="I173" s="253"/>
      <c r="J173" s="254">
        <f>ROUND(I173*H173,2)</f>
        <v>0</v>
      </c>
      <c r="K173" s="255"/>
      <c r="L173" s="256"/>
      <c r="M173" s="257" t="s">
        <v>1</v>
      </c>
      <c r="N173" s="258" t="s">
        <v>41</v>
      </c>
      <c r="O173" s="94"/>
      <c r="P173" s="244">
        <f>O173*H173</f>
        <v>0</v>
      </c>
      <c r="Q173" s="244">
        <v>1</v>
      </c>
      <c r="R173" s="244">
        <f>Q173*H173</f>
        <v>62.959000000000003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161</v>
      </c>
      <c r="AT173" s="246" t="s">
        <v>183</v>
      </c>
      <c r="AU173" s="246" t="s">
        <v>86</v>
      </c>
      <c r="AY173" s="14" t="s">
        <v>131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86</v>
      </c>
      <c r="BK173" s="247">
        <f>ROUND(I173*H173,2)</f>
        <v>0</v>
      </c>
      <c r="BL173" s="14" t="s">
        <v>137</v>
      </c>
      <c r="BM173" s="246" t="s">
        <v>707</v>
      </c>
    </row>
    <row r="174" s="2" customFormat="1" ht="24.15" customHeight="1">
      <c r="A174" s="35"/>
      <c r="B174" s="36"/>
      <c r="C174" s="234" t="s">
        <v>339</v>
      </c>
      <c r="D174" s="234" t="s">
        <v>133</v>
      </c>
      <c r="E174" s="235" t="s">
        <v>179</v>
      </c>
      <c r="F174" s="236" t="s">
        <v>180</v>
      </c>
      <c r="G174" s="237" t="s">
        <v>168</v>
      </c>
      <c r="H174" s="238">
        <v>155.59299999999999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137</v>
      </c>
      <c r="AT174" s="246" t="s">
        <v>133</v>
      </c>
      <c r="AU174" s="246" t="s">
        <v>86</v>
      </c>
      <c r="AY174" s="14" t="s">
        <v>131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86</v>
      </c>
      <c r="BK174" s="247">
        <f>ROUND(I174*H174,2)</f>
        <v>0</v>
      </c>
      <c r="BL174" s="14" t="s">
        <v>137</v>
      </c>
      <c r="BM174" s="246" t="s">
        <v>708</v>
      </c>
    </row>
    <row r="175" s="2" customFormat="1" ht="37.8" customHeight="1">
      <c r="A175" s="35"/>
      <c r="B175" s="36"/>
      <c r="C175" s="234" t="s">
        <v>343</v>
      </c>
      <c r="D175" s="234" t="s">
        <v>133</v>
      </c>
      <c r="E175" s="235" t="s">
        <v>189</v>
      </c>
      <c r="F175" s="236" t="s">
        <v>190</v>
      </c>
      <c r="G175" s="237" t="s">
        <v>168</v>
      </c>
      <c r="H175" s="238">
        <v>155.59299999999999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137</v>
      </c>
      <c r="AT175" s="246" t="s">
        <v>133</v>
      </c>
      <c r="AU175" s="246" t="s">
        <v>86</v>
      </c>
      <c r="AY175" s="14" t="s">
        <v>131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86</v>
      </c>
      <c r="BK175" s="247">
        <f>ROUND(I175*H175,2)</f>
        <v>0</v>
      </c>
      <c r="BL175" s="14" t="s">
        <v>137</v>
      </c>
      <c r="BM175" s="246" t="s">
        <v>709</v>
      </c>
    </row>
    <row r="176" s="2" customFormat="1" ht="44.25" customHeight="1">
      <c r="A176" s="35"/>
      <c r="B176" s="36"/>
      <c r="C176" s="234" t="s">
        <v>347</v>
      </c>
      <c r="D176" s="234" t="s">
        <v>133</v>
      </c>
      <c r="E176" s="235" t="s">
        <v>193</v>
      </c>
      <c r="F176" s="236" t="s">
        <v>194</v>
      </c>
      <c r="G176" s="237" t="s">
        <v>168</v>
      </c>
      <c r="H176" s="238">
        <v>1089.1510000000001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137</v>
      </c>
      <c r="AT176" s="246" t="s">
        <v>133</v>
      </c>
      <c r="AU176" s="246" t="s">
        <v>86</v>
      </c>
      <c r="AY176" s="14" t="s">
        <v>131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86</v>
      </c>
      <c r="BK176" s="247">
        <f>ROUND(I176*H176,2)</f>
        <v>0</v>
      </c>
      <c r="BL176" s="14" t="s">
        <v>137</v>
      </c>
      <c r="BM176" s="246" t="s">
        <v>710</v>
      </c>
    </row>
    <row r="177" s="2" customFormat="1" ht="33" customHeight="1">
      <c r="A177" s="35"/>
      <c r="B177" s="36"/>
      <c r="C177" s="234" t="s">
        <v>351</v>
      </c>
      <c r="D177" s="234" t="s">
        <v>133</v>
      </c>
      <c r="E177" s="235" t="s">
        <v>197</v>
      </c>
      <c r="F177" s="236" t="s">
        <v>198</v>
      </c>
      <c r="G177" s="237" t="s">
        <v>168</v>
      </c>
      <c r="H177" s="238">
        <v>384.75999999999999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137</v>
      </c>
      <c r="AT177" s="246" t="s">
        <v>133</v>
      </c>
      <c r="AU177" s="246" t="s">
        <v>86</v>
      </c>
      <c r="AY177" s="14" t="s">
        <v>131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86</v>
      </c>
      <c r="BK177" s="247">
        <f>ROUND(I177*H177,2)</f>
        <v>0</v>
      </c>
      <c r="BL177" s="14" t="s">
        <v>137</v>
      </c>
      <c r="BM177" s="246" t="s">
        <v>711</v>
      </c>
    </row>
    <row r="178" s="2" customFormat="1" ht="16.5" customHeight="1">
      <c r="A178" s="35"/>
      <c r="B178" s="36"/>
      <c r="C178" s="248" t="s">
        <v>355</v>
      </c>
      <c r="D178" s="248" t="s">
        <v>183</v>
      </c>
      <c r="E178" s="249" t="s">
        <v>184</v>
      </c>
      <c r="F178" s="250" t="s">
        <v>185</v>
      </c>
      <c r="G178" s="251" t="s">
        <v>186</v>
      </c>
      <c r="H178" s="252">
        <v>202.27099999999999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41</v>
      </c>
      <c r="O178" s="94"/>
      <c r="P178" s="244">
        <f>O178*H178</f>
        <v>0</v>
      </c>
      <c r="Q178" s="244">
        <v>1</v>
      </c>
      <c r="R178" s="244">
        <f>Q178*H178</f>
        <v>202.27099999999999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161</v>
      </c>
      <c r="AT178" s="246" t="s">
        <v>183</v>
      </c>
      <c r="AU178" s="246" t="s">
        <v>86</v>
      </c>
      <c r="AY178" s="14" t="s">
        <v>131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86</v>
      </c>
      <c r="BK178" s="247">
        <f>ROUND(I178*H178,2)</f>
        <v>0</v>
      </c>
      <c r="BL178" s="14" t="s">
        <v>137</v>
      </c>
      <c r="BM178" s="246" t="s">
        <v>712</v>
      </c>
    </row>
    <row r="179" s="2" customFormat="1" ht="37.8" customHeight="1">
      <c r="A179" s="35"/>
      <c r="B179" s="36"/>
      <c r="C179" s="234" t="s">
        <v>359</v>
      </c>
      <c r="D179" s="234" t="s">
        <v>133</v>
      </c>
      <c r="E179" s="235" t="s">
        <v>713</v>
      </c>
      <c r="F179" s="236" t="s">
        <v>714</v>
      </c>
      <c r="G179" s="237" t="s">
        <v>136</v>
      </c>
      <c r="H179" s="238">
        <v>124.664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41</v>
      </c>
      <c r="O179" s="94"/>
      <c r="P179" s="244">
        <f>O179*H179</f>
        <v>0</v>
      </c>
      <c r="Q179" s="244">
        <v>0.00035</v>
      </c>
      <c r="R179" s="244">
        <f>Q179*H179</f>
        <v>0.043632400000000002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137</v>
      </c>
      <c r="AT179" s="246" t="s">
        <v>133</v>
      </c>
      <c r="AU179" s="246" t="s">
        <v>86</v>
      </c>
      <c r="AY179" s="14" t="s">
        <v>131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86</v>
      </c>
      <c r="BK179" s="247">
        <f>ROUND(I179*H179,2)</f>
        <v>0</v>
      </c>
      <c r="BL179" s="14" t="s">
        <v>137</v>
      </c>
      <c r="BM179" s="246" t="s">
        <v>715</v>
      </c>
    </row>
    <row r="180" s="2" customFormat="1" ht="16.5" customHeight="1">
      <c r="A180" s="35"/>
      <c r="B180" s="36"/>
      <c r="C180" s="248" t="s">
        <v>363</v>
      </c>
      <c r="D180" s="248" t="s">
        <v>183</v>
      </c>
      <c r="E180" s="249" t="s">
        <v>716</v>
      </c>
      <c r="F180" s="250" t="s">
        <v>717</v>
      </c>
      <c r="G180" s="251" t="s">
        <v>136</v>
      </c>
      <c r="H180" s="252">
        <v>137.13</v>
      </c>
      <c r="I180" s="253"/>
      <c r="J180" s="254">
        <f>ROUND(I180*H180,2)</f>
        <v>0</v>
      </c>
      <c r="K180" s="255"/>
      <c r="L180" s="256"/>
      <c r="M180" s="257" t="s">
        <v>1</v>
      </c>
      <c r="N180" s="258" t="s">
        <v>41</v>
      </c>
      <c r="O180" s="94"/>
      <c r="P180" s="244">
        <f>O180*H180</f>
        <v>0</v>
      </c>
      <c r="Q180" s="244">
        <v>0.00013999999999999999</v>
      </c>
      <c r="R180" s="244">
        <f>Q180*H180</f>
        <v>0.019198199999999999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161</v>
      </c>
      <c r="AT180" s="246" t="s">
        <v>183</v>
      </c>
      <c r="AU180" s="246" t="s">
        <v>86</v>
      </c>
      <c r="AY180" s="14" t="s">
        <v>131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86</v>
      </c>
      <c r="BK180" s="247">
        <f>ROUND(I180*H180,2)</f>
        <v>0</v>
      </c>
      <c r="BL180" s="14" t="s">
        <v>137</v>
      </c>
      <c r="BM180" s="246" t="s">
        <v>718</v>
      </c>
    </row>
    <row r="181" s="2" customFormat="1" ht="16.5" customHeight="1">
      <c r="A181" s="35"/>
      <c r="B181" s="36"/>
      <c r="C181" s="234" t="s">
        <v>367</v>
      </c>
      <c r="D181" s="234" t="s">
        <v>133</v>
      </c>
      <c r="E181" s="235" t="s">
        <v>209</v>
      </c>
      <c r="F181" s="236" t="s">
        <v>210</v>
      </c>
      <c r="G181" s="237" t="s">
        <v>136</v>
      </c>
      <c r="H181" s="238">
        <v>186.99600000000001</v>
      </c>
      <c r="I181" s="239"/>
      <c r="J181" s="240">
        <f>ROUND(I181*H181,2)</f>
        <v>0</v>
      </c>
      <c r="K181" s="241"/>
      <c r="L181" s="41"/>
      <c r="M181" s="242" t="s">
        <v>1</v>
      </c>
      <c r="N181" s="243" t="s">
        <v>41</v>
      </c>
      <c r="O181" s="94"/>
      <c r="P181" s="244">
        <f>O181*H181</f>
        <v>0</v>
      </c>
      <c r="Q181" s="244">
        <v>0</v>
      </c>
      <c r="R181" s="244">
        <f>Q181*H181</f>
        <v>0</v>
      </c>
      <c r="S181" s="244">
        <v>0</v>
      </c>
      <c r="T181" s="245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6" t="s">
        <v>137</v>
      </c>
      <c r="AT181" s="246" t="s">
        <v>133</v>
      </c>
      <c r="AU181" s="246" t="s">
        <v>86</v>
      </c>
      <c r="AY181" s="14" t="s">
        <v>131</v>
      </c>
      <c r="BE181" s="247">
        <f>IF(N181="základná",J181,0)</f>
        <v>0</v>
      </c>
      <c r="BF181" s="247">
        <f>IF(N181="znížená",J181,0)</f>
        <v>0</v>
      </c>
      <c r="BG181" s="247">
        <f>IF(N181="zákl. prenesená",J181,0)</f>
        <v>0</v>
      </c>
      <c r="BH181" s="247">
        <f>IF(N181="zníž. prenesená",J181,0)</f>
        <v>0</v>
      </c>
      <c r="BI181" s="247">
        <f>IF(N181="nulová",J181,0)</f>
        <v>0</v>
      </c>
      <c r="BJ181" s="14" t="s">
        <v>86</v>
      </c>
      <c r="BK181" s="247">
        <f>ROUND(I181*H181,2)</f>
        <v>0</v>
      </c>
      <c r="BL181" s="14" t="s">
        <v>137</v>
      </c>
      <c r="BM181" s="246" t="s">
        <v>719</v>
      </c>
    </row>
    <row r="182" s="2" customFormat="1" ht="24.15" customHeight="1">
      <c r="A182" s="35"/>
      <c r="B182" s="36"/>
      <c r="C182" s="234" t="s">
        <v>371</v>
      </c>
      <c r="D182" s="234" t="s">
        <v>133</v>
      </c>
      <c r="E182" s="235" t="s">
        <v>720</v>
      </c>
      <c r="F182" s="236" t="s">
        <v>721</v>
      </c>
      <c r="G182" s="237" t="s">
        <v>136</v>
      </c>
      <c r="H182" s="238">
        <v>7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41</v>
      </c>
      <c r="O182" s="94"/>
      <c r="P182" s="244">
        <f>O182*H182</f>
        <v>0</v>
      </c>
      <c r="Q182" s="244">
        <v>0.37869999999999998</v>
      </c>
      <c r="R182" s="244">
        <f>Q182*H182</f>
        <v>2.6509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137</v>
      </c>
      <c r="AT182" s="246" t="s">
        <v>133</v>
      </c>
      <c r="AU182" s="246" t="s">
        <v>86</v>
      </c>
      <c r="AY182" s="14" t="s">
        <v>131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86</v>
      </c>
      <c r="BK182" s="247">
        <f>ROUND(I182*H182,2)</f>
        <v>0</v>
      </c>
      <c r="BL182" s="14" t="s">
        <v>137</v>
      </c>
      <c r="BM182" s="246" t="s">
        <v>722</v>
      </c>
    </row>
    <row r="183" s="2" customFormat="1" ht="24.15" customHeight="1">
      <c r="A183" s="35"/>
      <c r="B183" s="36"/>
      <c r="C183" s="234" t="s">
        <v>375</v>
      </c>
      <c r="D183" s="234" t="s">
        <v>133</v>
      </c>
      <c r="E183" s="235" t="s">
        <v>723</v>
      </c>
      <c r="F183" s="236" t="s">
        <v>724</v>
      </c>
      <c r="G183" s="237" t="s">
        <v>186</v>
      </c>
      <c r="H183" s="238">
        <v>692.99099999999999</v>
      </c>
      <c r="I183" s="239"/>
      <c r="J183" s="240">
        <f>ROUND(I183*H183,2)</f>
        <v>0</v>
      </c>
      <c r="K183" s="241"/>
      <c r="L183" s="41"/>
      <c r="M183" s="242" t="s">
        <v>1</v>
      </c>
      <c r="N183" s="243" t="s">
        <v>41</v>
      </c>
      <c r="O183" s="94"/>
      <c r="P183" s="244">
        <f>O183*H183</f>
        <v>0</v>
      </c>
      <c r="Q183" s="244">
        <v>0</v>
      </c>
      <c r="R183" s="244">
        <f>Q183*H183</f>
        <v>0</v>
      </c>
      <c r="S183" s="244">
        <v>0</v>
      </c>
      <c r="T183" s="245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6" t="s">
        <v>137</v>
      </c>
      <c r="AT183" s="246" t="s">
        <v>133</v>
      </c>
      <c r="AU183" s="246" t="s">
        <v>86</v>
      </c>
      <c r="AY183" s="14" t="s">
        <v>131</v>
      </c>
      <c r="BE183" s="247">
        <f>IF(N183="základná",J183,0)</f>
        <v>0</v>
      </c>
      <c r="BF183" s="247">
        <f>IF(N183="znížená",J183,0)</f>
        <v>0</v>
      </c>
      <c r="BG183" s="247">
        <f>IF(N183="zákl. prenesená",J183,0)</f>
        <v>0</v>
      </c>
      <c r="BH183" s="247">
        <f>IF(N183="zníž. prenesená",J183,0)</f>
        <v>0</v>
      </c>
      <c r="BI183" s="247">
        <f>IF(N183="nulová",J183,0)</f>
        <v>0</v>
      </c>
      <c r="BJ183" s="14" t="s">
        <v>86</v>
      </c>
      <c r="BK183" s="247">
        <f>ROUND(I183*H183,2)</f>
        <v>0</v>
      </c>
      <c r="BL183" s="14" t="s">
        <v>137</v>
      </c>
      <c r="BM183" s="246" t="s">
        <v>725</v>
      </c>
    </row>
    <row r="184" s="2" customFormat="1" ht="44.25" customHeight="1">
      <c r="A184" s="35"/>
      <c r="B184" s="36"/>
      <c r="C184" s="234" t="s">
        <v>379</v>
      </c>
      <c r="D184" s="234" t="s">
        <v>133</v>
      </c>
      <c r="E184" s="235" t="s">
        <v>726</v>
      </c>
      <c r="F184" s="236" t="s">
        <v>401</v>
      </c>
      <c r="G184" s="237" t="s">
        <v>402</v>
      </c>
      <c r="H184" s="238">
        <v>1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41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403</v>
      </c>
      <c r="AT184" s="246" t="s">
        <v>133</v>
      </c>
      <c r="AU184" s="246" t="s">
        <v>86</v>
      </c>
      <c r="AY184" s="14" t="s">
        <v>131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86</v>
      </c>
      <c r="BK184" s="247">
        <f>ROUND(I184*H184,2)</f>
        <v>0</v>
      </c>
      <c r="BL184" s="14" t="s">
        <v>403</v>
      </c>
      <c r="BM184" s="246" t="s">
        <v>727</v>
      </c>
    </row>
    <row r="185" s="2" customFormat="1" ht="33" customHeight="1">
      <c r="A185" s="35"/>
      <c r="B185" s="36"/>
      <c r="C185" s="234" t="s">
        <v>383</v>
      </c>
      <c r="D185" s="234" t="s">
        <v>133</v>
      </c>
      <c r="E185" s="235" t="s">
        <v>728</v>
      </c>
      <c r="F185" s="236" t="s">
        <v>407</v>
      </c>
      <c r="G185" s="237" t="s">
        <v>402</v>
      </c>
      <c r="H185" s="238">
        <v>1</v>
      </c>
      <c r="I185" s="239"/>
      <c r="J185" s="240">
        <f>ROUND(I185*H185,2)</f>
        <v>0</v>
      </c>
      <c r="K185" s="241"/>
      <c r="L185" s="41"/>
      <c r="M185" s="259" t="s">
        <v>1</v>
      </c>
      <c r="N185" s="260" t="s">
        <v>41</v>
      </c>
      <c r="O185" s="261"/>
      <c r="P185" s="262">
        <f>O185*H185</f>
        <v>0</v>
      </c>
      <c r="Q185" s="262">
        <v>0</v>
      </c>
      <c r="R185" s="262">
        <f>Q185*H185</f>
        <v>0</v>
      </c>
      <c r="S185" s="262">
        <v>0</v>
      </c>
      <c r="T185" s="26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403</v>
      </c>
      <c r="AT185" s="246" t="s">
        <v>133</v>
      </c>
      <c r="AU185" s="246" t="s">
        <v>86</v>
      </c>
      <c r="AY185" s="14" t="s">
        <v>131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86</v>
      </c>
      <c r="BK185" s="247">
        <f>ROUND(I185*H185,2)</f>
        <v>0</v>
      </c>
      <c r="BL185" s="14" t="s">
        <v>403</v>
      </c>
      <c r="BM185" s="246" t="s">
        <v>729</v>
      </c>
    </row>
    <row r="186" s="2" customFormat="1" ht="6.96" customHeight="1">
      <c r="A186" s="35"/>
      <c r="B186" s="69"/>
      <c r="C186" s="70"/>
      <c r="D186" s="70"/>
      <c r="E186" s="70"/>
      <c r="F186" s="70"/>
      <c r="G186" s="70"/>
      <c r="H186" s="70"/>
      <c r="I186" s="70"/>
      <c r="J186" s="70"/>
      <c r="K186" s="70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L/XvuTUJz8EHHhomJErAZcX8n5A0LsHGTCl1qGdUka06Lm6wWpQnX3v13J/cKKXYNn7O7dxxsGt7lcVSP2OHLg==" hashValue="8PphWQpX4AXC+NZxUxTwIAksrgAJ6fnPwdjxelen9P8m8iwJk2piqoSRPyuojazVBcW3HYfkTGqAxL7gHIoklw==" algorithmName="SHA-512" password="CC35"/>
  <autoFilter ref="C121:K18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95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CYKLOTRASA VODNÁ - ZELOKVET V NITRE</v>
      </c>
      <c r="F7" s="153"/>
      <c r="G7" s="153"/>
      <c r="H7" s="153"/>
      <c r="L7" s="17"/>
    </row>
    <row r="8" s="2" customFormat="1" ht="12" customHeight="1">
      <c r="A8" s="35"/>
      <c r="B8" s="41"/>
      <c r="C8" s="35"/>
      <c r="D8" s="153" t="s">
        <v>96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55" t="s">
        <v>730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53" t="s">
        <v>17</v>
      </c>
      <c r="E11" s="35"/>
      <c r="F11" s="144" t="s">
        <v>1</v>
      </c>
      <c r="G11" s="35"/>
      <c r="H11" s="35"/>
      <c r="I11" s="153" t="s">
        <v>18</v>
      </c>
      <c r="J11" s="144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3" t="s">
        <v>19</v>
      </c>
      <c r="E12" s="35"/>
      <c r="F12" s="144" t="s">
        <v>20</v>
      </c>
      <c r="G12" s="35"/>
      <c r="H12" s="35"/>
      <c r="I12" s="153" t="s">
        <v>21</v>
      </c>
      <c r="J12" s="156" t="str">
        <f>'Rekapitulácia stavby'!AN8</f>
        <v>12. 7. 2021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23</v>
      </c>
      <c r="E14" s="35"/>
      <c r="F14" s="35"/>
      <c r="G14" s="35"/>
      <c r="H14" s="35"/>
      <c r="I14" s="153" t="s">
        <v>24</v>
      </c>
      <c r="J14" s="144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4" t="s">
        <v>25</v>
      </c>
      <c r="F15" s="35"/>
      <c r="G15" s="35"/>
      <c r="H15" s="35"/>
      <c r="I15" s="153" t="s">
        <v>26</v>
      </c>
      <c r="J15" s="144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53" t="s">
        <v>27</v>
      </c>
      <c r="E17" s="35"/>
      <c r="F17" s="35"/>
      <c r="G17" s="35"/>
      <c r="H17" s="35"/>
      <c r="I17" s="15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4"/>
      <c r="G18" s="144"/>
      <c r="H18" s="144"/>
      <c r="I18" s="15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53" t="s">
        <v>29</v>
      </c>
      <c r="E20" s="35"/>
      <c r="F20" s="35"/>
      <c r="G20" s="35"/>
      <c r="H20" s="35"/>
      <c r="I20" s="153" t="s">
        <v>24</v>
      </c>
      <c r="J20" s="144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4" t="str">
        <f>IF('Rekapitulácia stavby'!E17="","",'Rekapitulácia stavby'!E17)</f>
        <v>Ing. Ján Výboch</v>
      </c>
      <c r="F21" s="35"/>
      <c r="G21" s="35"/>
      <c r="H21" s="35"/>
      <c r="I21" s="153" t="s">
        <v>26</v>
      </c>
      <c r="J21" s="144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53" t="s">
        <v>32</v>
      </c>
      <c r="E23" s="35"/>
      <c r="F23" s="35"/>
      <c r="G23" s="35"/>
      <c r="H23" s="35"/>
      <c r="I23" s="153" t="s">
        <v>24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4" t="s">
        <v>731</v>
      </c>
      <c r="F24" s="35"/>
      <c r="G24" s="35"/>
      <c r="H24" s="35"/>
      <c r="I24" s="153" t="s">
        <v>26</v>
      </c>
      <c r="J24" s="144" t="s">
        <v>1</v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53" t="s">
        <v>34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57"/>
      <c r="B27" s="158"/>
      <c r="C27" s="157"/>
      <c r="D27" s="157"/>
      <c r="E27" s="159" t="s">
        <v>1</v>
      </c>
      <c r="F27" s="159"/>
      <c r="G27" s="159"/>
      <c r="H27" s="159"/>
      <c r="I27" s="157"/>
      <c r="J27" s="157"/>
      <c r="K27" s="157"/>
      <c r="L27" s="160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61"/>
      <c r="E29" s="161"/>
      <c r="F29" s="161"/>
      <c r="G29" s="161"/>
      <c r="H29" s="161"/>
      <c r="I29" s="161"/>
      <c r="J29" s="161"/>
      <c r="K29" s="161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62" t="s">
        <v>35</v>
      </c>
      <c r="E30" s="35"/>
      <c r="F30" s="35"/>
      <c r="G30" s="35"/>
      <c r="H30" s="35"/>
      <c r="I30" s="35"/>
      <c r="J30" s="163">
        <f>ROUND(J120,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64" t="s">
        <v>37</v>
      </c>
      <c r="G32" s="35"/>
      <c r="H32" s="35"/>
      <c r="I32" s="164" t="s">
        <v>36</v>
      </c>
      <c r="J32" s="164" t="s">
        <v>38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65" t="s">
        <v>39</v>
      </c>
      <c r="E33" s="166" t="s">
        <v>40</v>
      </c>
      <c r="F33" s="167">
        <f>ROUND((SUM(BE120:BE178)),  2)</f>
        <v>0</v>
      </c>
      <c r="G33" s="168"/>
      <c r="H33" s="168"/>
      <c r="I33" s="169">
        <v>0.20000000000000001</v>
      </c>
      <c r="J33" s="167">
        <f>ROUND(((SUM(BE120:BE178))*I33),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66" t="s">
        <v>41</v>
      </c>
      <c r="F34" s="167">
        <f>ROUND((SUM(BF120:BF178)),  2)</f>
        <v>0</v>
      </c>
      <c r="G34" s="168"/>
      <c r="H34" s="168"/>
      <c r="I34" s="169">
        <v>0.20000000000000001</v>
      </c>
      <c r="J34" s="167">
        <f>ROUND(((SUM(BF120:BF178))*I34),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3" t="s">
        <v>42</v>
      </c>
      <c r="F35" s="170">
        <f>ROUND((SUM(BG120:BG178)),  2)</f>
        <v>0</v>
      </c>
      <c r="G35" s="35"/>
      <c r="H35" s="35"/>
      <c r="I35" s="171">
        <v>0.20000000000000001</v>
      </c>
      <c r="J35" s="170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53" t="s">
        <v>43</v>
      </c>
      <c r="F36" s="170">
        <f>ROUND((SUM(BH120:BH178)),  2)</f>
        <v>0</v>
      </c>
      <c r="G36" s="35"/>
      <c r="H36" s="35"/>
      <c r="I36" s="171">
        <v>0.20000000000000001</v>
      </c>
      <c r="J36" s="170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66" t="s">
        <v>44</v>
      </c>
      <c r="F37" s="167">
        <f>ROUND((SUM(BI120:BI178)),  2)</f>
        <v>0</v>
      </c>
      <c r="G37" s="168"/>
      <c r="H37" s="168"/>
      <c r="I37" s="169">
        <v>0</v>
      </c>
      <c r="J37" s="167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72"/>
      <c r="D39" s="173" t="s">
        <v>45</v>
      </c>
      <c r="E39" s="174"/>
      <c r="F39" s="174"/>
      <c r="G39" s="175" t="s">
        <v>46</v>
      </c>
      <c r="H39" s="176" t="s">
        <v>47</v>
      </c>
      <c r="I39" s="174"/>
      <c r="J39" s="177">
        <f>SUM(J30:J37)</f>
        <v>0</v>
      </c>
      <c r="K39" s="178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CYKLOTRASA VODNÁ - ZELOKVET V NITRE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96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2 - SO 02 – OSVETLENIE PRIECHODU PRE CHODCOV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Nitra</v>
      </c>
      <c r="G89" s="37"/>
      <c r="H89" s="37"/>
      <c r="I89" s="29" t="s">
        <v>21</v>
      </c>
      <c r="J89" s="82" t="str">
        <f>IF(J12="","",J12)</f>
        <v>12. 7. 2021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Mesto Nitra, Štefánikova trieda 60, 950 06 Nitra</v>
      </c>
      <c r="G91" s="37"/>
      <c r="H91" s="37"/>
      <c r="I91" s="29" t="s">
        <v>29</v>
      </c>
      <c r="J91" s="33" t="str">
        <f>E21</f>
        <v>Ing. Ján Výboch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Róbert Varga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91" t="s">
        <v>101</v>
      </c>
      <c r="D94" s="192"/>
      <c r="E94" s="192"/>
      <c r="F94" s="192"/>
      <c r="G94" s="192"/>
      <c r="H94" s="192"/>
      <c r="I94" s="192"/>
      <c r="J94" s="193" t="s">
        <v>102</v>
      </c>
      <c r="K94" s="192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94" t="s">
        <v>103</v>
      </c>
      <c r="D96" s="37"/>
      <c r="E96" s="37"/>
      <c r="F96" s="37"/>
      <c r="G96" s="37"/>
      <c r="H96" s="37"/>
      <c r="I96" s="37"/>
      <c r="J96" s="113">
        <f>J120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104</v>
      </c>
    </row>
    <row r="97" s="9" customFormat="1" ht="24.96" customHeight="1">
      <c r="A97" s="9"/>
      <c r="B97" s="195"/>
      <c r="C97" s="196"/>
      <c r="D97" s="197" t="s">
        <v>732</v>
      </c>
      <c r="E97" s="198"/>
      <c r="F97" s="198"/>
      <c r="G97" s="198"/>
      <c r="H97" s="198"/>
      <c r="I97" s="198"/>
      <c r="J97" s="199">
        <f>J121</f>
        <v>0</v>
      </c>
      <c r="K97" s="196"/>
      <c r="L97" s="20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1"/>
      <c r="C98" s="136"/>
      <c r="D98" s="202" t="s">
        <v>733</v>
      </c>
      <c r="E98" s="203"/>
      <c r="F98" s="203"/>
      <c r="G98" s="203"/>
      <c r="H98" s="203"/>
      <c r="I98" s="203"/>
      <c r="J98" s="204">
        <f>J122</f>
        <v>0</v>
      </c>
      <c r="K98" s="136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1"/>
      <c r="C99" s="136"/>
      <c r="D99" s="202" t="s">
        <v>734</v>
      </c>
      <c r="E99" s="203"/>
      <c r="F99" s="203"/>
      <c r="G99" s="203"/>
      <c r="H99" s="203"/>
      <c r="I99" s="203"/>
      <c r="J99" s="204">
        <f>J147</f>
        <v>0</v>
      </c>
      <c r="K99" s="136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1"/>
      <c r="C100" s="136"/>
      <c r="D100" s="202" t="s">
        <v>735</v>
      </c>
      <c r="E100" s="203"/>
      <c r="F100" s="203"/>
      <c r="G100" s="203"/>
      <c r="H100" s="203"/>
      <c r="I100" s="203"/>
      <c r="J100" s="204">
        <f>J159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117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0" t="str">
        <f>E7</f>
        <v>CYKLOTRASA VODNÁ - ZELOKVET V NITRE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96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79" t="str">
        <f>E9</f>
        <v>2 - SO 02 – OSVETLENIE PRIECHODU PRE CHODCOV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7"/>
      <c r="E114" s="37"/>
      <c r="F114" s="24" t="str">
        <f>F12</f>
        <v>Nitra</v>
      </c>
      <c r="G114" s="37"/>
      <c r="H114" s="37"/>
      <c r="I114" s="29" t="s">
        <v>21</v>
      </c>
      <c r="J114" s="82" t="str">
        <f>IF(J12="","",J12)</f>
        <v>12. 7. 2021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5.15" customHeight="1">
      <c r="A116" s="35"/>
      <c r="B116" s="36"/>
      <c r="C116" s="29" t="s">
        <v>23</v>
      </c>
      <c r="D116" s="37"/>
      <c r="E116" s="37"/>
      <c r="F116" s="24" t="str">
        <f>E15</f>
        <v>Mesto Nitra, Štefánikova trieda 60, 950 06 Nitra</v>
      </c>
      <c r="G116" s="37"/>
      <c r="H116" s="37"/>
      <c r="I116" s="29" t="s">
        <v>29</v>
      </c>
      <c r="J116" s="33" t="str">
        <f>E21</f>
        <v>Ing. Ján Výboch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27</v>
      </c>
      <c r="D117" s="37"/>
      <c r="E117" s="37"/>
      <c r="F117" s="24" t="str">
        <f>IF(E18="","",E18)</f>
        <v>Vyplň údaj</v>
      </c>
      <c r="G117" s="37"/>
      <c r="H117" s="37"/>
      <c r="I117" s="29" t="s">
        <v>32</v>
      </c>
      <c r="J117" s="33" t="str">
        <f>E24</f>
        <v>Ing. Róbert Varga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206"/>
      <c r="B119" s="207"/>
      <c r="C119" s="208" t="s">
        <v>118</v>
      </c>
      <c r="D119" s="209" t="s">
        <v>60</v>
      </c>
      <c r="E119" s="209" t="s">
        <v>56</v>
      </c>
      <c r="F119" s="209" t="s">
        <v>57</v>
      </c>
      <c r="G119" s="209" t="s">
        <v>119</v>
      </c>
      <c r="H119" s="209" t="s">
        <v>120</v>
      </c>
      <c r="I119" s="209" t="s">
        <v>121</v>
      </c>
      <c r="J119" s="210" t="s">
        <v>102</v>
      </c>
      <c r="K119" s="211" t="s">
        <v>122</v>
      </c>
      <c r="L119" s="212"/>
      <c r="M119" s="103" t="s">
        <v>1</v>
      </c>
      <c r="N119" s="104" t="s">
        <v>39</v>
      </c>
      <c r="O119" s="104" t="s">
        <v>123</v>
      </c>
      <c r="P119" s="104" t="s">
        <v>124</v>
      </c>
      <c r="Q119" s="104" t="s">
        <v>125</v>
      </c>
      <c r="R119" s="104" t="s">
        <v>126</v>
      </c>
      <c r="S119" s="104" t="s">
        <v>127</v>
      </c>
      <c r="T119" s="105" t="s">
        <v>128</v>
      </c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</row>
    <row r="120" s="2" customFormat="1" ht="22.8" customHeight="1">
      <c r="A120" s="35"/>
      <c r="B120" s="36"/>
      <c r="C120" s="110" t="s">
        <v>103</v>
      </c>
      <c r="D120" s="37"/>
      <c r="E120" s="37"/>
      <c r="F120" s="37"/>
      <c r="G120" s="37"/>
      <c r="H120" s="37"/>
      <c r="I120" s="37"/>
      <c r="J120" s="213">
        <f>BK120</f>
        <v>0</v>
      </c>
      <c r="K120" s="37"/>
      <c r="L120" s="41"/>
      <c r="M120" s="106"/>
      <c r="N120" s="214"/>
      <c r="O120" s="107"/>
      <c r="P120" s="215">
        <f>P121</f>
        <v>0</v>
      </c>
      <c r="Q120" s="107"/>
      <c r="R120" s="215">
        <f>R121</f>
        <v>0</v>
      </c>
      <c r="S120" s="107"/>
      <c r="T120" s="216">
        <f>T121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74</v>
      </c>
      <c r="AU120" s="14" t="s">
        <v>104</v>
      </c>
      <c r="BK120" s="217">
        <f>BK121</f>
        <v>0</v>
      </c>
    </row>
    <row r="121" s="12" customFormat="1" ht="25.92" customHeight="1">
      <c r="A121" s="12"/>
      <c r="B121" s="218"/>
      <c r="C121" s="219"/>
      <c r="D121" s="220" t="s">
        <v>74</v>
      </c>
      <c r="E121" s="221" t="s">
        <v>183</v>
      </c>
      <c r="F121" s="221" t="s">
        <v>736</v>
      </c>
      <c r="G121" s="219"/>
      <c r="H121" s="219"/>
      <c r="I121" s="222"/>
      <c r="J121" s="223">
        <f>BK121</f>
        <v>0</v>
      </c>
      <c r="K121" s="219"/>
      <c r="L121" s="224"/>
      <c r="M121" s="225"/>
      <c r="N121" s="226"/>
      <c r="O121" s="226"/>
      <c r="P121" s="227">
        <f>P122+P147+P159</f>
        <v>0</v>
      </c>
      <c r="Q121" s="226"/>
      <c r="R121" s="227">
        <f>R122+R147+R159</f>
        <v>0</v>
      </c>
      <c r="S121" s="226"/>
      <c r="T121" s="228">
        <f>T122+T147+T159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9" t="s">
        <v>90</v>
      </c>
      <c r="AT121" s="230" t="s">
        <v>74</v>
      </c>
      <c r="AU121" s="230" t="s">
        <v>75</v>
      </c>
      <c r="AY121" s="229" t="s">
        <v>131</v>
      </c>
      <c r="BK121" s="231">
        <f>BK122+BK147+BK159</f>
        <v>0</v>
      </c>
    </row>
    <row r="122" s="12" customFormat="1" ht="22.8" customHeight="1">
      <c r="A122" s="12"/>
      <c r="B122" s="218"/>
      <c r="C122" s="219"/>
      <c r="D122" s="220" t="s">
        <v>74</v>
      </c>
      <c r="E122" s="232" t="s">
        <v>737</v>
      </c>
      <c r="F122" s="232" t="s">
        <v>738</v>
      </c>
      <c r="G122" s="219"/>
      <c r="H122" s="219"/>
      <c r="I122" s="222"/>
      <c r="J122" s="233">
        <f>BK122</f>
        <v>0</v>
      </c>
      <c r="K122" s="219"/>
      <c r="L122" s="224"/>
      <c r="M122" s="225"/>
      <c r="N122" s="226"/>
      <c r="O122" s="226"/>
      <c r="P122" s="227">
        <f>SUM(P123:P146)</f>
        <v>0</v>
      </c>
      <c r="Q122" s="226"/>
      <c r="R122" s="227">
        <f>SUM(R123:R146)</f>
        <v>0</v>
      </c>
      <c r="S122" s="226"/>
      <c r="T122" s="228">
        <f>SUM(T123:T146)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9" t="s">
        <v>79</v>
      </c>
      <c r="AT122" s="230" t="s">
        <v>74</v>
      </c>
      <c r="AU122" s="230" t="s">
        <v>79</v>
      </c>
      <c r="AY122" s="229" t="s">
        <v>131</v>
      </c>
      <c r="BK122" s="231">
        <f>SUM(BK123:BK146)</f>
        <v>0</v>
      </c>
    </row>
    <row r="123" s="2" customFormat="1" ht="16.5" customHeight="1">
      <c r="A123" s="35"/>
      <c r="B123" s="36"/>
      <c r="C123" s="234" t="s">
        <v>79</v>
      </c>
      <c r="D123" s="234" t="s">
        <v>133</v>
      </c>
      <c r="E123" s="235" t="s">
        <v>739</v>
      </c>
      <c r="F123" s="236" t="s">
        <v>740</v>
      </c>
      <c r="G123" s="237" t="s">
        <v>741</v>
      </c>
      <c r="H123" s="238">
        <v>1</v>
      </c>
      <c r="I123" s="239"/>
      <c r="J123" s="240">
        <f>ROUND(I123*H123,2)</f>
        <v>0</v>
      </c>
      <c r="K123" s="241"/>
      <c r="L123" s="41"/>
      <c r="M123" s="242" t="s">
        <v>1</v>
      </c>
      <c r="N123" s="243" t="s">
        <v>41</v>
      </c>
      <c r="O123" s="94"/>
      <c r="P123" s="244">
        <f>O123*H123</f>
        <v>0</v>
      </c>
      <c r="Q123" s="244">
        <v>0</v>
      </c>
      <c r="R123" s="244">
        <f>Q123*H123</f>
        <v>0</v>
      </c>
      <c r="S123" s="244">
        <v>0</v>
      </c>
      <c r="T123" s="245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46" t="s">
        <v>137</v>
      </c>
      <c r="AT123" s="246" t="s">
        <v>133</v>
      </c>
      <c r="AU123" s="246" t="s">
        <v>86</v>
      </c>
      <c r="AY123" s="14" t="s">
        <v>131</v>
      </c>
      <c r="BE123" s="247">
        <f>IF(N123="základná",J123,0)</f>
        <v>0</v>
      </c>
      <c r="BF123" s="247">
        <f>IF(N123="znížená",J123,0)</f>
        <v>0</v>
      </c>
      <c r="BG123" s="247">
        <f>IF(N123="zákl. prenesená",J123,0)</f>
        <v>0</v>
      </c>
      <c r="BH123" s="247">
        <f>IF(N123="zníž. prenesená",J123,0)</f>
        <v>0</v>
      </c>
      <c r="BI123" s="247">
        <f>IF(N123="nulová",J123,0)</f>
        <v>0</v>
      </c>
      <c r="BJ123" s="14" t="s">
        <v>86</v>
      </c>
      <c r="BK123" s="247">
        <f>ROUND(I123*H123,2)</f>
        <v>0</v>
      </c>
      <c r="BL123" s="14" t="s">
        <v>137</v>
      </c>
      <c r="BM123" s="246" t="s">
        <v>86</v>
      </c>
    </row>
    <row r="124" s="2" customFormat="1" ht="24.15" customHeight="1">
      <c r="A124" s="35"/>
      <c r="B124" s="36"/>
      <c r="C124" s="248" t="s">
        <v>86</v>
      </c>
      <c r="D124" s="248" t="s">
        <v>183</v>
      </c>
      <c r="E124" s="249" t="s">
        <v>742</v>
      </c>
      <c r="F124" s="250" t="s">
        <v>743</v>
      </c>
      <c r="G124" s="251" t="s">
        <v>308</v>
      </c>
      <c r="H124" s="252">
        <v>1</v>
      </c>
      <c r="I124" s="253"/>
      <c r="J124" s="254">
        <f>ROUND(I124*H124,2)</f>
        <v>0</v>
      </c>
      <c r="K124" s="255"/>
      <c r="L124" s="256"/>
      <c r="M124" s="257" t="s">
        <v>1</v>
      </c>
      <c r="N124" s="258" t="s">
        <v>41</v>
      </c>
      <c r="O124" s="94"/>
      <c r="P124" s="244">
        <f>O124*H124</f>
        <v>0</v>
      </c>
      <c r="Q124" s="244">
        <v>0</v>
      </c>
      <c r="R124" s="244">
        <f>Q124*H124</f>
        <v>0</v>
      </c>
      <c r="S124" s="244">
        <v>0</v>
      </c>
      <c r="T124" s="245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46" t="s">
        <v>161</v>
      </c>
      <c r="AT124" s="246" t="s">
        <v>183</v>
      </c>
      <c r="AU124" s="246" t="s">
        <v>86</v>
      </c>
      <c r="AY124" s="14" t="s">
        <v>131</v>
      </c>
      <c r="BE124" s="247">
        <f>IF(N124="základná",J124,0)</f>
        <v>0</v>
      </c>
      <c r="BF124" s="247">
        <f>IF(N124="znížená",J124,0)</f>
        <v>0</v>
      </c>
      <c r="BG124" s="247">
        <f>IF(N124="zákl. prenesená",J124,0)</f>
        <v>0</v>
      </c>
      <c r="BH124" s="247">
        <f>IF(N124="zníž. prenesená",J124,0)</f>
        <v>0</v>
      </c>
      <c r="BI124" s="247">
        <f>IF(N124="nulová",J124,0)</f>
        <v>0</v>
      </c>
      <c r="BJ124" s="14" t="s">
        <v>86</v>
      </c>
      <c r="BK124" s="247">
        <f>ROUND(I124*H124,2)</f>
        <v>0</v>
      </c>
      <c r="BL124" s="14" t="s">
        <v>137</v>
      </c>
      <c r="BM124" s="246" t="s">
        <v>137</v>
      </c>
    </row>
    <row r="125" s="2" customFormat="1" ht="24.15" customHeight="1">
      <c r="A125" s="35"/>
      <c r="B125" s="36"/>
      <c r="C125" s="248" t="s">
        <v>90</v>
      </c>
      <c r="D125" s="248" t="s">
        <v>183</v>
      </c>
      <c r="E125" s="249" t="s">
        <v>744</v>
      </c>
      <c r="F125" s="250" t="s">
        <v>745</v>
      </c>
      <c r="G125" s="251" t="s">
        <v>308</v>
      </c>
      <c r="H125" s="252">
        <v>1</v>
      </c>
      <c r="I125" s="253"/>
      <c r="J125" s="254">
        <f>ROUND(I125*H125,2)</f>
        <v>0</v>
      </c>
      <c r="K125" s="255"/>
      <c r="L125" s="256"/>
      <c r="M125" s="257" t="s">
        <v>1</v>
      </c>
      <c r="N125" s="258" t="s">
        <v>41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161</v>
      </c>
      <c r="AT125" s="246" t="s">
        <v>183</v>
      </c>
      <c r="AU125" s="246" t="s">
        <v>86</v>
      </c>
      <c r="AY125" s="14" t="s">
        <v>131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86</v>
      </c>
      <c r="BK125" s="247">
        <f>ROUND(I125*H125,2)</f>
        <v>0</v>
      </c>
      <c r="BL125" s="14" t="s">
        <v>137</v>
      </c>
      <c r="BM125" s="246" t="s">
        <v>153</v>
      </c>
    </row>
    <row r="126" s="2" customFormat="1" ht="16.5" customHeight="1">
      <c r="A126" s="35"/>
      <c r="B126" s="36"/>
      <c r="C126" s="234" t="s">
        <v>137</v>
      </c>
      <c r="D126" s="234" t="s">
        <v>133</v>
      </c>
      <c r="E126" s="235" t="s">
        <v>746</v>
      </c>
      <c r="F126" s="236" t="s">
        <v>747</v>
      </c>
      <c r="G126" s="237" t="s">
        <v>308</v>
      </c>
      <c r="H126" s="238">
        <v>2</v>
      </c>
      <c r="I126" s="239"/>
      <c r="J126" s="240">
        <f>ROUND(I126*H126,2)</f>
        <v>0</v>
      </c>
      <c r="K126" s="241"/>
      <c r="L126" s="41"/>
      <c r="M126" s="242" t="s">
        <v>1</v>
      </c>
      <c r="N126" s="243" t="s">
        <v>41</v>
      </c>
      <c r="O126" s="94"/>
      <c r="P126" s="244">
        <f>O126*H126</f>
        <v>0</v>
      </c>
      <c r="Q126" s="244">
        <v>0</v>
      </c>
      <c r="R126" s="244">
        <f>Q126*H126</f>
        <v>0</v>
      </c>
      <c r="S126" s="244">
        <v>0</v>
      </c>
      <c r="T126" s="245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46" t="s">
        <v>137</v>
      </c>
      <c r="AT126" s="246" t="s">
        <v>133</v>
      </c>
      <c r="AU126" s="246" t="s">
        <v>86</v>
      </c>
      <c r="AY126" s="14" t="s">
        <v>131</v>
      </c>
      <c r="BE126" s="247">
        <f>IF(N126="základná",J126,0)</f>
        <v>0</v>
      </c>
      <c r="BF126" s="247">
        <f>IF(N126="znížená",J126,0)</f>
        <v>0</v>
      </c>
      <c r="BG126" s="247">
        <f>IF(N126="zákl. prenesená",J126,0)</f>
        <v>0</v>
      </c>
      <c r="BH126" s="247">
        <f>IF(N126="zníž. prenesená",J126,0)</f>
        <v>0</v>
      </c>
      <c r="BI126" s="247">
        <f>IF(N126="nulová",J126,0)</f>
        <v>0</v>
      </c>
      <c r="BJ126" s="14" t="s">
        <v>86</v>
      </c>
      <c r="BK126" s="247">
        <f>ROUND(I126*H126,2)</f>
        <v>0</v>
      </c>
      <c r="BL126" s="14" t="s">
        <v>137</v>
      </c>
      <c r="BM126" s="246" t="s">
        <v>161</v>
      </c>
    </row>
    <row r="127" s="2" customFormat="1" ht="24.15" customHeight="1">
      <c r="A127" s="35"/>
      <c r="B127" s="36"/>
      <c r="C127" s="248" t="s">
        <v>148</v>
      </c>
      <c r="D127" s="248" t="s">
        <v>183</v>
      </c>
      <c r="E127" s="249" t="s">
        <v>748</v>
      </c>
      <c r="F127" s="250" t="s">
        <v>749</v>
      </c>
      <c r="G127" s="251" t="s">
        <v>308</v>
      </c>
      <c r="H127" s="252">
        <v>2</v>
      </c>
      <c r="I127" s="253"/>
      <c r="J127" s="254">
        <f>ROUND(I127*H127,2)</f>
        <v>0</v>
      </c>
      <c r="K127" s="255"/>
      <c r="L127" s="256"/>
      <c r="M127" s="257" t="s">
        <v>1</v>
      </c>
      <c r="N127" s="258" t="s">
        <v>41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161</v>
      </c>
      <c r="AT127" s="246" t="s">
        <v>183</v>
      </c>
      <c r="AU127" s="246" t="s">
        <v>86</v>
      </c>
      <c r="AY127" s="14" t="s">
        <v>131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86</v>
      </c>
      <c r="BK127" s="247">
        <f>ROUND(I127*H127,2)</f>
        <v>0</v>
      </c>
      <c r="BL127" s="14" t="s">
        <v>137</v>
      </c>
      <c r="BM127" s="246" t="s">
        <v>170</v>
      </c>
    </row>
    <row r="128" s="2" customFormat="1" ht="16.5" customHeight="1">
      <c r="A128" s="35"/>
      <c r="B128" s="36"/>
      <c r="C128" s="234" t="s">
        <v>153</v>
      </c>
      <c r="D128" s="234" t="s">
        <v>133</v>
      </c>
      <c r="E128" s="235" t="s">
        <v>750</v>
      </c>
      <c r="F128" s="236" t="s">
        <v>751</v>
      </c>
      <c r="G128" s="237" t="s">
        <v>308</v>
      </c>
      <c r="H128" s="238">
        <v>2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41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137</v>
      </c>
      <c r="AT128" s="246" t="s">
        <v>133</v>
      </c>
      <c r="AU128" s="246" t="s">
        <v>86</v>
      </c>
      <c r="AY128" s="14" t="s">
        <v>131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86</v>
      </c>
      <c r="BK128" s="247">
        <f>ROUND(I128*H128,2)</f>
        <v>0</v>
      </c>
      <c r="BL128" s="14" t="s">
        <v>137</v>
      </c>
      <c r="BM128" s="246" t="s">
        <v>178</v>
      </c>
    </row>
    <row r="129" s="2" customFormat="1" ht="24.15" customHeight="1">
      <c r="A129" s="35"/>
      <c r="B129" s="36"/>
      <c r="C129" s="248" t="s">
        <v>157</v>
      </c>
      <c r="D129" s="248" t="s">
        <v>183</v>
      </c>
      <c r="E129" s="249" t="s">
        <v>752</v>
      </c>
      <c r="F129" s="250" t="s">
        <v>753</v>
      </c>
      <c r="G129" s="251" t="s">
        <v>308</v>
      </c>
      <c r="H129" s="252">
        <v>2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41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161</v>
      </c>
      <c r="AT129" s="246" t="s">
        <v>183</v>
      </c>
      <c r="AU129" s="246" t="s">
        <v>86</v>
      </c>
      <c r="AY129" s="14" t="s">
        <v>131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86</v>
      </c>
      <c r="BK129" s="247">
        <f>ROUND(I129*H129,2)</f>
        <v>0</v>
      </c>
      <c r="BL129" s="14" t="s">
        <v>137</v>
      </c>
      <c r="BM129" s="246" t="s">
        <v>188</v>
      </c>
    </row>
    <row r="130" s="2" customFormat="1" ht="16.5" customHeight="1">
      <c r="A130" s="35"/>
      <c r="B130" s="36"/>
      <c r="C130" s="234" t="s">
        <v>161</v>
      </c>
      <c r="D130" s="234" t="s">
        <v>133</v>
      </c>
      <c r="E130" s="235" t="s">
        <v>754</v>
      </c>
      <c r="F130" s="236" t="s">
        <v>755</v>
      </c>
      <c r="G130" s="237" t="s">
        <v>308</v>
      </c>
      <c r="H130" s="238">
        <v>2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41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137</v>
      </c>
      <c r="AT130" s="246" t="s">
        <v>133</v>
      </c>
      <c r="AU130" s="246" t="s">
        <v>86</v>
      </c>
      <c r="AY130" s="14" t="s">
        <v>131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86</v>
      </c>
      <c r="BK130" s="247">
        <f>ROUND(I130*H130,2)</f>
        <v>0</v>
      </c>
      <c r="BL130" s="14" t="s">
        <v>137</v>
      </c>
      <c r="BM130" s="246" t="s">
        <v>196</v>
      </c>
    </row>
    <row r="131" s="2" customFormat="1" ht="16.5" customHeight="1">
      <c r="A131" s="35"/>
      <c r="B131" s="36"/>
      <c r="C131" s="248" t="s">
        <v>165</v>
      </c>
      <c r="D131" s="248" t="s">
        <v>183</v>
      </c>
      <c r="E131" s="249" t="s">
        <v>756</v>
      </c>
      <c r="F131" s="250" t="s">
        <v>757</v>
      </c>
      <c r="G131" s="251" t="s">
        <v>151</v>
      </c>
      <c r="H131" s="252">
        <v>20</v>
      </c>
      <c r="I131" s="253"/>
      <c r="J131" s="254">
        <f>ROUND(I131*H131,2)</f>
        <v>0</v>
      </c>
      <c r="K131" s="255"/>
      <c r="L131" s="256"/>
      <c r="M131" s="257" t="s">
        <v>1</v>
      </c>
      <c r="N131" s="258" t="s">
        <v>41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161</v>
      </c>
      <c r="AT131" s="246" t="s">
        <v>183</v>
      </c>
      <c r="AU131" s="246" t="s">
        <v>86</v>
      </c>
      <c r="AY131" s="14" t="s">
        <v>131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86</v>
      </c>
      <c r="BK131" s="247">
        <f>ROUND(I131*H131,2)</f>
        <v>0</v>
      </c>
      <c r="BL131" s="14" t="s">
        <v>137</v>
      </c>
      <c r="BM131" s="246" t="s">
        <v>204</v>
      </c>
    </row>
    <row r="132" s="2" customFormat="1" ht="16.5" customHeight="1">
      <c r="A132" s="35"/>
      <c r="B132" s="36"/>
      <c r="C132" s="234" t="s">
        <v>170</v>
      </c>
      <c r="D132" s="234" t="s">
        <v>133</v>
      </c>
      <c r="E132" s="235" t="s">
        <v>758</v>
      </c>
      <c r="F132" s="236" t="s">
        <v>759</v>
      </c>
      <c r="G132" s="237" t="s">
        <v>151</v>
      </c>
      <c r="H132" s="238">
        <v>20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41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137</v>
      </c>
      <c r="AT132" s="246" t="s">
        <v>133</v>
      </c>
      <c r="AU132" s="246" t="s">
        <v>86</v>
      </c>
      <c r="AY132" s="14" t="s">
        <v>131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86</v>
      </c>
      <c r="BK132" s="247">
        <f>ROUND(I132*H132,2)</f>
        <v>0</v>
      </c>
      <c r="BL132" s="14" t="s">
        <v>137</v>
      </c>
      <c r="BM132" s="246" t="s">
        <v>7</v>
      </c>
    </row>
    <row r="133" s="2" customFormat="1" ht="16.5" customHeight="1">
      <c r="A133" s="35"/>
      <c r="B133" s="36"/>
      <c r="C133" s="248" t="s">
        <v>174</v>
      </c>
      <c r="D133" s="248" t="s">
        <v>183</v>
      </c>
      <c r="E133" s="249" t="s">
        <v>760</v>
      </c>
      <c r="F133" s="250" t="s">
        <v>761</v>
      </c>
      <c r="G133" s="251" t="s">
        <v>308</v>
      </c>
      <c r="H133" s="252">
        <v>2</v>
      </c>
      <c r="I133" s="253"/>
      <c r="J133" s="254">
        <f>ROUND(I133*H133,2)</f>
        <v>0</v>
      </c>
      <c r="K133" s="255"/>
      <c r="L133" s="256"/>
      <c r="M133" s="257" t="s">
        <v>1</v>
      </c>
      <c r="N133" s="258" t="s">
        <v>41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161</v>
      </c>
      <c r="AT133" s="246" t="s">
        <v>183</v>
      </c>
      <c r="AU133" s="246" t="s">
        <v>86</v>
      </c>
      <c r="AY133" s="14" t="s">
        <v>131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86</v>
      </c>
      <c r="BK133" s="247">
        <f>ROUND(I133*H133,2)</f>
        <v>0</v>
      </c>
      <c r="BL133" s="14" t="s">
        <v>137</v>
      </c>
      <c r="BM133" s="246" t="s">
        <v>219</v>
      </c>
    </row>
    <row r="134" s="2" customFormat="1" ht="16.5" customHeight="1">
      <c r="A134" s="35"/>
      <c r="B134" s="36"/>
      <c r="C134" s="234" t="s">
        <v>178</v>
      </c>
      <c r="D134" s="234" t="s">
        <v>133</v>
      </c>
      <c r="E134" s="235" t="s">
        <v>762</v>
      </c>
      <c r="F134" s="236" t="s">
        <v>763</v>
      </c>
      <c r="G134" s="237" t="s">
        <v>308</v>
      </c>
      <c r="H134" s="238">
        <v>2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41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137</v>
      </c>
      <c r="AT134" s="246" t="s">
        <v>133</v>
      </c>
      <c r="AU134" s="246" t="s">
        <v>86</v>
      </c>
      <c r="AY134" s="14" t="s">
        <v>131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86</v>
      </c>
      <c r="BK134" s="247">
        <f>ROUND(I134*H134,2)</f>
        <v>0</v>
      </c>
      <c r="BL134" s="14" t="s">
        <v>137</v>
      </c>
      <c r="BM134" s="246" t="s">
        <v>229</v>
      </c>
    </row>
    <row r="135" s="2" customFormat="1" ht="16.5" customHeight="1">
      <c r="A135" s="35"/>
      <c r="B135" s="36"/>
      <c r="C135" s="234" t="s">
        <v>182</v>
      </c>
      <c r="D135" s="234" t="s">
        <v>133</v>
      </c>
      <c r="E135" s="235" t="s">
        <v>764</v>
      </c>
      <c r="F135" s="236" t="s">
        <v>765</v>
      </c>
      <c r="G135" s="237" t="s">
        <v>151</v>
      </c>
      <c r="H135" s="238">
        <v>10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41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137</v>
      </c>
      <c r="AT135" s="246" t="s">
        <v>133</v>
      </c>
      <c r="AU135" s="246" t="s">
        <v>86</v>
      </c>
      <c r="AY135" s="14" t="s">
        <v>131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86</v>
      </c>
      <c r="BK135" s="247">
        <f>ROUND(I135*H135,2)</f>
        <v>0</v>
      </c>
      <c r="BL135" s="14" t="s">
        <v>137</v>
      </c>
      <c r="BM135" s="246" t="s">
        <v>239</v>
      </c>
    </row>
    <row r="136" s="2" customFormat="1" ht="16.5" customHeight="1">
      <c r="A136" s="35"/>
      <c r="B136" s="36"/>
      <c r="C136" s="234" t="s">
        <v>188</v>
      </c>
      <c r="D136" s="234" t="s">
        <v>133</v>
      </c>
      <c r="E136" s="235" t="s">
        <v>766</v>
      </c>
      <c r="F136" s="236" t="s">
        <v>767</v>
      </c>
      <c r="G136" s="237" t="s">
        <v>151</v>
      </c>
      <c r="H136" s="238">
        <v>10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41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137</v>
      </c>
      <c r="AT136" s="246" t="s">
        <v>133</v>
      </c>
      <c r="AU136" s="246" t="s">
        <v>86</v>
      </c>
      <c r="AY136" s="14" t="s">
        <v>131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86</v>
      </c>
      <c r="BK136" s="247">
        <f>ROUND(I136*H136,2)</f>
        <v>0</v>
      </c>
      <c r="BL136" s="14" t="s">
        <v>137</v>
      </c>
      <c r="BM136" s="246" t="s">
        <v>248</v>
      </c>
    </row>
    <row r="137" s="2" customFormat="1" ht="16.5" customHeight="1">
      <c r="A137" s="35"/>
      <c r="B137" s="36"/>
      <c r="C137" s="248" t="s">
        <v>192</v>
      </c>
      <c r="D137" s="248" t="s">
        <v>183</v>
      </c>
      <c r="E137" s="249" t="s">
        <v>768</v>
      </c>
      <c r="F137" s="250" t="s">
        <v>769</v>
      </c>
      <c r="G137" s="251" t="s">
        <v>308</v>
      </c>
      <c r="H137" s="252">
        <v>2</v>
      </c>
      <c r="I137" s="253"/>
      <c r="J137" s="254">
        <f>ROUND(I137*H137,2)</f>
        <v>0</v>
      </c>
      <c r="K137" s="255"/>
      <c r="L137" s="256"/>
      <c r="M137" s="257" t="s">
        <v>1</v>
      </c>
      <c r="N137" s="258" t="s">
        <v>41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161</v>
      </c>
      <c r="AT137" s="246" t="s">
        <v>183</v>
      </c>
      <c r="AU137" s="246" t="s">
        <v>86</v>
      </c>
      <c r="AY137" s="14" t="s">
        <v>131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86</v>
      </c>
      <c r="BK137" s="247">
        <f>ROUND(I137*H137,2)</f>
        <v>0</v>
      </c>
      <c r="BL137" s="14" t="s">
        <v>137</v>
      </c>
      <c r="BM137" s="246" t="s">
        <v>256</v>
      </c>
    </row>
    <row r="138" s="2" customFormat="1" ht="16.5" customHeight="1">
      <c r="A138" s="35"/>
      <c r="B138" s="36"/>
      <c r="C138" s="234" t="s">
        <v>196</v>
      </c>
      <c r="D138" s="234" t="s">
        <v>133</v>
      </c>
      <c r="E138" s="235" t="s">
        <v>770</v>
      </c>
      <c r="F138" s="236" t="s">
        <v>771</v>
      </c>
      <c r="G138" s="237" t="s">
        <v>308</v>
      </c>
      <c r="H138" s="238">
        <v>2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41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137</v>
      </c>
      <c r="AT138" s="246" t="s">
        <v>133</v>
      </c>
      <c r="AU138" s="246" t="s">
        <v>86</v>
      </c>
      <c r="AY138" s="14" t="s">
        <v>131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86</v>
      </c>
      <c r="BK138" s="247">
        <f>ROUND(I138*H138,2)</f>
        <v>0</v>
      </c>
      <c r="BL138" s="14" t="s">
        <v>137</v>
      </c>
      <c r="BM138" s="246" t="s">
        <v>264</v>
      </c>
    </row>
    <row r="139" s="2" customFormat="1" ht="16.5" customHeight="1">
      <c r="A139" s="35"/>
      <c r="B139" s="36"/>
      <c r="C139" s="234" t="s">
        <v>200</v>
      </c>
      <c r="D139" s="234" t="s">
        <v>133</v>
      </c>
      <c r="E139" s="235" t="s">
        <v>772</v>
      </c>
      <c r="F139" s="236" t="s">
        <v>773</v>
      </c>
      <c r="G139" s="237" t="s">
        <v>308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41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137</v>
      </c>
      <c r="AT139" s="246" t="s">
        <v>133</v>
      </c>
      <c r="AU139" s="246" t="s">
        <v>86</v>
      </c>
      <c r="AY139" s="14" t="s">
        <v>131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86</v>
      </c>
      <c r="BK139" s="247">
        <f>ROUND(I139*H139,2)</f>
        <v>0</v>
      </c>
      <c r="BL139" s="14" t="s">
        <v>137</v>
      </c>
      <c r="BM139" s="246" t="s">
        <v>272</v>
      </c>
    </row>
    <row r="140" s="2" customFormat="1" ht="16.5" customHeight="1">
      <c r="A140" s="35"/>
      <c r="B140" s="36"/>
      <c r="C140" s="234" t="s">
        <v>204</v>
      </c>
      <c r="D140" s="234" t="s">
        <v>133</v>
      </c>
      <c r="E140" s="235" t="s">
        <v>774</v>
      </c>
      <c r="F140" s="236" t="s">
        <v>775</v>
      </c>
      <c r="G140" s="237" t="s">
        <v>308</v>
      </c>
      <c r="H140" s="238">
        <v>1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41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137</v>
      </c>
      <c r="AT140" s="246" t="s">
        <v>133</v>
      </c>
      <c r="AU140" s="246" t="s">
        <v>86</v>
      </c>
      <c r="AY140" s="14" t="s">
        <v>131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86</v>
      </c>
      <c r="BK140" s="247">
        <f>ROUND(I140*H140,2)</f>
        <v>0</v>
      </c>
      <c r="BL140" s="14" t="s">
        <v>137</v>
      </c>
      <c r="BM140" s="246" t="s">
        <v>280</v>
      </c>
    </row>
    <row r="141" s="2" customFormat="1" ht="24.15" customHeight="1">
      <c r="A141" s="35"/>
      <c r="B141" s="36"/>
      <c r="C141" s="234" t="s">
        <v>208</v>
      </c>
      <c r="D141" s="234" t="s">
        <v>133</v>
      </c>
      <c r="E141" s="235" t="s">
        <v>776</v>
      </c>
      <c r="F141" s="236" t="s">
        <v>777</v>
      </c>
      <c r="G141" s="237" t="s">
        <v>151</v>
      </c>
      <c r="H141" s="238">
        <v>10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41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137</v>
      </c>
      <c r="AT141" s="246" t="s">
        <v>133</v>
      </c>
      <c r="AU141" s="246" t="s">
        <v>86</v>
      </c>
      <c r="AY141" s="14" t="s">
        <v>131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86</v>
      </c>
      <c r="BK141" s="247">
        <f>ROUND(I141*H141,2)</f>
        <v>0</v>
      </c>
      <c r="BL141" s="14" t="s">
        <v>137</v>
      </c>
      <c r="BM141" s="246" t="s">
        <v>288</v>
      </c>
    </row>
    <row r="142" s="2" customFormat="1" ht="16.5" customHeight="1">
      <c r="A142" s="35"/>
      <c r="B142" s="36"/>
      <c r="C142" s="234" t="s">
        <v>7</v>
      </c>
      <c r="D142" s="234" t="s">
        <v>133</v>
      </c>
      <c r="E142" s="235" t="s">
        <v>778</v>
      </c>
      <c r="F142" s="236" t="s">
        <v>779</v>
      </c>
      <c r="G142" s="237" t="s">
        <v>741</v>
      </c>
      <c r="H142" s="238">
        <v>2</v>
      </c>
      <c r="I142" s="239"/>
      <c r="J142" s="240">
        <f>ROUND(I142*H142,2)</f>
        <v>0</v>
      </c>
      <c r="K142" s="241"/>
      <c r="L142" s="41"/>
      <c r="M142" s="242" t="s">
        <v>1</v>
      </c>
      <c r="N142" s="243" t="s">
        <v>41</v>
      </c>
      <c r="O142" s="94"/>
      <c r="P142" s="244">
        <f>O142*H142</f>
        <v>0</v>
      </c>
      <c r="Q142" s="244">
        <v>0</v>
      </c>
      <c r="R142" s="244">
        <f>Q142*H142</f>
        <v>0</v>
      </c>
      <c r="S142" s="244">
        <v>0</v>
      </c>
      <c r="T142" s="245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137</v>
      </c>
      <c r="AT142" s="246" t="s">
        <v>133</v>
      </c>
      <c r="AU142" s="246" t="s">
        <v>86</v>
      </c>
      <c r="AY142" s="14" t="s">
        <v>131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86</v>
      </c>
      <c r="BK142" s="247">
        <f>ROUND(I142*H142,2)</f>
        <v>0</v>
      </c>
      <c r="BL142" s="14" t="s">
        <v>137</v>
      </c>
      <c r="BM142" s="246" t="s">
        <v>296</v>
      </c>
    </row>
    <row r="143" s="2" customFormat="1" ht="16.5" customHeight="1">
      <c r="A143" s="35"/>
      <c r="B143" s="36"/>
      <c r="C143" s="234" t="s">
        <v>215</v>
      </c>
      <c r="D143" s="234" t="s">
        <v>133</v>
      </c>
      <c r="E143" s="235" t="s">
        <v>780</v>
      </c>
      <c r="F143" s="236" t="s">
        <v>781</v>
      </c>
      <c r="G143" s="237" t="s">
        <v>308</v>
      </c>
      <c r="H143" s="238">
        <v>2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41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137</v>
      </c>
      <c r="AT143" s="246" t="s">
        <v>133</v>
      </c>
      <c r="AU143" s="246" t="s">
        <v>86</v>
      </c>
      <c r="AY143" s="14" t="s">
        <v>131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86</v>
      </c>
      <c r="BK143" s="247">
        <f>ROUND(I143*H143,2)</f>
        <v>0</v>
      </c>
      <c r="BL143" s="14" t="s">
        <v>137</v>
      </c>
      <c r="BM143" s="246" t="s">
        <v>305</v>
      </c>
    </row>
    <row r="144" s="2" customFormat="1" ht="16.5" customHeight="1">
      <c r="A144" s="35"/>
      <c r="B144" s="36"/>
      <c r="C144" s="234" t="s">
        <v>219</v>
      </c>
      <c r="D144" s="234" t="s">
        <v>133</v>
      </c>
      <c r="E144" s="235" t="s">
        <v>782</v>
      </c>
      <c r="F144" s="236" t="s">
        <v>783</v>
      </c>
      <c r="G144" s="237" t="s">
        <v>741</v>
      </c>
      <c r="H144" s="238">
        <v>1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41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137</v>
      </c>
      <c r="AT144" s="246" t="s">
        <v>133</v>
      </c>
      <c r="AU144" s="246" t="s">
        <v>86</v>
      </c>
      <c r="AY144" s="14" t="s">
        <v>131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86</v>
      </c>
      <c r="BK144" s="247">
        <f>ROUND(I144*H144,2)</f>
        <v>0</v>
      </c>
      <c r="BL144" s="14" t="s">
        <v>137</v>
      </c>
      <c r="BM144" s="246" t="s">
        <v>315</v>
      </c>
    </row>
    <row r="145" s="2" customFormat="1" ht="16.5" customHeight="1">
      <c r="A145" s="35"/>
      <c r="B145" s="36"/>
      <c r="C145" s="234" t="s">
        <v>224</v>
      </c>
      <c r="D145" s="234" t="s">
        <v>133</v>
      </c>
      <c r="E145" s="235" t="s">
        <v>784</v>
      </c>
      <c r="F145" s="236" t="s">
        <v>785</v>
      </c>
      <c r="G145" s="237" t="s">
        <v>563</v>
      </c>
      <c r="H145" s="238">
        <v>4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41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137</v>
      </c>
      <c r="AT145" s="246" t="s">
        <v>133</v>
      </c>
      <c r="AU145" s="246" t="s">
        <v>86</v>
      </c>
      <c r="AY145" s="14" t="s">
        <v>131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86</v>
      </c>
      <c r="BK145" s="247">
        <f>ROUND(I145*H145,2)</f>
        <v>0</v>
      </c>
      <c r="BL145" s="14" t="s">
        <v>137</v>
      </c>
      <c r="BM145" s="246" t="s">
        <v>323</v>
      </c>
    </row>
    <row r="146" s="2" customFormat="1" ht="16.5" customHeight="1">
      <c r="A146" s="35"/>
      <c r="B146" s="36"/>
      <c r="C146" s="234" t="s">
        <v>229</v>
      </c>
      <c r="D146" s="234" t="s">
        <v>133</v>
      </c>
      <c r="E146" s="235" t="s">
        <v>786</v>
      </c>
      <c r="F146" s="236" t="s">
        <v>787</v>
      </c>
      <c r="G146" s="237" t="s">
        <v>741</v>
      </c>
      <c r="H146" s="238">
        <v>1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41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137</v>
      </c>
      <c r="AT146" s="246" t="s">
        <v>133</v>
      </c>
      <c r="AU146" s="246" t="s">
        <v>86</v>
      </c>
      <c r="AY146" s="14" t="s">
        <v>131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86</v>
      </c>
      <c r="BK146" s="247">
        <f>ROUND(I146*H146,2)</f>
        <v>0</v>
      </c>
      <c r="BL146" s="14" t="s">
        <v>137</v>
      </c>
      <c r="BM146" s="246" t="s">
        <v>331</v>
      </c>
    </row>
    <row r="147" s="12" customFormat="1" ht="22.8" customHeight="1">
      <c r="A147" s="12"/>
      <c r="B147" s="218"/>
      <c r="C147" s="219"/>
      <c r="D147" s="220" t="s">
        <v>74</v>
      </c>
      <c r="E147" s="232" t="s">
        <v>788</v>
      </c>
      <c r="F147" s="232" t="s">
        <v>789</v>
      </c>
      <c r="G147" s="219"/>
      <c r="H147" s="219"/>
      <c r="I147" s="222"/>
      <c r="J147" s="233">
        <f>BK147</f>
        <v>0</v>
      </c>
      <c r="K147" s="219"/>
      <c r="L147" s="224"/>
      <c r="M147" s="225"/>
      <c r="N147" s="226"/>
      <c r="O147" s="226"/>
      <c r="P147" s="227">
        <f>SUM(P148:P158)</f>
        <v>0</v>
      </c>
      <c r="Q147" s="226"/>
      <c r="R147" s="227">
        <f>SUM(R148:R158)</f>
        <v>0</v>
      </c>
      <c r="S147" s="226"/>
      <c r="T147" s="228">
        <f>SUM(T148:T158)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9" t="s">
        <v>79</v>
      </c>
      <c r="AT147" s="230" t="s">
        <v>74</v>
      </c>
      <c r="AU147" s="230" t="s">
        <v>79</v>
      </c>
      <c r="AY147" s="229" t="s">
        <v>131</v>
      </c>
      <c r="BK147" s="231">
        <f>SUM(BK148:BK158)</f>
        <v>0</v>
      </c>
    </row>
    <row r="148" s="2" customFormat="1" ht="16.5" customHeight="1">
      <c r="A148" s="35"/>
      <c r="B148" s="36"/>
      <c r="C148" s="234" t="s">
        <v>233</v>
      </c>
      <c r="D148" s="234" t="s">
        <v>133</v>
      </c>
      <c r="E148" s="235" t="s">
        <v>790</v>
      </c>
      <c r="F148" s="236" t="s">
        <v>791</v>
      </c>
      <c r="G148" s="237" t="s">
        <v>741</v>
      </c>
      <c r="H148" s="238">
        <v>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41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137</v>
      </c>
      <c r="AT148" s="246" t="s">
        <v>133</v>
      </c>
      <c r="AU148" s="246" t="s">
        <v>86</v>
      </c>
      <c r="AY148" s="14" t="s">
        <v>131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86</v>
      </c>
      <c r="BK148" s="247">
        <f>ROUND(I148*H148,2)</f>
        <v>0</v>
      </c>
      <c r="BL148" s="14" t="s">
        <v>137</v>
      </c>
      <c r="BM148" s="246" t="s">
        <v>339</v>
      </c>
    </row>
    <row r="149" s="2" customFormat="1" ht="16.5" customHeight="1">
      <c r="A149" s="35"/>
      <c r="B149" s="36"/>
      <c r="C149" s="234" t="s">
        <v>239</v>
      </c>
      <c r="D149" s="234" t="s">
        <v>133</v>
      </c>
      <c r="E149" s="235" t="s">
        <v>792</v>
      </c>
      <c r="F149" s="236" t="s">
        <v>793</v>
      </c>
      <c r="G149" s="237" t="s">
        <v>741</v>
      </c>
      <c r="H149" s="238">
        <v>1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41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137</v>
      </c>
      <c r="AT149" s="246" t="s">
        <v>133</v>
      </c>
      <c r="AU149" s="246" t="s">
        <v>86</v>
      </c>
      <c r="AY149" s="14" t="s">
        <v>131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86</v>
      </c>
      <c r="BK149" s="247">
        <f>ROUND(I149*H149,2)</f>
        <v>0</v>
      </c>
      <c r="BL149" s="14" t="s">
        <v>137</v>
      </c>
      <c r="BM149" s="246" t="s">
        <v>347</v>
      </c>
    </row>
    <row r="150" s="2" customFormat="1" ht="16.5" customHeight="1">
      <c r="A150" s="35"/>
      <c r="B150" s="36"/>
      <c r="C150" s="248" t="s">
        <v>244</v>
      </c>
      <c r="D150" s="248" t="s">
        <v>183</v>
      </c>
      <c r="E150" s="249" t="s">
        <v>768</v>
      </c>
      <c r="F150" s="250" t="s">
        <v>769</v>
      </c>
      <c r="G150" s="251" t="s">
        <v>308</v>
      </c>
      <c r="H150" s="252">
        <v>1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41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161</v>
      </c>
      <c r="AT150" s="246" t="s">
        <v>183</v>
      </c>
      <c r="AU150" s="246" t="s">
        <v>86</v>
      </c>
      <c r="AY150" s="14" t="s">
        <v>131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86</v>
      </c>
      <c r="BK150" s="247">
        <f>ROUND(I150*H150,2)</f>
        <v>0</v>
      </c>
      <c r="BL150" s="14" t="s">
        <v>137</v>
      </c>
      <c r="BM150" s="246" t="s">
        <v>355</v>
      </c>
    </row>
    <row r="151" s="2" customFormat="1" ht="16.5" customHeight="1">
      <c r="A151" s="35"/>
      <c r="B151" s="36"/>
      <c r="C151" s="234" t="s">
        <v>248</v>
      </c>
      <c r="D151" s="234" t="s">
        <v>133</v>
      </c>
      <c r="E151" s="235" t="s">
        <v>794</v>
      </c>
      <c r="F151" s="236" t="s">
        <v>795</v>
      </c>
      <c r="G151" s="237" t="s">
        <v>308</v>
      </c>
      <c r="H151" s="238">
        <v>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41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137</v>
      </c>
      <c r="AT151" s="246" t="s">
        <v>133</v>
      </c>
      <c r="AU151" s="246" t="s">
        <v>86</v>
      </c>
      <c r="AY151" s="14" t="s">
        <v>131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86</v>
      </c>
      <c r="BK151" s="247">
        <f>ROUND(I151*H151,2)</f>
        <v>0</v>
      </c>
      <c r="BL151" s="14" t="s">
        <v>137</v>
      </c>
      <c r="BM151" s="246" t="s">
        <v>363</v>
      </c>
    </row>
    <row r="152" s="2" customFormat="1" ht="16.5" customHeight="1">
      <c r="A152" s="35"/>
      <c r="B152" s="36"/>
      <c r="C152" s="234" t="s">
        <v>252</v>
      </c>
      <c r="D152" s="234" t="s">
        <v>133</v>
      </c>
      <c r="E152" s="235" t="s">
        <v>764</v>
      </c>
      <c r="F152" s="236" t="s">
        <v>765</v>
      </c>
      <c r="G152" s="237" t="s">
        <v>151</v>
      </c>
      <c r="H152" s="238">
        <v>5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41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137</v>
      </c>
      <c r="AT152" s="246" t="s">
        <v>133</v>
      </c>
      <c r="AU152" s="246" t="s">
        <v>86</v>
      </c>
      <c r="AY152" s="14" t="s">
        <v>131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86</v>
      </c>
      <c r="BK152" s="247">
        <f>ROUND(I152*H152,2)</f>
        <v>0</v>
      </c>
      <c r="BL152" s="14" t="s">
        <v>137</v>
      </c>
      <c r="BM152" s="246" t="s">
        <v>371</v>
      </c>
    </row>
    <row r="153" s="2" customFormat="1" ht="16.5" customHeight="1">
      <c r="A153" s="35"/>
      <c r="B153" s="36"/>
      <c r="C153" s="234" t="s">
        <v>256</v>
      </c>
      <c r="D153" s="234" t="s">
        <v>133</v>
      </c>
      <c r="E153" s="235" t="s">
        <v>766</v>
      </c>
      <c r="F153" s="236" t="s">
        <v>767</v>
      </c>
      <c r="G153" s="237" t="s">
        <v>151</v>
      </c>
      <c r="H153" s="238">
        <v>5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41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137</v>
      </c>
      <c r="AT153" s="246" t="s">
        <v>133</v>
      </c>
      <c r="AU153" s="246" t="s">
        <v>86</v>
      </c>
      <c r="AY153" s="14" t="s">
        <v>131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86</v>
      </c>
      <c r="BK153" s="247">
        <f>ROUND(I153*H153,2)</f>
        <v>0</v>
      </c>
      <c r="BL153" s="14" t="s">
        <v>137</v>
      </c>
      <c r="BM153" s="246" t="s">
        <v>379</v>
      </c>
    </row>
    <row r="154" s="2" customFormat="1" ht="16.5" customHeight="1">
      <c r="A154" s="35"/>
      <c r="B154" s="36"/>
      <c r="C154" s="234" t="s">
        <v>260</v>
      </c>
      <c r="D154" s="234" t="s">
        <v>133</v>
      </c>
      <c r="E154" s="235" t="s">
        <v>778</v>
      </c>
      <c r="F154" s="236" t="s">
        <v>779</v>
      </c>
      <c r="G154" s="237" t="s">
        <v>741</v>
      </c>
      <c r="H154" s="238">
        <v>1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41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137</v>
      </c>
      <c r="AT154" s="246" t="s">
        <v>133</v>
      </c>
      <c r="AU154" s="246" t="s">
        <v>86</v>
      </c>
      <c r="AY154" s="14" t="s">
        <v>131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86</v>
      </c>
      <c r="BK154" s="247">
        <f>ROUND(I154*H154,2)</f>
        <v>0</v>
      </c>
      <c r="BL154" s="14" t="s">
        <v>137</v>
      </c>
      <c r="BM154" s="246" t="s">
        <v>389</v>
      </c>
    </row>
    <row r="155" s="2" customFormat="1" ht="16.5" customHeight="1">
      <c r="A155" s="35"/>
      <c r="B155" s="36"/>
      <c r="C155" s="234" t="s">
        <v>264</v>
      </c>
      <c r="D155" s="234" t="s">
        <v>133</v>
      </c>
      <c r="E155" s="235" t="s">
        <v>774</v>
      </c>
      <c r="F155" s="236" t="s">
        <v>775</v>
      </c>
      <c r="G155" s="237" t="s">
        <v>308</v>
      </c>
      <c r="H155" s="238">
        <v>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41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137</v>
      </c>
      <c r="AT155" s="246" t="s">
        <v>133</v>
      </c>
      <c r="AU155" s="246" t="s">
        <v>86</v>
      </c>
      <c r="AY155" s="14" t="s">
        <v>131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86</v>
      </c>
      <c r="BK155" s="247">
        <f>ROUND(I155*H155,2)</f>
        <v>0</v>
      </c>
      <c r="BL155" s="14" t="s">
        <v>137</v>
      </c>
      <c r="BM155" s="246" t="s">
        <v>405</v>
      </c>
    </row>
    <row r="156" s="2" customFormat="1" ht="16.5" customHeight="1">
      <c r="A156" s="35"/>
      <c r="B156" s="36"/>
      <c r="C156" s="234" t="s">
        <v>268</v>
      </c>
      <c r="D156" s="234" t="s">
        <v>133</v>
      </c>
      <c r="E156" s="235" t="s">
        <v>780</v>
      </c>
      <c r="F156" s="236" t="s">
        <v>781</v>
      </c>
      <c r="G156" s="237" t="s">
        <v>308</v>
      </c>
      <c r="H156" s="238">
        <v>1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41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137</v>
      </c>
      <c r="AT156" s="246" t="s">
        <v>133</v>
      </c>
      <c r="AU156" s="246" t="s">
        <v>86</v>
      </c>
      <c r="AY156" s="14" t="s">
        <v>131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86</v>
      </c>
      <c r="BK156" s="247">
        <f>ROUND(I156*H156,2)</f>
        <v>0</v>
      </c>
      <c r="BL156" s="14" t="s">
        <v>137</v>
      </c>
      <c r="BM156" s="246" t="s">
        <v>413</v>
      </c>
    </row>
    <row r="157" s="2" customFormat="1" ht="16.5" customHeight="1">
      <c r="A157" s="35"/>
      <c r="B157" s="36"/>
      <c r="C157" s="234" t="s">
        <v>272</v>
      </c>
      <c r="D157" s="234" t="s">
        <v>133</v>
      </c>
      <c r="E157" s="235" t="s">
        <v>784</v>
      </c>
      <c r="F157" s="236" t="s">
        <v>785</v>
      </c>
      <c r="G157" s="237" t="s">
        <v>563</v>
      </c>
      <c r="H157" s="238">
        <v>4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41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137</v>
      </c>
      <c r="AT157" s="246" t="s">
        <v>133</v>
      </c>
      <c r="AU157" s="246" t="s">
        <v>86</v>
      </c>
      <c r="AY157" s="14" t="s">
        <v>131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86</v>
      </c>
      <c r="BK157" s="247">
        <f>ROUND(I157*H157,2)</f>
        <v>0</v>
      </c>
      <c r="BL157" s="14" t="s">
        <v>137</v>
      </c>
      <c r="BM157" s="246" t="s">
        <v>796</v>
      </c>
    </row>
    <row r="158" s="2" customFormat="1" ht="16.5" customHeight="1">
      <c r="A158" s="35"/>
      <c r="B158" s="36"/>
      <c r="C158" s="234" t="s">
        <v>219</v>
      </c>
      <c r="D158" s="234" t="s">
        <v>133</v>
      </c>
      <c r="E158" s="235" t="s">
        <v>782</v>
      </c>
      <c r="F158" s="236" t="s">
        <v>783</v>
      </c>
      <c r="G158" s="237" t="s">
        <v>741</v>
      </c>
      <c r="H158" s="238">
        <v>1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41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137</v>
      </c>
      <c r="AT158" s="246" t="s">
        <v>133</v>
      </c>
      <c r="AU158" s="246" t="s">
        <v>86</v>
      </c>
      <c r="AY158" s="14" t="s">
        <v>131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86</v>
      </c>
      <c r="BK158" s="247">
        <f>ROUND(I158*H158,2)</f>
        <v>0</v>
      </c>
      <c r="BL158" s="14" t="s">
        <v>137</v>
      </c>
      <c r="BM158" s="246" t="s">
        <v>797</v>
      </c>
    </row>
    <row r="159" s="12" customFormat="1" ht="22.8" customHeight="1">
      <c r="A159" s="12"/>
      <c r="B159" s="218"/>
      <c r="C159" s="219"/>
      <c r="D159" s="220" t="s">
        <v>74</v>
      </c>
      <c r="E159" s="232" t="s">
        <v>798</v>
      </c>
      <c r="F159" s="232" t="s">
        <v>799</v>
      </c>
      <c r="G159" s="219"/>
      <c r="H159" s="219"/>
      <c r="I159" s="222"/>
      <c r="J159" s="233">
        <f>BK159</f>
        <v>0</v>
      </c>
      <c r="K159" s="219"/>
      <c r="L159" s="224"/>
      <c r="M159" s="225"/>
      <c r="N159" s="226"/>
      <c r="O159" s="226"/>
      <c r="P159" s="227">
        <f>SUM(P160:P178)</f>
        <v>0</v>
      </c>
      <c r="Q159" s="226"/>
      <c r="R159" s="227">
        <f>SUM(R160:R178)</f>
        <v>0</v>
      </c>
      <c r="S159" s="226"/>
      <c r="T159" s="228">
        <f>SUM(T160:T178)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9" t="s">
        <v>79</v>
      </c>
      <c r="AT159" s="230" t="s">
        <v>74</v>
      </c>
      <c r="AU159" s="230" t="s">
        <v>79</v>
      </c>
      <c r="AY159" s="229" t="s">
        <v>131</v>
      </c>
      <c r="BK159" s="231">
        <f>SUM(BK160:BK178)</f>
        <v>0</v>
      </c>
    </row>
    <row r="160" s="2" customFormat="1" ht="16.5" customHeight="1">
      <c r="A160" s="35"/>
      <c r="B160" s="36"/>
      <c r="C160" s="234" t="s">
        <v>276</v>
      </c>
      <c r="D160" s="234" t="s">
        <v>133</v>
      </c>
      <c r="E160" s="235" t="s">
        <v>739</v>
      </c>
      <c r="F160" s="236" t="s">
        <v>740</v>
      </c>
      <c r="G160" s="237" t="s">
        <v>741</v>
      </c>
      <c r="H160" s="238">
        <v>1</v>
      </c>
      <c r="I160" s="239"/>
      <c r="J160" s="240">
        <f>ROUND(I160*H160,2)</f>
        <v>0</v>
      </c>
      <c r="K160" s="241"/>
      <c r="L160" s="41"/>
      <c r="M160" s="242" t="s">
        <v>1</v>
      </c>
      <c r="N160" s="243" t="s">
        <v>41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137</v>
      </c>
      <c r="AT160" s="246" t="s">
        <v>133</v>
      </c>
      <c r="AU160" s="246" t="s">
        <v>86</v>
      </c>
      <c r="AY160" s="14" t="s">
        <v>131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86</v>
      </c>
      <c r="BK160" s="247">
        <f>ROUND(I160*H160,2)</f>
        <v>0</v>
      </c>
      <c r="BL160" s="14" t="s">
        <v>137</v>
      </c>
      <c r="BM160" s="246" t="s">
        <v>800</v>
      </c>
    </row>
    <row r="161" s="2" customFormat="1" ht="24.15" customHeight="1">
      <c r="A161" s="35"/>
      <c r="B161" s="36"/>
      <c r="C161" s="248" t="s">
        <v>280</v>
      </c>
      <c r="D161" s="248" t="s">
        <v>183</v>
      </c>
      <c r="E161" s="249" t="s">
        <v>801</v>
      </c>
      <c r="F161" s="250" t="s">
        <v>802</v>
      </c>
      <c r="G161" s="251" t="s">
        <v>308</v>
      </c>
      <c r="H161" s="252">
        <v>1</v>
      </c>
      <c r="I161" s="253"/>
      <c r="J161" s="254">
        <f>ROUND(I161*H161,2)</f>
        <v>0</v>
      </c>
      <c r="K161" s="255"/>
      <c r="L161" s="256"/>
      <c r="M161" s="257" t="s">
        <v>1</v>
      </c>
      <c r="N161" s="258" t="s">
        <v>41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161</v>
      </c>
      <c r="AT161" s="246" t="s">
        <v>183</v>
      </c>
      <c r="AU161" s="246" t="s">
        <v>86</v>
      </c>
      <c r="AY161" s="14" t="s">
        <v>131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86</v>
      </c>
      <c r="BK161" s="247">
        <f>ROUND(I161*H161,2)</f>
        <v>0</v>
      </c>
      <c r="BL161" s="14" t="s">
        <v>137</v>
      </c>
      <c r="BM161" s="246" t="s">
        <v>803</v>
      </c>
    </row>
    <row r="162" s="2" customFormat="1" ht="16.5" customHeight="1">
      <c r="A162" s="35"/>
      <c r="B162" s="36"/>
      <c r="C162" s="234" t="s">
        <v>284</v>
      </c>
      <c r="D162" s="234" t="s">
        <v>133</v>
      </c>
      <c r="E162" s="235" t="s">
        <v>746</v>
      </c>
      <c r="F162" s="236" t="s">
        <v>747</v>
      </c>
      <c r="G162" s="237" t="s">
        <v>308</v>
      </c>
      <c r="H162" s="238">
        <v>1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41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137</v>
      </c>
      <c r="AT162" s="246" t="s">
        <v>133</v>
      </c>
      <c r="AU162" s="246" t="s">
        <v>86</v>
      </c>
      <c r="AY162" s="14" t="s">
        <v>131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86</v>
      </c>
      <c r="BK162" s="247">
        <f>ROUND(I162*H162,2)</f>
        <v>0</v>
      </c>
      <c r="BL162" s="14" t="s">
        <v>137</v>
      </c>
      <c r="BM162" s="246" t="s">
        <v>804</v>
      </c>
    </row>
    <row r="163" s="2" customFormat="1" ht="24.15" customHeight="1">
      <c r="A163" s="35"/>
      <c r="B163" s="36"/>
      <c r="C163" s="248" t="s">
        <v>288</v>
      </c>
      <c r="D163" s="248" t="s">
        <v>183</v>
      </c>
      <c r="E163" s="249" t="s">
        <v>762</v>
      </c>
      <c r="F163" s="250" t="s">
        <v>749</v>
      </c>
      <c r="G163" s="251" t="s">
        <v>308</v>
      </c>
      <c r="H163" s="252">
        <v>1</v>
      </c>
      <c r="I163" s="253"/>
      <c r="J163" s="254">
        <f>ROUND(I163*H163,2)</f>
        <v>0</v>
      </c>
      <c r="K163" s="255"/>
      <c r="L163" s="256"/>
      <c r="M163" s="257" t="s">
        <v>1</v>
      </c>
      <c r="N163" s="258" t="s">
        <v>41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161</v>
      </c>
      <c r="AT163" s="246" t="s">
        <v>183</v>
      </c>
      <c r="AU163" s="246" t="s">
        <v>86</v>
      </c>
      <c r="AY163" s="14" t="s">
        <v>131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86</v>
      </c>
      <c r="BK163" s="247">
        <f>ROUND(I163*H163,2)</f>
        <v>0</v>
      </c>
      <c r="BL163" s="14" t="s">
        <v>137</v>
      </c>
      <c r="BM163" s="246" t="s">
        <v>805</v>
      </c>
    </row>
    <row r="164" s="2" customFormat="1" ht="16.5" customHeight="1">
      <c r="A164" s="35"/>
      <c r="B164" s="36"/>
      <c r="C164" s="234" t="s">
        <v>292</v>
      </c>
      <c r="D164" s="234" t="s">
        <v>133</v>
      </c>
      <c r="E164" s="235" t="s">
        <v>806</v>
      </c>
      <c r="F164" s="236" t="s">
        <v>751</v>
      </c>
      <c r="G164" s="237" t="s">
        <v>308</v>
      </c>
      <c r="H164" s="238">
        <v>1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41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137</v>
      </c>
      <c r="AT164" s="246" t="s">
        <v>133</v>
      </c>
      <c r="AU164" s="246" t="s">
        <v>86</v>
      </c>
      <c r="AY164" s="14" t="s">
        <v>131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86</v>
      </c>
      <c r="BK164" s="247">
        <f>ROUND(I164*H164,2)</f>
        <v>0</v>
      </c>
      <c r="BL164" s="14" t="s">
        <v>137</v>
      </c>
      <c r="BM164" s="246" t="s">
        <v>807</v>
      </c>
    </row>
    <row r="165" s="2" customFormat="1" ht="24.15" customHeight="1">
      <c r="A165" s="35"/>
      <c r="B165" s="36"/>
      <c r="C165" s="248" t="s">
        <v>296</v>
      </c>
      <c r="D165" s="248" t="s">
        <v>183</v>
      </c>
      <c r="E165" s="249" t="s">
        <v>752</v>
      </c>
      <c r="F165" s="250" t="s">
        <v>753</v>
      </c>
      <c r="G165" s="251" t="s">
        <v>308</v>
      </c>
      <c r="H165" s="252">
        <v>1</v>
      </c>
      <c r="I165" s="253"/>
      <c r="J165" s="254">
        <f>ROUND(I165*H165,2)</f>
        <v>0</v>
      </c>
      <c r="K165" s="255"/>
      <c r="L165" s="256"/>
      <c r="M165" s="257" t="s">
        <v>1</v>
      </c>
      <c r="N165" s="258" t="s">
        <v>41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161</v>
      </c>
      <c r="AT165" s="246" t="s">
        <v>183</v>
      </c>
      <c r="AU165" s="246" t="s">
        <v>86</v>
      </c>
      <c r="AY165" s="14" t="s">
        <v>131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86</v>
      </c>
      <c r="BK165" s="247">
        <f>ROUND(I165*H165,2)</f>
        <v>0</v>
      </c>
      <c r="BL165" s="14" t="s">
        <v>137</v>
      </c>
      <c r="BM165" s="246" t="s">
        <v>808</v>
      </c>
    </row>
    <row r="166" s="2" customFormat="1" ht="16.5" customHeight="1">
      <c r="A166" s="35"/>
      <c r="B166" s="36"/>
      <c r="C166" s="234" t="s">
        <v>300</v>
      </c>
      <c r="D166" s="234" t="s">
        <v>133</v>
      </c>
      <c r="E166" s="235" t="s">
        <v>809</v>
      </c>
      <c r="F166" s="236" t="s">
        <v>755</v>
      </c>
      <c r="G166" s="237" t="s">
        <v>308</v>
      </c>
      <c r="H166" s="238">
        <v>1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41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137</v>
      </c>
      <c r="AT166" s="246" t="s">
        <v>133</v>
      </c>
      <c r="AU166" s="246" t="s">
        <v>86</v>
      </c>
      <c r="AY166" s="14" t="s">
        <v>131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86</v>
      </c>
      <c r="BK166" s="247">
        <f>ROUND(I166*H166,2)</f>
        <v>0</v>
      </c>
      <c r="BL166" s="14" t="s">
        <v>137</v>
      </c>
      <c r="BM166" s="246" t="s">
        <v>810</v>
      </c>
    </row>
    <row r="167" s="2" customFormat="1" ht="16.5" customHeight="1">
      <c r="A167" s="35"/>
      <c r="B167" s="36"/>
      <c r="C167" s="248" t="s">
        <v>305</v>
      </c>
      <c r="D167" s="248" t="s">
        <v>183</v>
      </c>
      <c r="E167" s="249" t="s">
        <v>756</v>
      </c>
      <c r="F167" s="250" t="s">
        <v>757</v>
      </c>
      <c r="G167" s="251" t="s">
        <v>151</v>
      </c>
      <c r="H167" s="252">
        <v>8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41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161</v>
      </c>
      <c r="AT167" s="246" t="s">
        <v>183</v>
      </c>
      <c r="AU167" s="246" t="s">
        <v>86</v>
      </c>
      <c r="AY167" s="14" t="s">
        <v>131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86</v>
      </c>
      <c r="BK167" s="247">
        <f>ROUND(I167*H167,2)</f>
        <v>0</v>
      </c>
      <c r="BL167" s="14" t="s">
        <v>137</v>
      </c>
      <c r="BM167" s="246" t="s">
        <v>811</v>
      </c>
    </row>
    <row r="168" s="2" customFormat="1" ht="16.5" customHeight="1">
      <c r="A168" s="35"/>
      <c r="B168" s="36"/>
      <c r="C168" s="234" t="s">
        <v>311</v>
      </c>
      <c r="D168" s="234" t="s">
        <v>133</v>
      </c>
      <c r="E168" s="235" t="s">
        <v>812</v>
      </c>
      <c r="F168" s="236" t="s">
        <v>759</v>
      </c>
      <c r="G168" s="237" t="s">
        <v>151</v>
      </c>
      <c r="H168" s="238">
        <v>8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41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137</v>
      </c>
      <c r="AT168" s="246" t="s">
        <v>133</v>
      </c>
      <c r="AU168" s="246" t="s">
        <v>86</v>
      </c>
      <c r="AY168" s="14" t="s">
        <v>131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86</v>
      </c>
      <c r="BK168" s="247">
        <f>ROUND(I168*H168,2)</f>
        <v>0</v>
      </c>
      <c r="BL168" s="14" t="s">
        <v>137</v>
      </c>
      <c r="BM168" s="246" t="s">
        <v>813</v>
      </c>
    </row>
    <row r="169" s="2" customFormat="1" ht="16.5" customHeight="1">
      <c r="A169" s="35"/>
      <c r="B169" s="36"/>
      <c r="C169" s="248" t="s">
        <v>315</v>
      </c>
      <c r="D169" s="248" t="s">
        <v>183</v>
      </c>
      <c r="E169" s="249" t="s">
        <v>760</v>
      </c>
      <c r="F169" s="250" t="s">
        <v>761</v>
      </c>
      <c r="G169" s="251" t="s">
        <v>308</v>
      </c>
      <c r="H169" s="252">
        <v>1</v>
      </c>
      <c r="I169" s="253"/>
      <c r="J169" s="254">
        <f>ROUND(I169*H169,2)</f>
        <v>0</v>
      </c>
      <c r="K169" s="255"/>
      <c r="L169" s="256"/>
      <c r="M169" s="257" t="s">
        <v>1</v>
      </c>
      <c r="N169" s="258" t="s">
        <v>41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161</v>
      </c>
      <c r="AT169" s="246" t="s">
        <v>183</v>
      </c>
      <c r="AU169" s="246" t="s">
        <v>86</v>
      </c>
      <c r="AY169" s="14" t="s">
        <v>131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86</v>
      </c>
      <c r="BK169" s="247">
        <f>ROUND(I169*H169,2)</f>
        <v>0</v>
      </c>
      <c r="BL169" s="14" t="s">
        <v>137</v>
      </c>
      <c r="BM169" s="246" t="s">
        <v>814</v>
      </c>
    </row>
    <row r="170" s="2" customFormat="1" ht="16.5" customHeight="1">
      <c r="A170" s="35"/>
      <c r="B170" s="36"/>
      <c r="C170" s="234" t="s">
        <v>319</v>
      </c>
      <c r="D170" s="234" t="s">
        <v>133</v>
      </c>
      <c r="E170" s="235" t="s">
        <v>815</v>
      </c>
      <c r="F170" s="236" t="s">
        <v>763</v>
      </c>
      <c r="G170" s="237" t="s">
        <v>308</v>
      </c>
      <c r="H170" s="238">
        <v>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41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137</v>
      </c>
      <c r="AT170" s="246" t="s">
        <v>133</v>
      </c>
      <c r="AU170" s="246" t="s">
        <v>86</v>
      </c>
      <c r="AY170" s="14" t="s">
        <v>131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86</v>
      </c>
      <c r="BK170" s="247">
        <f>ROUND(I170*H170,2)</f>
        <v>0</v>
      </c>
      <c r="BL170" s="14" t="s">
        <v>137</v>
      </c>
      <c r="BM170" s="246" t="s">
        <v>816</v>
      </c>
    </row>
    <row r="171" s="2" customFormat="1" ht="16.5" customHeight="1">
      <c r="A171" s="35"/>
      <c r="B171" s="36"/>
      <c r="C171" s="234" t="s">
        <v>323</v>
      </c>
      <c r="D171" s="234" t="s">
        <v>133</v>
      </c>
      <c r="E171" s="235" t="s">
        <v>817</v>
      </c>
      <c r="F171" s="236" t="s">
        <v>818</v>
      </c>
      <c r="G171" s="237" t="s">
        <v>151</v>
      </c>
      <c r="H171" s="238">
        <v>10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41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137</v>
      </c>
      <c r="AT171" s="246" t="s">
        <v>133</v>
      </c>
      <c r="AU171" s="246" t="s">
        <v>86</v>
      </c>
      <c r="AY171" s="14" t="s">
        <v>131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86</v>
      </c>
      <c r="BK171" s="247">
        <f>ROUND(I171*H171,2)</f>
        <v>0</v>
      </c>
      <c r="BL171" s="14" t="s">
        <v>137</v>
      </c>
      <c r="BM171" s="246" t="s">
        <v>819</v>
      </c>
    </row>
    <row r="172" s="2" customFormat="1" ht="16.5" customHeight="1">
      <c r="A172" s="35"/>
      <c r="B172" s="36"/>
      <c r="C172" s="234" t="s">
        <v>327</v>
      </c>
      <c r="D172" s="234" t="s">
        <v>133</v>
      </c>
      <c r="E172" s="235" t="s">
        <v>820</v>
      </c>
      <c r="F172" s="236" t="s">
        <v>821</v>
      </c>
      <c r="G172" s="237" t="s">
        <v>741</v>
      </c>
      <c r="H172" s="238">
        <v>1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41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137</v>
      </c>
      <c r="AT172" s="246" t="s">
        <v>133</v>
      </c>
      <c r="AU172" s="246" t="s">
        <v>86</v>
      </c>
      <c r="AY172" s="14" t="s">
        <v>131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86</v>
      </c>
      <c r="BK172" s="247">
        <f>ROUND(I172*H172,2)</f>
        <v>0</v>
      </c>
      <c r="BL172" s="14" t="s">
        <v>137</v>
      </c>
      <c r="BM172" s="246" t="s">
        <v>822</v>
      </c>
    </row>
    <row r="173" s="2" customFormat="1" ht="16.5" customHeight="1">
      <c r="A173" s="35"/>
      <c r="B173" s="36"/>
      <c r="C173" s="234" t="s">
        <v>331</v>
      </c>
      <c r="D173" s="234" t="s">
        <v>133</v>
      </c>
      <c r="E173" s="235" t="s">
        <v>823</v>
      </c>
      <c r="F173" s="236" t="s">
        <v>773</v>
      </c>
      <c r="G173" s="237" t="s">
        <v>308</v>
      </c>
      <c r="H173" s="238">
        <v>1</v>
      </c>
      <c r="I173" s="239"/>
      <c r="J173" s="240">
        <f>ROUND(I173*H173,2)</f>
        <v>0</v>
      </c>
      <c r="K173" s="241"/>
      <c r="L173" s="41"/>
      <c r="M173" s="242" t="s">
        <v>1</v>
      </c>
      <c r="N173" s="243" t="s">
        <v>41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137</v>
      </c>
      <c r="AT173" s="246" t="s">
        <v>133</v>
      </c>
      <c r="AU173" s="246" t="s">
        <v>86</v>
      </c>
      <c r="AY173" s="14" t="s">
        <v>131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86</v>
      </c>
      <c r="BK173" s="247">
        <f>ROUND(I173*H173,2)</f>
        <v>0</v>
      </c>
      <c r="BL173" s="14" t="s">
        <v>137</v>
      </c>
      <c r="BM173" s="246" t="s">
        <v>824</v>
      </c>
    </row>
    <row r="174" s="2" customFormat="1" ht="16.5" customHeight="1">
      <c r="A174" s="35"/>
      <c r="B174" s="36"/>
      <c r="C174" s="234" t="s">
        <v>335</v>
      </c>
      <c r="D174" s="234" t="s">
        <v>133</v>
      </c>
      <c r="E174" s="235" t="s">
        <v>825</v>
      </c>
      <c r="F174" s="236" t="s">
        <v>826</v>
      </c>
      <c r="G174" s="237" t="s">
        <v>741</v>
      </c>
      <c r="H174" s="238">
        <v>1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41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137</v>
      </c>
      <c r="AT174" s="246" t="s">
        <v>133</v>
      </c>
      <c r="AU174" s="246" t="s">
        <v>86</v>
      </c>
      <c r="AY174" s="14" t="s">
        <v>131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86</v>
      </c>
      <c r="BK174" s="247">
        <f>ROUND(I174*H174,2)</f>
        <v>0</v>
      </c>
      <c r="BL174" s="14" t="s">
        <v>137</v>
      </c>
      <c r="BM174" s="246" t="s">
        <v>827</v>
      </c>
    </row>
    <row r="175" s="2" customFormat="1" ht="16.5" customHeight="1">
      <c r="A175" s="35"/>
      <c r="B175" s="36"/>
      <c r="C175" s="234" t="s">
        <v>339</v>
      </c>
      <c r="D175" s="234" t="s">
        <v>133</v>
      </c>
      <c r="E175" s="235" t="s">
        <v>780</v>
      </c>
      <c r="F175" s="236" t="s">
        <v>781</v>
      </c>
      <c r="G175" s="237" t="s">
        <v>308</v>
      </c>
      <c r="H175" s="238">
        <v>1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41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137</v>
      </c>
      <c r="AT175" s="246" t="s">
        <v>133</v>
      </c>
      <c r="AU175" s="246" t="s">
        <v>86</v>
      </c>
      <c r="AY175" s="14" t="s">
        <v>131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86</v>
      </c>
      <c r="BK175" s="247">
        <f>ROUND(I175*H175,2)</f>
        <v>0</v>
      </c>
      <c r="BL175" s="14" t="s">
        <v>137</v>
      </c>
      <c r="BM175" s="246" t="s">
        <v>828</v>
      </c>
    </row>
    <row r="176" s="2" customFormat="1" ht="16.5" customHeight="1">
      <c r="A176" s="35"/>
      <c r="B176" s="36"/>
      <c r="C176" s="234" t="s">
        <v>343</v>
      </c>
      <c r="D176" s="234" t="s">
        <v>133</v>
      </c>
      <c r="E176" s="235" t="s">
        <v>782</v>
      </c>
      <c r="F176" s="236" t="s">
        <v>783</v>
      </c>
      <c r="G176" s="237" t="s">
        <v>741</v>
      </c>
      <c r="H176" s="238">
        <v>1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41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137</v>
      </c>
      <c r="AT176" s="246" t="s">
        <v>133</v>
      </c>
      <c r="AU176" s="246" t="s">
        <v>86</v>
      </c>
      <c r="AY176" s="14" t="s">
        <v>131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86</v>
      </c>
      <c r="BK176" s="247">
        <f>ROUND(I176*H176,2)</f>
        <v>0</v>
      </c>
      <c r="BL176" s="14" t="s">
        <v>137</v>
      </c>
      <c r="BM176" s="246" t="s">
        <v>829</v>
      </c>
    </row>
    <row r="177" s="2" customFormat="1" ht="16.5" customHeight="1">
      <c r="A177" s="35"/>
      <c r="B177" s="36"/>
      <c r="C177" s="234" t="s">
        <v>347</v>
      </c>
      <c r="D177" s="234" t="s">
        <v>133</v>
      </c>
      <c r="E177" s="235" t="s">
        <v>784</v>
      </c>
      <c r="F177" s="236" t="s">
        <v>785</v>
      </c>
      <c r="G177" s="237" t="s">
        <v>563</v>
      </c>
      <c r="H177" s="238">
        <v>4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41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137</v>
      </c>
      <c r="AT177" s="246" t="s">
        <v>133</v>
      </c>
      <c r="AU177" s="246" t="s">
        <v>86</v>
      </c>
      <c r="AY177" s="14" t="s">
        <v>131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86</v>
      </c>
      <c r="BK177" s="247">
        <f>ROUND(I177*H177,2)</f>
        <v>0</v>
      </c>
      <c r="BL177" s="14" t="s">
        <v>137</v>
      </c>
      <c r="BM177" s="246" t="s">
        <v>830</v>
      </c>
    </row>
    <row r="178" s="2" customFormat="1" ht="16.5" customHeight="1">
      <c r="A178" s="35"/>
      <c r="B178" s="36"/>
      <c r="C178" s="234" t="s">
        <v>351</v>
      </c>
      <c r="D178" s="234" t="s">
        <v>133</v>
      </c>
      <c r="E178" s="235" t="s">
        <v>786</v>
      </c>
      <c r="F178" s="236" t="s">
        <v>787</v>
      </c>
      <c r="G178" s="237" t="s">
        <v>741</v>
      </c>
      <c r="H178" s="238">
        <v>1</v>
      </c>
      <c r="I178" s="239"/>
      <c r="J178" s="240">
        <f>ROUND(I178*H178,2)</f>
        <v>0</v>
      </c>
      <c r="K178" s="241"/>
      <c r="L178" s="41"/>
      <c r="M178" s="259" t="s">
        <v>1</v>
      </c>
      <c r="N178" s="260" t="s">
        <v>41</v>
      </c>
      <c r="O178" s="261"/>
      <c r="P178" s="262">
        <f>O178*H178</f>
        <v>0</v>
      </c>
      <c r="Q178" s="262">
        <v>0</v>
      </c>
      <c r="R178" s="262">
        <f>Q178*H178</f>
        <v>0</v>
      </c>
      <c r="S178" s="262">
        <v>0</v>
      </c>
      <c r="T178" s="26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137</v>
      </c>
      <c r="AT178" s="246" t="s">
        <v>133</v>
      </c>
      <c r="AU178" s="246" t="s">
        <v>86</v>
      </c>
      <c r="AY178" s="14" t="s">
        <v>131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86</v>
      </c>
      <c r="BK178" s="247">
        <f>ROUND(I178*H178,2)</f>
        <v>0</v>
      </c>
      <c r="BL178" s="14" t="s">
        <v>137</v>
      </c>
      <c r="BM178" s="246" t="s">
        <v>831</v>
      </c>
    </row>
    <row r="179" s="2" customFormat="1" ht="6.96" customHeight="1">
      <c r="A179" s="35"/>
      <c r="B179" s="69"/>
      <c r="C179" s="70"/>
      <c r="D179" s="70"/>
      <c r="E179" s="70"/>
      <c r="F179" s="70"/>
      <c r="G179" s="70"/>
      <c r="H179" s="70"/>
      <c r="I179" s="70"/>
      <c r="J179" s="70"/>
      <c r="K179" s="70"/>
      <c r="L179" s="41"/>
      <c r="M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</row>
  </sheetData>
  <sheetProtection sheet="1" autoFilter="0" formatColumns="0" formatRows="0" objects="1" scenarios="1" spinCount="100000" saltValue="H37qgJciw+qZED+oPEftL3ZGrrHUgrmFERAM19OojLibof8KDa+F/cSQ5DkroysPJSw3paWt4bCvcXxDzZsgeg==" hashValue="JQxap5nNfiEJe8mcjUy+FqwSWwaNviNwyFlfw+f7dmnrjPwKwuq+ehqs5PCpuolpNtrip9ba7tlyL4nl031P2w==" algorithmName="SHA-512" password="CC35"/>
  <autoFilter ref="C119:K17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DESKTOP-5LJVJ8F\Admin</dc:creator>
  <cp:lastModifiedBy>DESKTOP-5LJVJ8F\Admin</cp:lastModifiedBy>
  <dcterms:created xsi:type="dcterms:W3CDTF">2021-07-19T12:25:15Z</dcterms:created>
  <dcterms:modified xsi:type="dcterms:W3CDTF">2021-07-19T12:25:23Z</dcterms:modified>
</cp:coreProperties>
</file>