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heckCompatibility="1"/>
  <bookViews>
    <workbookView xWindow="270" yWindow="510" windowWidth="17895" windowHeight="6855"/>
  </bookViews>
  <sheets>
    <sheet name="Rekapitulácia stavby" sheetId="1" r:id="rId1"/>
    <sheet name="01-EL-U1 - SO-05 Elektroi..." sheetId="2" r:id="rId2"/>
    <sheet name="01-BL-U1 - SO-06 Bleskozvod" sheetId="3" r:id="rId3"/>
    <sheet name="01-SL-U1 - SO-05.1 Slaboprúd" sheetId="4" r:id="rId4"/>
  </sheets>
  <definedNames>
    <definedName name="_xlnm._FilterDatabase" localSheetId="2" hidden="1">'01-BL-U1 - SO-06 Bleskozvod'!$C$119:$K$168</definedName>
    <definedName name="_xlnm._FilterDatabase" localSheetId="1" hidden="1">'01-EL-U1 - SO-05 Elektroi...'!$C$118:$K$199</definedName>
    <definedName name="_xlnm._FilterDatabase" localSheetId="3" hidden="1">'01-SL-U1 - SO-05.1 Slaboprúd'!$C$119:$K$169</definedName>
    <definedName name="_xlnm.Print_Titles" localSheetId="2">'01-BL-U1 - SO-06 Bleskozvod'!$119:$119</definedName>
    <definedName name="_xlnm.Print_Titles" localSheetId="1">'01-EL-U1 - SO-05 Elektroi...'!$118:$118</definedName>
    <definedName name="_xlnm.Print_Titles" localSheetId="3">'01-SL-U1 - SO-05.1 Slaboprúd'!$119:$119</definedName>
    <definedName name="_xlnm.Print_Titles" localSheetId="0">'Rekapitulácia stavby'!$92:$92</definedName>
    <definedName name="_xlnm.Print_Area" localSheetId="2">'01-BL-U1 - SO-06 Bleskozvod'!$C$4:$J$76,'01-BL-U1 - SO-06 Bleskozvod'!$C$107:$J$168</definedName>
    <definedName name="_xlnm.Print_Area" localSheetId="1">'01-EL-U1 - SO-05 Elektroi...'!$C$4:$J$76,'01-EL-U1 - SO-05 Elektroi...'!$C$106:$J$199</definedName>
    <definedName name="_xlnm.Print_Area" localSheetId="3">'01-SL-U1 - SO-05.1 Slaboprúd'!$C$4:$J$76,'01-SL-U1 - SO-05.1 Slaboprúd'!$C$107:$J$169</definedName>
    <definedName name="_xlnm.Print_Area" localSheetId="0">'Rekapitulácia stavby'!$D$4:$AO$76,'Rekapitulácia stavby'!$C$82:$AQ$98</definedName>
  </definedNames>
  <calcPr calcId="125725"/>
</workbook>
</file>

<file path=xl/calcChain.xml><?xml version="1.0" encoding="utf-8"?>
<calcChain xmlns="http://schemas.openxmlformats.org/spreadsheetml/2006/main">
  <c r="J37" i="4"/>
  <c r="J36"/>
  <c r="AY97" i="1" s="1"/>
  <c r="J35" i="4"/>
  <c r="AX97" i="1" s="1"/>
  <c r="BI169" i="4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J117"/>
  <c r="J116"/>
  <c r="F116"/>
  <c r="F114"/>
  <c r="E112"/>
  <c r="J92"/>
  <c r="J91"/>
  <c r="F91"/>
  <c r="F89"/>
  <c r="E87"/>
  <c r="J18"/>
  <c r="E18"/>
  <c r="F117" s="1"/>
  <c r="J17"/>
  <c r="J12"/>
  <c r="J114" s="1"/>
  <c r="E7"/>
  <c r="E110" s="1"/>
  <c r="J37" i="3"/>
  <c r="J36"/>
  <c r="AY96" i="1" s="1"/>
  <c r="J35" i="3"/>
  <c r="AX96" i="1" s="1"/>
  <c r="BI168" i="3"/>
  <c r="BH168"/>
  <c r="BG168"/>
  <c r="BE168"/>
  <c r="T168"/>
  <c r="R168"/>
  <c r="P168"/>
  <c r="BI167"/>
  <c r="BH167"/>
  <c r="BG167"/>
  <c r="BE167"/>
  <c r="T167"/>
  <c r="R167"/>
  <c r="P167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J117"/>
  <c r="J116"/>
  <c r="F116"/>
  <c r="F114"/>
  <c r="E112"/>
  <c r="J92"/>
  <c r="J91"/>
  <c r="F91"/>
  <c r="F89"/>
  <c r="E87"/>
  <c r="J18"/>
  <c r="E18"/>
  <c r="F92" s="1"/>
  <c r="J17"/>
  <c r="J12"/>
  <c r="J114" s="1"/>
  <c r="E7"/>
  <c r="E85" s="1"/>
  <c r="J37" i="2"/>
  <c r="J36"/>
  <c r="AY95" i="1"/>
  <c r="J35" i="2"/>
  <c r="AX95" i="1" s="1"/>
  <c r="BI199" i="2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J116"/>
  <c r="J115"/>
  <c r="F115"/>
  <c r="F113"/>
  <c r="E111"/>
  <c r="J92"/>
  <c r="J91"/>
  <c r="F91"/>
  <c r="F89"/>
  <c r="E87"/>
  <c r="J18"/>
  <c r="E18"/>
  <c r="F116" s="1"/>
  <c r="J17"/>
  <c r="J12"/>
  <c r="J113" s="1"/>
  <c r="E7"/>
  <c r="E85" s="1"/>
  <c r="L90" i="1"/>
  <c r="AM90"/>
  <c r="AM89"/>
  <c r="L89"/>
  <c r="AM87"/>
  <c r="L87"/>
  <c r="L85"/>
  <c r="L84"/>
  <c r="J144" i="2"/>
  <c r="J129"/>
  <c r="J199"/>
  <c r="BK196"/>
  <c r="J191"/>
  <c r="BK183"/>
  <c r="J178"/>
  <c r="J170"/>
  <c r="BK164"/>
  <c r="BK154"/>
  <c r="BK144"/>
  <c r="BK135"/>
  <c r="BK128"/>
  <c r="J168" i="3"/>
  <c r="J163"/>
  <c r="BK159"/>
  <c r="J155"/>
  <c r="J154"/>
  <c r="BK153"/>
  <c r="BK147"/>
  <c r="BK140"/>
  <c r="J133"/>
  <c r="J164"/>
  <c r="J160"/>
  <c r="BK154"/>
  <c r="J148"/>
  <c r="J139"/>
  <c r="J136"/>
  <c r="BK129"/>
  <c r="BK124"/>
  <c r="J150"/>
  <c r="J145"/>
  <c r="BK139"/>
  <c r="J130"/>
  <c r="BK125"/>
  <c r="J138"/>
  <c r="J124"/>
  <c r="BK168" i="4"/>
  <c r="J158"/>
  <c r="J152"/>
  <c r="J145"/>
  <c r="J138"/>
  <c r="BK130"/>
  <c r="J168"/>
  <c r="BK162"/>
  <c r="BK158"/>
  <c r="BK151"/>
  <c r="J141"/>
  <c r="J136"/>
  <c r="BK128"/>
  <c r="J124"/>
  <c r="BK157"/>
  <c r="BK148"/>
  <c r="BK141"/>
  <c r="J132"/>
  <c r="J127"/>
  <c r="BK167"/>
  <c r="J157"/>
  <c r="BK150"/>
  <c r="J135"/>
  <c r="BK123"/>
  <c r="J198" i="2"/>
  <c r="J196"/>
  <c r="BK192"/>
  <c r="J185"/>
  <c r="J180"/>
  <c r="J175"/>
  <c r="J171"/>
  <c r="J163"/>
  <c r="BK158"/>
  <c r="BK149"/>
  <c r="BK146"/>
  <c r="BK141"/>
  <c r="BK137"/>
  <c r="J122"/>
  <c r="BK191"/>
  <c r="J188"/>
  <c r="BK182"/>
  <c r="J179"/>
  <c r="J167"/>
  <c r="BK159"/>
  <c r="BK153"/>
  <c r="J147"/>
  <c r="J141"/>
  <c r="BK134"/>
  <c r="BK130"/>
  <c r="J126"/>
  <c r="BK122"/>
  <c r="J182"/>
  <c r="J174"/>
  <c r="BK170"/>
  <c r="BK163"/>
  <c r="J157"/>
  <c r="J149"/>
  <c r="J137"/>
  <c r="J134"/>
  <c r="BK125"/>
  <c r="J197"/>
  <c r="J194"/>
  <c r="BK188"/>
  <c r="J181"/>
  <c r="BK176"/>
  <c r="BK171"/>
  <c r="BK165"/>
  <c r="J156"/>
  <c r="J146"/>
  <c r="BK136"/>
  <c r="BK129"/>
  <c r="J123"/>
  <c r="BK165" i="3"/>
  <c r="J161"/>
  <c r="J157"/>
  <c r="BK151"/>
  <c r="BK142"/>
  <c r="BK132"/>
  <c r="J167"/>
  <c r="BK161"/>
  <c r="BK157"/>
  <c r="BK150"/>
  <c r="BK141"/>
  <c r="BK133"/>
  <c r="J126"/>
  <c r="BK156"/>
  <c r="BK149"/>
  <c r="J144"/>
  <c r="J137"/>
  <c r="BK131"/>
  <c r="BK126"/>
  <c r="BK145"/>
  <c r="J128"/>
  <c r="BK164" i="4"/>
  <c r="J154"/>
  <c r="BK146"/>
  <c r="J139"/>
  <c r="BK134"/>
  <c r="J129"/>
  <c r="J167"/>
  <c r="J159"/>
  <c r="BK154"/>
  <c r="BK149"/>
  <c r="BK140"/>
  <c r="J133"/>
  <c r="BK125"/>
  <c r="BK160"/>
  <c r="J150"/>
  <c r="BK145"/>
  <c r="BK133"/>
  <c r="J128"/>
  <c r="J166"/>
  <c r="J155"/>
  <c r="J147"/>
  <c r="J131"/>
  <c r="BK197" i="2"/>
  <c r="BK194"/>
  <c r="J189"/>
  <c r="J183"/>
  <c r="J176"/>
  <c r="J172"/>
  <c r="J166"/>
  <c r="J159"/>
  <c r="BK155"/>
  <c r="J150"/>
  <c r="BK145"/>
  <c r="J140"/>
  <c r="J130"/>
  <c r="BK124"/>
  <c r="J192"/>
  <c r="BK189"/>
  <c r="J184"/>
  <c r="BK180"/>
  <c r="J169"/>
  <c r="J164"/>
  <c r="J154"/>
  <c r="BK150"/>
  <c r="J145"/>
  <c r="J138"/>
  <c r="BK133"/>
  <c r="J128"/>
  <c r="J124"/>
  <c r="J186"/>
  <c r="BK177"/>
  <c r="BK172"/>
  <c r="BK166"/>
  <c r="BK160"/>
  <c r="J151"/>
  <c r="J143"/>
  <c r="BK138"/>
  <c r="J133"/>
  <c r="AS94" i="1"/>
  <c r="BK185" i="2"/>
  <c r="J177"/>
  <c r="BK168"/>
  <c r="J158"/>
  <c r="BK152"/>
  <c r="BK143"/>
  <c r="J132"/>
  <c r="J127"/>
  <c r="BK167" i="3"/>
  <c r="BK162"/>
  <c r="BK158"/>
  <c r="J152"/>
  <c r="BK144"/>
  <c r="BK134"/>
  <c r="BK168"/>
  <c r="BK163"/>
  <c r="J159"/>
  <c r="J153"/>
  <c r="J142"/>
  <c r="BK137"/>
  <c r="J131"/>
  <c r="J125"/>
  <c r="J151"/>
  <c r="BK146"/>
  <c r="J140"/>
  <c r="J135"/>
  <c r="BK127"/>
  <c r="J146"/>
  <c r="J129"/>
  <c r="BK169" i="4"/>
  <c r="J161"/>
  <c r="J149"/>
  <c r="BK143"/>
  <c r="BK132"/>
  <c r="J169"/>
  <c r="J164"/>
  <c r="J160"/>
  <c r="J153"/>
  <c r="J143"/>
  <c r="BK135"/>
  <c r="BK127"/>
  <c r="J165"/>
  <c r="BK156"/>
  <c r="J146"/>
  <c r="J140"/>
  <c r="BK131"/>
  <c r="J125"/>
  <c r="BK159"/>
  <c r="J151"/>
  <c r="BK137"/>
  <c r="BK124"/>
  <c r="BK199" i="2"/>
  <c r="J195"/>
  <c r="J193"/>
  <c r="BK187"/>
  <c r="BK178"/>
  <c r="BK173"/>
  <c r="J168"/>
  <c r="J162"/>
  <c r="BK156"/>
  <c r="J153"/>
  <c r="BK148"/>
  <c r="BK142"/>
  <c r="J139"/>
  <c r="J125"/>
  <c r="BK193"/>
  <c r="J190"/>
  <c r="J187"/>
  <c r="BK181"/>
  <c r="BK174"/>
  <c r="J165"/>
  <c r="BK157"/>
  <c r="BK151"/>
  <c r="J142"/>
  <c r="J136"/>
  <c r="J131"/>
  <c r="BK127"/>
  <c r="BK123"/>
  <c r="BK184"/>
  <c r="BK175"/>
  <c r="BK167"/>
  <c r="BK162"/>
  <c r="J152"/>
  <c r="BK147"/>
  <c r="BK139"/>
  <c r="J135"/>
  <c r="BK132"/>
  <c r="BK198"/>
  <c r="BK195"/>
  <c r="BK190"/>
  <c r="BK186"/>
  <c r="BK179"/>
  <c r="J173"/>
  <c r="BK169"/>
  <c r="J160"/>
  <c r="J155"/>
  <c r="J148"/>
  <c r="BK140"/>
  <c r="BK131"/>
  <c r="BK126"/>
  <c r="BK164" i="3"/>
  <c r="BK160"/>
  <c r="J156"/>
  <c r="J149"/>
  <c r="BK136"/>
  <c r="BK130"/>
  <c r="J165"/>
  <c r="J162"/>
  <c r="J158"/>
  <c r="BK152"/>
  <c r="J147"/>
  <c r="BK138"/>
  <c r="J132"/>
  <c r="J127"/>
  <c r="BK155"/>
  <c r="BK148"/>
  <c r="J141"/>
  <c r="J134"/>
  <c r="BK128"/>
  <c r="BK123"/>
  <c r="BK135"/>
  <c r="J123"/>
  <c r="BK166" i="4"/>
  <c r="BK155"/>
  <c r="BK147"/>
  <c r="J144"/>
  <c r="J137"/>
  <c r="BK126"/>
  <c r="BK165"/>
  <c r="BK161"/>
  <c r="J156"/>
  <c r="J148"/>
  <c r="BK138"/>
  <c r="BK129"/>
  <c r="J126"/>
  <c r="J162"/>
  <c r="BK152"/>
  <c r="BK144"/>
  <c r="BK136"/>
  <c r="J130"/>
  <c r="J123"/>
  <c r="BK153"/>
  <c r="BK139"/>
  <c r="J134"/>
  <c r="P121" i="2" l="1"/>
  <c r="R161"/>
  <c r="R120" s="1"/>
  <c r="R119" s="1"/>
  <c r="R122" i="3"/>
  <c r="R143"/>
  <c r="R166"/>
  <c r="P122" i="4"/>
  <c r="BK142"/>
  <c r="J142" s="1"/>
  <c r="J99" s="1"/>
  <c r="BK163"/>
  <c r="J163" s="1"/>
  <c r="J100" s="1"/>
  <c r="T121" i="2"/>
  <c r="T161"/>
  <c r="P122" i="3"/>
  <c r="T143"/>
  <c r="T166"/>
  <c r="T122" i="4"/>
  <c r="T142"/>
  <c r="P163"/>
  <c r="R121" i="2"/>
  <c r="P161"/>
  <c r="T122" i="3"/>
  <c r="T121"/>
  <c r="T120" s="1"/>
  <c r="P143"/>
  <c r="P166"/>
  <c r="BK122" i="4"/>
  <c r="BK121" s="1"/>
  <c r="BK120" s="1"/>
  <c r="J120" s="1"/>
  <c r="J96" s="1"/>
  <c r="R142"/>
  <c r="R163"/>
  <c r="BK121" i="2"/>
  <c r="J121"/>
  <c r="J98" s="1"/>
  <c r="BK161"/>
  <c r="J161" s="1"/>
  <c r="J99" s="1"/>
  <c r="BK122" i="3"/>
  <c r="J122" s="1"/>
  <c r="J98" s="1"/>
  <c r="BK143"/>
  <c r="J143" s="1"/>
  <c r="J99" s="1"/>
  <c r="BK166"/>
  <c r="J166"/>
  <c r="J100" s="1"/>
  <c r="R122" i="4"/>
  <c r="R121" s="1"/>
  <c r="R120" s="1"/>
  <c r="P142"/>
  <c r="T163"/>
  <c r="E85"/>
  <c r="BF123"/>
  <c r="BF130"/>
  <c r="BF133"/>
  <c r="BF134"/>
  <c r="BF136"/>
  <c r="BF145"/>
  <c r="BF148"/>
  <c r="BF150"/>
  <c r="BF154"/>
  <c r="BF156"/>
  <c r="BF161"/>
  <c r="BF166"/>
  <c r="F92"/>
  <c r="BF124"/>
  <c r="BF126"/>
  <c r="BF127"/>
  <c r="BF129"/>
  <c r="BF131"/>
  <c r="BF139"/>
  <c r="BF149"/>
  <c r="BF151"/>
  <c r="BF162"/>
  <c r="BF164"/>
  <c r="BF165"/>
  <c r="J89"/>
  <c r="BF125"/>
  <c r="BF132"/>
  <c r="BF135"/>
  <c r="BF140"/>
  <c r="BF143"/>
  <c r="BF152"/>
  <c r="BF155"/>
  <c r="BF159"/>
  <c r="BF167"/>
  <c r="BF168"/>
  <c r="BF169"/>
  <c r="BF128"/>
  <c r="BF137"/>
  <c r="BF138"/>
  <c r="BF141"/>
  <c r="BF144"/>
  <c r="BF146"/>
  <c r="BF147"/>
  <c r="BF153"/>
  <c r="BF157"/>
  <c r="BF158"/>
  <c r="BF160"/>
  <c r="J89" i="3"/>
  <c r="E110"/>
  <c r="BF123"/>
  <c r="BF127"/>
  <c r="BF128"/>
  <c r="BF133"/>
  <c r="BF137"/>
  <c r="BF142"/>
  <c r="BF144"/>
  <c r="BF126"/>
  <c r="BF134"/>
  <c r="BF139"/>
  <c r="BF151"/>
  <c r="BF152"/>
  <c r="BF153"/>
  <c r="BF156"/>
  <c r="BF157"/>
  <c r="BF158"/>
  <c r="BF160"/>
  <c r="F117"/>
  <c r="BF124"/>
  <c r="BF125"/>
  <c r="BF129"/>
  <c r="BF130"/>
  <c r="BF131"/>
  <c r="BF132"/>
  <c r="BF135"/>
  <c r="BF136"/>
  <c r="BF138"/>
  <c r="BF140"/>
  <c r="BF141"/>
  <c r="BF146"/>
  <c r="BF150"/>
  <c r="BF154"/>
  <c r="BF163"/>
  <c r="BF164"/>
  <c r="BF145"/>
  <c r="BF147"/>
  <c r="BF148"/>
  <c r="BF149"/>
  <c r="BF155"/>
  <c r="BF159"/>
  <c r="BF161"/>
  <c r="BF162"/>
  <c r="BF165"/>
  <c r="BF167"/>
  <c r="BF168"/>
  <c r="E109" i="2"/>
  <c r="BF122"/>
  <c r="BF135"/>
  <c r="BF139"/>
  <c r="BF147"/>
  <c r="BF151"/>
  <c r="BF154"/>
  <c r="BF157"/>
  <c r="BF159"/>
  <c r="BF167"/>
  <c r="BF170"/>
  <c r="BF176"/>
  <c r="BF180"/>
  <c r="BF190"/>
  <c r="BF191"/>
  <c r="BF192"/>
  <c r="BF194"/>
  <c r="BF195"/>
  <c r="BF196"/>
  <c r="BF198"/>
  <c r="BF124"/>
  <c r="BF128"/>
  <c r="BF132"/>
  <c r="BF133"/>
  <c r="BF134"/>
  <c r="BF142"/>
  <c r="BF143"/>
  <c r="BF150"/>
  <c r="BF160"/>
  <c r="BF162"/>
  <c r="BF169"/>
  <c r="BF171"/>
  <c r="BF172"/>
  <c r="BF173"/>
  <c r="BF179"/>
  <c r="BF181"/>
  <c r="BF187"/>
  <c r="J89"/>
  <c r="F92"/>
  <c r="BF123"/>
  <c r="BF125"/>
  <c r="BF127"/>
  <c r="BF129"/>
  <c r="BF131"/>
  <c r="BF137"/>
  <c r="BF140"/>
  <c r="BF144"/>
  <c r="BF146"/>
  <c r="BF148"/>
  <c r="BF153"/>
  <c r="BF158"/>
  <c r="BF163"/>
  <c r="BF164"/>
  <c r="BF166"/>
  <c r="BF168"/>
  <c r="BF175"/>
  <c r="BF178"/>
  <c r="BF183"/>
  <c r="BF188"/>
  <c r="BF126"/>
  <c r="BF130"/>
  <c r="BF136"/>
  <c r="BF138"/>
  <c r="BF141"/>
  <c r="BF145"/>
  <c r="BF149"/>
  <c r="BF152"/>
  <c r="BF155"/>
  <c r="BF156"/>
  <c r="BF165"/>
  <c r="BF174"/>
  <c r="BF177"/>
  <c r="BF182"/>
  <c r="BF184"/>
  <c r="BF185"/>
  <c r="BF186"/>
  <c r="BF189"/>
  <c r="BF193"/>
  <c r="BF197"/>
  <c r="BF199"/>
  <c r="F37"/>
  <c r="BD95" i="1" s="1"/>
  <c r="F35" i="3"/>
  <c r="BB96" i="1"/>
  <c r="J33" i="3"/>
  <c r="AV96" i="1" s="1"/>
  <c r="F37" i="4"/>
  <c r="BD97" i="1"/>
  <c r="J33" i="2"/>
  <c r="AV95" i="1" s="1"/>
  <c r="F37" i="3"/>
  <c r="BD96" i="1"/>
  <c r="F33" i="4"/>
  <c r="AZ97" i="1" s="1"/>
  <c r="F36" i="4"/>
  <c r="BC97" i="1"/>
  <c r="F33" i="2"/>
  <c r="AZ95" i="1" s="1"/>
  <c r="F35" i="2"/>
  <c r="BB95" i="1"/>
  <c r="F35" i="4"/>
  <c r="BB97" i="1" s="1"/>
  <c r="F36" i="2"/>
  <c r="BC95" i="1"/>
  <c r="F33" i="3"/>
  <c r="AZ96" i="1" s="1"/>
  <c r="F36" i="3"/>
  <c r="BC96" i="1"/>
  <c r="J33" i="4"/>
  <c r="AV97" i="1" s="1"/>
  <c r="BK121" i="3" l="1"/>
  <c r="J121" s="1"/>
  <c r="J97" s="1"/>
  <c r="R121"/>
  <c r="R120" s="1"/>
  <c r="T121" i="4"/>
  <c r="T120" s="1"/>
  <c r="T120" i="2"/>
  <c r="T119" s="1"/>
  <c r="P121" i="3"/>
  <c r="P120"/>
  <c r="AU96" i="1" s="1"/>
  <c r="P121" i="4"/>
  <c r="P120"/>
  <c r="AU97" i="1" s="1"/>
  <c r="P120" i="2"/>
  <c r="P119" s="1"/>
  <c r="AU95" i="1" s="1"/>
  <c r="J121" i="4"/>
  <c r="J97" s="1"/>
  <c r="BK120" i="2"/>
  <c r="J120"/>
  <c r="J97" s="1"/>
  <c r="J122" i="4"/>
  <c r="J98" s="1"/>
  <c r="J30"/>
  <c r="AG97" i="1" s="1"/>
  <c r="AN97" s="1"/>
  <c r="F34" i="2"/>
  <c r="BA95" i="1" s="1"/>
  <c r="AZ94"/>
  <c r="W29" s="1"/>
  <c r="BC94"/>
  <c r="AY94"/>
  <c r="J34" i="2"/>
  <c r="AW95" i="1" s="1"/>
  <c r="AT95" s="1"/>
  <c r="BD94"/>
  <c r="W33" s="1"/>
  <c r="BB94"/>
  <c r="AX94" s="1"/>
  <c r="F34" i="3"/>
  <c r="BA96" i="1" s="1"/>
  <c r="F34" i="4"/>
  <c r="BA97" i="1" s="1"/>
  <c r="J34" i="3"/>
  <c r="AW96" i="1" s="1"/>
  <c r="AT96" s="1"/>
  <c r="J34" i="4"/>
  <c r="AW97" i="1" s="1"/>
  <c r="AT97" s="1"/>
  <c r="BK120" i="3" l="1"/>
  <c r="J120" s="1"/>
  <c r="J30" s="1"/>
  <c r="AG96" i="1" s="1"/>
  <c r="AN96" s="1"/>
  <c r="BK119" i="2"/>
  <c r="J119" s="1"/>
  <c r="J30" s="1"/>
  <c r="AG95" i="1" s="1"/>
  <c r="J39" i="4"/>
  <c r="AU94" i="1"/>
  <c r="AV94"/>
  <c r="AK29"/>
  <c r="BA94"/>
  <c r="AW94" s="1"/>
  <c r="AK30" s="1"/>
  <c r="W32"/>
  <c r="W31"/>
  <c r="J96" i="3" l="1"/>
  <c r="J39"/>
  <c r="J39" i="2"/>
  <c r="J96"/>
  <c r="AN95" i="1"/>
  <c r="AG94"/>
  <c r="AK26" s="1"/>
  <c r="AK35" s="1"/>
  <c r="AT94"/>
  <c r="W30"/>
  <c r="AN94" l="1"/>
</calcChain>
</file>

<file path=xl/sharedStrings.xml><?xml version="1.0" encoding="utf-8"?>
<sst xmlns="http://schemas.openxmlformats.org/spreadsheetml/2006/main" count="2891" uniqueCount="583">
  <si>
    <t>Export Komplet</t>
  </si>
  <si>
    <t/>
  </si>
  <si>
    <t>2.0</t>
  </si>
  <si>
    <t>False</t>
  </si>
  <si>
    <t>{7a35764c-e3d4-437c-bfa0-af6c8466770f}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</si>
  <si>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</si>
  <si>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</si>
  <si>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</si>
  <si>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</si>
  <si>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</si>
  <si>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</si>
  <si>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</si>
  <si>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GAJDOS03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</si>
  <si>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</si>
  <si>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</si>
  <si>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ZŠ Tulipánova - Pavilón 3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</si>
  <si>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</si>
  <si>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</si>
  <si>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</si>
  <si>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</si>
  <si>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</si>
  <si>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</si>
  <si>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</si>
  <si>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Mesto Nitra</t>
  </si>
  <si>
    <t>IČ DPH:</t>
  </si>
  <si>
    <t>Zhotoviteľ:</t>
  </si>
  <si>
    <t>Vyplň údaj</t>
  </si>
  <si>
    <t>Projektant:</t>
  </si>
  <si>
    <t>Ing. Stanislav Gajdoš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</si>
  <si>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</si>
  <si>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</si>
  <si>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</si>
  <si>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</si>
  <si>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</si>
  <si>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</si>
  <si>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</si>
  <si>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</si>
  <si>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</si>
  <si>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</si>
  <si>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</si>
  <si>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</si>
  <si>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</si>
  <si>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</si>
  <si>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</si>
  <si>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</si>
  <si>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</si>
  <si>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</si>
  <si>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</si>
  <si>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</si>
  <si>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</si>
  <si>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</si>
  <si>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</si>
  <si>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</si>
  <si>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</si>
  <si>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</si>
  <si>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</si>
  <si>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</si>
  <si>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</si>
  <si>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</si>
  <si>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</si>
  <si>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</si>
  <si>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</si>
  <si>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</si>
  <si>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</si>
  <si>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</si>
  <si>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</si>
  <si>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</si>
  <si>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</si>
  <si>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</si>
  <si>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</si>
  <si>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</si>
  <si>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</si>
  <si>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</si>
  <si>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</si>
  <si>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</si>
  <si>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</si>
  <si>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</si>
  <si>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</si>
  <si>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01-EL-U1</t>
  </si>
  <si>
    <t>SO-05 Elektroinštalácia</t>
  </si>
  <si>
    <t>STA</t>
  </si>
  <si>
    <t>1</t>
  </si>
  <si>
    <t>{99f253ed-5698-4df4-8c8b-7341c962188e}</t>
  </si>
  <si>
    <t>01-BL-U1</t>
  </si>
  <si>
    <t>SO-06 Bleskozvod</t>
  </si>
  <si>
    <t>{e3845692-3ac5-4467-a8dc-aee770589591}</t>
  </si>
  <si>
    <t>01-SL-U1</t>
  </si>
  <si>
    <t>SO-05.1 Slaboprúd</t>
  </si>
  <si>
    <t>{c92bdf97-4600-4867-9760-30cd648e2c79}</t>
  </si>
  <si>
    <t>KRYCÍ LIST ROZPOČTU</t>
  </si>
  <si>
    <t>Objekt:</t>
  </si>
  <si>
    <t>01-EL-U1 - SO-05 Elektroinštalácia</t>
  </si>
  <si>
    <t>REKAPITULÁCIA ROZPOČTU</t>
  </si>
  <si>
    <t>Kód dielu - Popis</t>
  </si>
  <si>
    <t>Cena celkom [EUR]</t>
  </si>
  <si>
    <t>Náklady z rozpočtu</t>
  </si>
  <si>
    <t>-1</t>
  </si>
  <si>
    <t>D1 - Práce a dodávky M</t>
  </si>
  <si>
    <t xml:space="preserve">    21-M21m - Elektroinštalácia  - materiál</t>
  </si>
  <si>
    <t xml:space="preserve">    21-M - Elektroinštalácia - montáž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</si>
  <si>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</si>
  <si>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</si>
  <si>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</si>
  <si>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</si>
  <si>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</si>
  <si>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</si>
  <si>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</si>
  <si>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</si>
  <si>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</si>
  <si>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</si>
  <si>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</si>
  <si>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</si>
  <si>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D1</t>
  </si>
  <si>
    <t>Práce a dodávky M</t>
  </si>
  <si>
    <t>ROZPOCET</t>
  </si>
  <si>
    <t>21-M21m</t>
  </si>
  <si>
    <t>Elektroinštalácia  - materiál</t>
  </si>
  <si>
    <t>M</t>
  </si>
  <si>
    <t>3450906510</t>
  </si>
  <si>
    <t>Krabica bezhalog. KU 68 1901HF</t>
  </si>
  <si>
    <t>ks</t>
  </si>
  <si>
    <t>128</t>
  </si>
  <si>
    <t>2</t>
  </si>
  <si>
    <t>3450911000</t>
  </si>
  <si>
    <t>Krabica bezhalog. KU 68 1901HF + vičko V 68HF + svorkov.</t>
  </si>
  <si>
    <t>4</t>
  </si>
  <si>
    <t>3</t>
  </si>
  <si>
    <t>3450910700</t>
  </si>
  <si>
    <t>Trubka bezhalog. HFX 20</t>
  </si>
  <si>
    <t>m</t>
  </si>
  <si>
    <t>6</t>
  </si>
  <si>
    <t>3450910646</t>
  </si>
  <si>
    <t>Trubka bezhalog. HFXP 50</t>
  </si>
  <si>
    <t>8</t>
  </si>
  <si>
    <t>5</t>
  </si>
  <si>
    <t>3410101142</t>
  </si>
  <si>
    <t>Grip 2207036 M30 kovový pozinkovaný</t>
  </si>
  <si>
    <t>10</t>
  </si>
  <si>
    <t>3410101157</t>
  </si>
  <si>
    <t>Hmoždinka pre viazacie pásky 839.39/101 8mm 40mm čierna</t>
  </si>
  <si>
    <t>12</t>
  </si>
  <si>
    <t>7</t>
  </si>
  <si>
    <t>3410101151</t>
  </si>
  <si>
    <t>Páska viazacia 839.52160 2,5x160mm čierna</t>
  </si>
  <si>
    <t>14</t>
  </si>
  <si>
    <t>KPE000000678</t>
  </si>
  <si>
    <t>Kábel pevný CXKH-R-O 2x1,5 B2cas1d1a1 bezhalogénový oranžový [CHKE-R, PRAFlaSafe X]</t>
  </si>
  <si>
    <t>-1311712321</t>
  </si>
  <si>
    <t>9</t>
  </si>
  <si>
    <t>KPE000001629</t>
  </si>
  <si>
    <t>Kábel pevný 1-CXKH-R-O 3x1,5 B2cas1d0a1 bezhalogénový oranžový /PRAFlaSafe X/</t>
  </si>
  <si>
    <t>-698284968</t>
  </si>
  <si>
    <t>KPE000000672</t>
  </si>
  <si>
    <t>Kábel pevný CXKH-R-J 3x1,5 B2cas1d1a1 bezhalogénový oranžový [CHKE-R, PRAFlaSafe X]</t>
  </si>
  <si>
    <t>306318933</t>
  </si>
  <si>
    <t>11</t>
  </si>
  <si>
    <t>KPE000000966</t>
  </si>
  <si>
    <t>Kábel pevný CXKH-R-J 3x2,5 B2cas1d1a1 bezhalogénový oranžový [CHKE-R, PRAFlaSafe X]</t>
  </si>
  <si>
    <t>-1251479609</t>
  </si>
  <si>
    <t>KPE000000676</t>
  </si>
  <si>
    <t>Kábel pevný CXKH-R-J 5x2,5 B2cas1d1a1 bezhalogénový oranžový [CHKE-R, PRAFlaSafe X]</t>
  </si>
  <si>
    <t>-585380381</t>
  </si>
  <si>
    <t>13</t>
  </si>
  <si>
    <t>KPE000002849</t>
  </si>
  <si>
    <t>Kábel pevný CXKH-R-J 5x4 B2cas1d1a1 bezhalogénový oranžový [CHKE-R, PRAFlaSafe X]</t>
  </si>
  <si>
    <t>-279908487</t>
  </si>
  <si>
    <t>KPE000001941</t>
  </si>
  <si>
    <t>Kábel pevný CXKH-R-J 5x6 B2cas1d0a1 bezhalogénový oranžový [CXKE-R, PRAFlaSafe X]</t>
  </si>
  <si>
    <t>700976745</t>
  </si>
  <si>
    <t>15</t>
  </si>
  <si>
    <t>3410103038</t>
  </si>
  <si>
    <t>Vodič 6mm zž</t>
  </si>
  <si>
    <t>32</t>
  </si>
  <si>
    <t>16</t>
  </si>
  <si>
    <t>3410103037</t>
  </si>
  <si>
    <t>Vodič 25mm zž</t>
  </si>
  <si>
    <t>34</t>
  </si>
  <si>
    <t>17</t>
  </si>
  <si>
    <t>3450201270</t>
  </si>
  <si>
    <t>Spínač R1 komplet  biely IP20</t>
  </si>
  <si>
    <t>36</t>
  </si>
  <si>
    <t>18</t>
  </si>
  <si>
    <t>3450201430</t>
  </si>
  <si>
    <t>Spínač R5 komplet  biely  IP20</t>
  </si>
  <si>
    <t>38</t>
  </si>
  <si>
    <t>19</t>
  </si>
  <si>
    <t>3450201520</t>
  </si>
  <si>
    <t>Spínač R6 komplet  biely  IP20</t>
  </si>
  <si>
    <t>40</t>
  </si>
  <si>
    <t>3458026344</t>
  </si>
  <si>
    <t>Spínač  tlač R1/0  biely IP20</t>
  </si>
  <si>
    <t>42</t>
  </si>
  <si>
    <t>21</t>
  </si>
  <si>
    <t>3450323100</t>
  </si>
  <si>
    <t>Zásuvka jednonásobná 230V 16A IP20  biela</t>
  </si>
  <si>
    <t>44</t>
  </si>
  <si>
    <t>22</t>
  </si>
  <si>
    <t>3450323101</t>
  </si>
  <si>
    <t>Zásuvka jednonásobná 230V 16A IP20 - pre PC</t>
  </si>
  <si>
    <t>46</t>
  </si>
  <si>
    <t>23</t>
  </si>
  <si>
    <t>3427213368</t>
  </si>
  <si>
    <t>Zásuvka jednonásobná 230V 16A IP20  s prepäť.ochranou</t>
  </si>
  <si>
    <t>48</t>
  </si>
  <si>
    <t>24</t>
  </si>
  <si>
    <t>3411806887</t>
  </si>
  <si>
    <t>Zásuvka do vlhka 230V 16A IP44 biela</t>
  </si>
  <si>
    <t>50</t>
  </si>
  <si>
    <t>25</t>
  </si>
  <si>
    <t>EOV000000598</t>
  </si>
  <si>
    <t>Hlavica ovládacia hríbová XALK178E v skrinke červená 1Z+1V s aretáciou</t>
  </si>
  <si>
    <t>-2128915129</t>
  </si>
  <si>
    <t>26</t>
  </si>
  <si>
    <t>EOV000002106</t>
  </si>
  <si>
    <t xml:space="preserve">Tlačidlo "Central stop" so sklom </t>
  </si>
  <si>
    <t>-128682695</t>
  </si>
  <si>
    <t>27</t>
  </si>
  <si>
    <t>3485678521</t>
  </si>
  <si>
    <t>Svietidlo B nástenné  LED 20W IP54 s pohyb.čidlom</t>
  </si>
  <si>
    <t>52</t>
  </si>
  <si>
    <t>28</t>
  </si>
  <si>
    <t>3485678522</t>
  </si>
  <si>
    <t>Svietidlo C stropné LED 230V 30W 4000K IP20 asymetr.pre osvetl.tabule</t>
  </si>
  <si>
    <t>54</t>
  </si>
  <si>
    <t>29</t>
  </si>
  <si>
    <t>3485678523</t>
  </si>
  <si>
    <t>Svietidlo H pohladové LED 230V 40W 4000K IP20</t>
  </si>
  <si>
    <t>56</t>
  </si>
  <si>
    <t>30</t>
  </si>
  <si>
    <t>3485678524</t>
  </si>
  <si>
    <t>Svietidlo J podhlad. LED 230V 20W  IP20</t>
  </si>
  <si>
    <t>58</t>
  </si>
  <si>
    <t>31</t>
  </si>
  <si>
    <t>3485678559</t>
  </si>
  <si>
    <t>Svietidlo  núdzové LED 6W 1h IP20 so zdrojom</t>
  </si>
  <si>
    <t>60</t>
  </si>
  <si>
    <t>35791522</t>
  </si>
  <si>
    <t>Rozvádzač RH-I</t>
  </si>
  <si>
    <t>62</t>
  </si>
  <si>
    <t>33</t>
  </si>
  <si>
    <t>35791523</t>
  </si>
  <si>
    <t>Rozvádzač R1-I</t>
  </si>
  <si>
    <t>64</t>
  </si>
  <si>
    <t>35791524</t>
  </si>
  <si>
    <t>Rozvádzač R2-I</t>
  </si>
  <si>
    <t>66</t>
  </si>
  <si>
    <t>35</t>
  </si>
  <si>
    <t>35791525</t>
  </si>
  <si>
    <t>Rozvádzač R21</t>
  </si>
  <si>
    <t>68</t>
  </si>
  <si>
    <t>35791526</t>
  </si>
  <si>
    <t>Rozvádzač R22</t>
  </si>
  <si>
    <t>70</t>
  </si>
  <si>
    <t>37</t>
  </si>
  <si>
    <t>3574856792</t>
  </si>
  <si>
    <t>Nul.svorkovnica EPP</t>
  </si>
  <si>
    <t>72</t>
  </si>
  <si>
    <t>345720291</t>
  </si>
  <si>
    <t>El.ventilátor 230V 125mm s dobeom</t>
  </si>
  <si>
    <t>74</t>
  </si>
  <si>
    <t>39</t>
  </si>
  <si>
    <t>9990000003</t>
  </si>
  <si>
    <t>Podružný materiál 3%</t>
  </si>
  <si>
    <t>%</t>
  </si>
  <si>
    <t>76</t>
  </si>
  <si>
    <t>21-M</t>
  </si>
  <si>
    <t>Elektroinštalácia - montáž</t>
  </si>
  <si>
    <t>K</t>
  </si>
  <si>
    <t>210010301</t>
  </si>
  <si>
    <t>Krabica prístrojová bez zapojenia (1901, KP 68, KZ 3)</t>
  </si>
  <si>
    <t>78</t>
  </si>
  <si>
    <t>41</t>
  </si>
  <si>
    <t>210010321</t>
  </si>
  <si>
    <t>Krabica odbočná s viečkom, svorkovnicou vrátane zapojenia (1903, KR 68) kruhová</t>
  </si>
  <si>
    <t>80</t>
  </si>
  <si>
    <t>210010003</t>
  </si>
  <si>
    <t>Rúrka ohybná elektroinštalačná, uložená pod omietkou  20mm</t>
  </si>
  <si>
    <t>82</t>
  </si>
  <si>
    <t>43</t>
  </si>
  <si>
    <t>210010005</t>
  </si>
  <si>
    <t>Rúrka ohybná elektroinštalačná, uložená pod omietkou  50mm</t>
  </si>
  <si>
    <t>84</t>
  </si>
  <si>
    <t>210020001</t>
  </si>
  <si>
    <t>Káblové vešiaky a závesy, hák pre voľné uloženie kábla z pásky 30 x 3 mm</t>
  </si>
  <si>
    <t>86</t>
  </si>
  <si>
    <t>45</t>
  </si>
  <si>
    <t>210800101.1</t>
  </si>
  <si>
    <t>Kábel medený uložený pod om.  N2XH 2x1, 5</t>
  </si>
  <si>
    <t>88</t>
  </si>
  <si>
    <t>210800105.1</t>
  </si>
  <si>
    <t>Kábel medený uložený pod om. N2XH 3x1, 5</t>
  </si>
  <si>
    <t>90</t>
  </si>
  <si>
    <t>47</t>
  </si>
  <si>
    <t>210800116</t>
  </si>
  <si>
    <t>Kábel medený uložený pod om. N2XH 3x2,5</t>
  </si>
  <si>
    <t>92</t>
  </si>
  <si>
    <t>210800127</t>
  </si>
  <si>
    <t>Kábel medený uložený pod om. N2XH 5x2,5</t>
  </si>
  <si>
    <t>94</t>
  </si>
  <si>
    <t>49</t>
  </si>
  <si>
    <t>210800138</t>
  </si>
  <si>
    <t>Kábel medený uložený pod om. N2XH 5x4,0</t>
  </si>
  <si>
    <t>96</t>
  </si>
  <si>
    <t>210800149</t>
  </si>
  <si>
    <t>Kábel medený uložený pod om. N2XH 5x6,0</t>
  </si>
  <si>
    <t>98</t>
  </si>
  <si>
    <t>51</t>
  </si>
  <si>
    <t>210800004</t>
  </si>
  <si>
    <t>Vodič  medený  uložený pod omietkou CYY 6</t>
  </si>
  <si>
    <t>100</t>
  </si>
  <si>
    <t>210800609</t>
  </si>
  <si>
    <t>Vodič  medený  uložený pod omietkou CYY 25</t>
  </si>
  <si>
    <t>102</t>
  </si>
  <si>
    <t>53</t>
  </si>
  <si>
    <t>210100101</t>
  </si>
  <si>
    <t>Ukončenie Cu a Al drôtov a lán včítane zapojenie, jedna žila, vodič s prierezom do 16 mm2</t>
  </si>
  <si>
    <t>104</t>
  </si>
  <si>
    <t>210100103</t>
  </si>
  <si>
    <t>Ukončenie Cu a Al drôtov a lán včítane zapojenie, jedna žila, vodič s prierezom do 50 mm2</t>
  </si>
  <si>
    <t>106</t>
  </si>
  <si>
    <t>55</t>
  </si>
  <si>
    <t>210110041</t>
  </si>
  <si>
    <t>Spínače polozapustené a zapustené vrátane zapojenia jednopólový - radenie 1 + 1/0</t>
  </si>
  <si>
    <t>108</t>
  </si>
  <si>
    <t>210110043</t>
  </si>
  <si>
    <t>Spínač polozapustený a zapustený vrátane zapojenia sériový prep.stried. - radenie 5</t>
  </si>
  <si>
    <t>110</t>
  </si>
  <si>
    <t>57</t>
  </si>
  <si>
    <t>210110045</t>
  </si>
  <si>
    <t>Spínač polozapustený a zapustený vrátane zapojenia stried.prep.- radenie 6</t>
  </si>
  <si>
    <t>112</t>
  </si>
  <si>
    <t>210110046</t>
  </si>
  <si>
    <t>Spínač STOP tlačítko v skrinke so sklom</t>
  </si>
  <si>
    <t>114</t>
  </si>
  <si>
    <t>59</t>
  </si>
  <si>
    <t>210111012</t>
  </si>
  <si>
    <t>Domová zásuvka polozapustená alebo zapustená, 10/16 A 250 V 2P + Z 2 x zapojenie</t>
  </si>
  <si>
    <t>116</t>
  </si>
  <si>
    <t>210111021</t>
  </si>
  <si>
    <t>Domová zásuvka do vlhka  10/16 A 250 V 2P</t>
  </si>
  <si>
    <t>118</t>
  </si>
  <si>
    <t>61</t>
  </si>
  <si>
    <t>210200134</t>
  </si>
  <si>
    <t>Svietidlo B nástenné  LED 20W IP54</t>
  </si>
  <si>
    <t>120</t>
  </si>
  <si>
    <t>210200137</t>
  </si>
  <si>
    <t>Svietidlo C stropné LED 230V 30W 4000K asymetr. IP20</t>
  </si>
  <si>
    <t>122</t>
  </si>
  <si>
    <t>63</t>
  </si>
  <si>
    <t>210200140</t>
  </si>
  <si>
    <t>124</t>
  </si>
  <si>
    <t>210200143</t>
  </si>
  <si>
    <t>Svietidlo J stropné LED 230V 20W  IP20</t>
  </si>
  <si>
    <t>126</t>
  </si>
  <si>
    <t>65</t>
  </si>
  <si>
    <t>210200146</t>
  </si>
  <si>
    <t>210120452</t>
  </si>
  <si>
    <t>Montáž el.ventilátora s dobehom  230V  10cm</t>
  </si>
  <si>
    <t>130</t>
  </si>
  <si>
    <t>67</t>
  </si>
  <si>
    <t>2101900P4</t>
  </si>
  <si>
    <t>Montáž rozvádzača RH-I</t>
  </si>
  <si>
    <t>132</t>
  </si>
  <si>
    <t>2101900P5</t>
  </si>
  <si>
    <t>Montáž rozvádzača R1-I</t>
  </si>
  <si>
    <t>134</t>
  </si>
  <si>
    <t>69</t>
  </si>
  <si>
    <t>2101900P6</t>
  </si>
  <si>
    <t>Montáž rozvádzača R2-I</t>
  </si>
  <si>
    <t>136</t>
  </si>
  <si>
    <t>2101900P7</t>
  </si>
  <si>
    <t>Montáž rozvádzača R21</t>
  </si>
  <si>
    <t>138</t>
  </si>
  <si>
    <t>71</t>
  </si>
  <si>
    <t>2101900P8</t>
  </si>
  <si>
    <t>Montáž rozvádzača R22</t>
  </si>
  <si>
    <t>140</t>
  </si>
  <si>
    <t>210192585</t>
  </si>
  <si>
    <t>Nulová svorka vrátane upevnenia a zapoj. EPP</t>
  </si>
  <si>
    <t>142</t>
  </si>
  <si>
    <t>73</t>
  </si>
  <si>
    <t>210011302</t>
  </si>
  <si>
    <t>Osadenie polyamidovej príchytky HM 8, do tehlového muriva</t>
  </si>
  <si>
    <t>144</t>
  </si>
  <si>
    <t>2199011</t>
  </si>
  <si>
    <t>PPV 6%</t>
  </si>
  <si>
    <t>146</t>
  </si>
  <si>
    <t>75</t>
  </si>
  <si>
    <t>2199021</t>
  </si>
  <si>
    <t>Revízna správa</t>
  </si>
  <si>
    <t>hod</t>
  </si>
  <si>
    <t>148</t>
  </si>
  <si>
    <t>21990315</t>
  </si>
  <si>
    <t>Sekanie - prierazy</t>
  </si>
  <si>
    <t>150</t>
  </si>
  <si>
    <t>77</t>
  </si>
  <si>
    <t>210DEM</t>
  </si>
  <si>
    <t>Demontážne práce</t>
  </si>
  <si>
    <t>152</t>
  </si>
  <si>
    <t>01-BL-U1 - SO-06 Bleskozvod</t>
  </si>
  <si>
    <t xml:space="preserve">    21-M b - Bleskozvod - montáž</t>
  </si>
  <si>
    <t xml:space="preserve">    21-Mm - Bleskozvod - materiál</t>
  </si>
  <si>
    <t xml:space="preserve">    D2 - Zemné práce</t>
  </si>
  <si>
    <t>21-M b</t>
  </si>
  <si>
    <t>Bleskozvod - montáž</t>
  </si>
  <si>
    <t>210220800.S</t>
  </si>
  <si>
    <t>Uzemňovacie vedenie na povrchu AlMgSi drôt zvodový Ø 8-10 mm</t>
  </si>
  <si>
    <t>-543900593</t>
  </si>
  <si>
    <t>210220101.S</t>
  </si>
  <si>
    <t>Podpery vedenia FeZn na plochú strechu PV21</t>
  </si>
  <si>
    <t>-2004472573</t>
  </si>
  <si>
    <t>210220021.S</t>
  </si>
  <si>
    <t>Uzemňovacie vedenie v zemi FeZn vrátane izolácie spojov O 10 mm</t>
  </si>
  <si>
    <t>1812503875</t>
  </si>
  <si>
    <t>210220020.S</t>
  </si>
  <si>
    <t>Uzemňovacie vedenie v zemi FeZn do 120 mm2 vrátane izolácie spojov</t>
  </si>
  <si>
    <t>-119617470</t>
  </si>
  <si>
    <t>210220361</t>
  </si>
  <si>
    <t>Tyčový uzemňovač zarazený do zeme a pripoj.vedenie do 2 m</t>
  </si>
  <si>
    <t>210220204.S</t>
  </si>
  <si>
    <t>Zachytávacia tyč FeZn bez osadenia JP 10, JP 15, JP 20</t>
  </si>
  <si>
    <t>-1044812464</t>
  </si>
  <si>
    <t>210220210.S</t>
  </si>
  <si>
    <t>Podstavec betónový FeZn k zachytávacej tyči JP</t>
  </si>
  <si>
    <t>-874037628</t>
  </si>
  <si>
    <t>210220230.S</t>
  </si>
  <si>
    <t>Ochranná strieška FeZn</t>
  </si>
  <si>
    <t>-93208845</t>
  </si>
  <si>
    <t>210220240.S</t>
  </si>
  <si>
    <t>Svorka FeZn k zachytávacej, uzemňovacej tyči  SJ</t>
  </si>
  <si>
    <t>-802484212</t>
  </si>
  <si>
    <t>210220243.S</t>
  </si>
  <si>
    <t>Svorka FeZn spojovacia SS</t>
  </si>
  <si>
    <t>165149144</t>
  </si>
  <si>
    <t>210220246.S</t>
  </si>
  <si>
    <t>Svorka FeZn na odkvapový žľab SO</t>
  </si>
  <si>
    <t>200207431</t>
  </si>
  <si>
    <t>210220252.S</t>
  </si>
  <si>
    <t>Svorka FeZn odbočovacia spojovacia SR 01, SR 02 (pásovina do 120 mm2)</t>
  </si>
  <si>
    <t>2006706910</t>
  </si>
  <si>
    <t>210220253.S</t>
  </si>
  <si>
    <t>Svorka FeZn uzemňovacia SR03</t>
  </si>
  <si>
    <t>1065378721</t>
  </si>
  <si>
    <t>210220247.S</t>
  </si>
  <si>
    <t>Svorka FeZn skúšobná SZ</t>
  </si>
  <si>
    <t>-809785502</t>
  </si>
  <si>
    <t>210220050.S</t>
  </si>
  <si>
    <t>Označenie zvodov číselnými štítkami</t>
  </si>
  <si>
    <t>1716162906</t>
  </si>
  <si>
    <t>210220803.S</t>
  </si>
  <si>
    <t>Skrytý zvod pri zatepľovacom systéme AlMgSi drôt zvodový Ø 8 mm</t>
  </si>
  <si>
    <t>-588922421</t>
  </si>
  <si>
    <t>210010027.S</t>
  </si>
  <si>
    <t>Rúrka ohybná elektroinštalačná z PVC typ FXP 32, uložená pevne</t>
  </si>
  <si>
    <t>-1229684297</t>
  </si>
  <si>
    <t>210010313</t>
  </si>
  <si>
    <t>Krabica odbočná s viečkom, bez zapojenia, pod fasádu štvorcová</t>
  </si>
  <si>
    <t>21-Mm</t>
  </si>
  <si>
    <t>Bleskozvod - materiál</t>
  </si>
  <si>
    <t>EBL000000041</t>
  </si>
  <si>
    <t>Drôt zvodový 8mm AlMgSi (1kg 7,40m) bal.10kg</t>
  </si>
  <si>
    <t>kg</t>
  </si>
  <si>
    <t>-537717122</t>
  </si>
  <si>
    <t>EBL000000043</t>
  </si>
  <si>
    <t>Drôt zvodový 8mm AlMgSi s PVC izoláciou (1kg 5m) bal.100m</t>
  </si>
  <si>
    <t>-936350953</t>
  </si>
  <si>
    <t>1561522502</t>
  </si>
  <si>
    <t>Drôt ťahaný  pozinkovaný mäkký  D 10.00mm</t>
  </si>
  <si>
    <t>EBL000000170</t>
  </si>
  <si>
    <t>Podpera vedenia PV 21 bet. 140x100x77mm beton/plast na plochú strechu</t>
  </si>
  <si>
    <t>-525273940</t>
  </si>
  <si>
    <t>3544217852</t>
  </si>
  <si>
    <t>Pás FeZn 30/4mm</t>
  </si>
  <si>
    <t>3544217853</t>
  </si>
  <si>
    <t>Snímacia tyč pozink. JP 15  1,5m</t>
  </si>
  <si>
    <t>EBL000001057</t>
  </si>
  <si>
    <t>Podstavec k zachytávacej tyči ZIN JP a OB pr.330mm kruhový betón 17kg</t>
  </si>
  <si>
    <t>1053672086</t>
  </si>
  <si>
    <t>EBL000001058</t>
  </si>
  <si>
    <t>Klin do betónového podstavca 330mm nerez</t>
  </si>
  <si>
    <t>-800700737</t>
  </si>
  <si>
    <t>EBL000001539</t>
  </si>
  <si>
    <t>Podložka k betónovému podstavcu 338mm PVC</t>
  </si>
  <si>
    <t>-656348824</t>
  </si>
  <si>
    <t>EBL000000088</t>
  </si>
  <si>
    <t>Strieška ochranná OS 01 20mm FeZn horná</t>
  </si>
  <si>
    <t>1909400685</t>
  </si>
  <si>
    <t>EBL000000346</t>
  </si>
  <si>
    <t>Tyč uzemňovacia ZT 2,0m FeZn plná</t>
  </si>
  <si>
    <t>197279717</t>
  </si>
  <si>
    <t>3540408300</t>
  </si>
  <si>
    <t>HR-Svorka SZ</t>
  </si>
  <si>
    <t>3540406000</t>
  </si>
  <si>
    <t>HR-Svorka SR 02</t>
  </si>
  <si>
    <t>3540406001</t>
  </si>
  <si>
    <t>HR-Svorka SR 03</t>
  </si>
  <si>
    <t>3540406200</t>
  </si>
  <si>
    <t>HR-Svorka SO</t>
  </si>
  <si>
    <t>3540406598</t>
  </si>
  <si>
    <t>HR-Svorka SJ 01</t>
  </si>
  <si>
    <t>3540406996</t>
  </si>
  <si>
    <t>HR-Svorka SJ 02</t>
  </si>
  <si>
    <t>3540406797</t>
  </si>
  <si>
    <t>HR-Svorka SS</t>
  </si>
  <si>
    <t>EBL000000358</t>
  </si>
  <si>
    <t>Štítok orientačný 0 nerez na označenie zvodu</t>
  </si>
  <si>
    <t>-1764418686</t>
  </si>
  <si>
    <t>EKR000001163</t>
  </si>
  <si>
    <t>Krabica inštalačná KUZ-VO KB 196x156x80-140mm do zateplenia sivá</t>
  </si>
  <si>
    <t>-1331904412</t>
  </si>
  <si>
    <t>345852655</t>
  </si>
  <si>
    <t>Trubka FXP 32mm</t>
  </si>
  <si>
    <t>D2</t>
  </si>
  <si>
    <t>Zemné práce</t>
  </si>
  <si>
    <t>460200163</t>
  </si>
  <si>
    <t>Hĺbenie káblovej ryhy 35 cm širokej a 80 cm hlbokej, v zemine triedy 3</t>
  </si>
  <si>
    <t>460560163</t>
  </si>
  <si>
    <t>Ručný zásyp nezap. káblovej ryhy bez zhutn. zeminy, 35 cm širokej, 80 cm hlbokej v zemine tr. 3</t>
  </si>
  <si>
    <t>01-SL-U1 - SO-05.1 Slaboprúd</t>
  </si>
  <si>
    <t>3450911078</t>
  </si>
  <si>
    <t>Lišta bezhalog.  EKD 80/44HF</t>
  </si>
  <si>
    <t>352145881.3</t>
  </si>
  <si>
    <t>Parapetný žlab plastový PK 110x70 D HF s oddelovacou prepážkou pre SILNO / SLABOPRÚDY - komplet</t>
  </si>
  <si>
    <t>3410103036</t>
  </si>
  <si>
    <t>Dat.kábel FTP 4x2x0,5 cat6a</t>
  </si>
  <si>
    <t>3410103044.1</t>
  </si>
  <si>
    <t>Slabopr.kábel SYKFY 10x2x0,5</t>
  </si>
  <si>
    <t>3410103052</t>
  </si>
  <si>
    <t>Slabopr.kábel SYKFY 3x2x0,5</t>
  </si>
  <si>
    <t>3410103060</t>
  </si>
  <si>
    <t>Optický kábel 24vl. 9/125</t>
  </si>
  <si>
    <t>3411806880</t>
  </si>
  <si>
    <t>Datová zásuvka kompl. 2xRJ45 Cat.5e LE</t>
  </si>
  <si>
    <t>3574856789</t>
  </si>
  <si>
    <t>Dat. rozvádzač DTR</t>
  </si>
  <si>
    <t>345720296</t>
  </si>
  <si>
    <t>EL.zámok</t>
  </si>
  <si>
    <t>345720323</t>
  </si>
  <si>
    <t>Audiovrátnik  10tlač. s el.vrátnikom komplet</t>
  </si>
  <si>
    <t>345720350</t>
  </si>
  <si>
    <t>Dom.telefon  audio</t>
  </si>
  <si>
    <t>3574856795</t>
  </si>
  <si>
    <t>Výkon.zosilovač pre rozhlas 480W</t>
  </si>
  <si>
    <t>3574856798</t>
  </si>
  <si>
    <t>Reproduktor na stenu   5-10W 8ohm</t>
  </si>
  <si>
    <t>210010103</t>
  </si>
  <si>
    <t>Lišta elektroinšt. z PH vrátane spojok, ohybov, rohov, bez krabíc, uložená pevne typ EKD 80/40mm</t>
  </si>
  <si>
    <t>221521742</t>
  </si>
  <si>
    <t>Montáž kábelového žľabu PVC na stenu</t>
  </si>
  <si>
    <t>220511031.S</t>
  </si>
  <si>
    <t>Kábel datový FTP 4x2x0,5 v trubke</t>
  </si>
  <si>
    <t>1044676771</t>
  </si>
  <si>
    <t>220280223</t>
  </si>
  <si>
    <t>Káble bytové SYKFY 10 x 2 x 0,5 mm uložené v rúrkach, lištách, bez odviečkovania a zaviečkovania krabíc</t>
  </si>
  <si>
    <t>220280222</t>
  </si>
  <si>
    <t>Káble bytové SYKFY 3 x 2 x 0,5 mm uložené v rúrkach, lištách, bez odviečkovania a zaviečkovania krabíc</t>
  </si>
  <si>
    <t>220280224</t>
  </si>
  <si>
    <t>220511002.S</t>
  </si>
  <si>
    <t>Montáž zásuvky 2xRJ45 pod omietku</t>
  </si>
  <si>
    <t>-983631908</t>
  </si>
  <si>
    <t>220511021.S</t>
  </si>
  <si>
    <t>Zapojenie zásuvky 2xRJ45</t>
  </si>
  <si>
    <t>-139107357</t>
  </si>
  <si>
    <t>2101900DR</t>
  </si>
  <si>
    <t>Montáž dat. rozvádzača DTR vr.merania a vystavenia protokolu</t>
  </si>
  <si>
    <t>220320306</t>
  </si>
  <si>
    <t>Montáž elektronicky ovládaného zámku do pripraveného priestoru dverí, zapojenie,preskúšanie funkcie</t>
  </si>
  <si>
    <t>220320334</t>
  </si>
  <si>
    <t>Montáž audio systemu 10tlač. s el vrátnikom s uved.do prevádzky</t>
  </si>
  <si>
    <t>220490047</t>
  </si>
  <si>
    <t>Dom.telefon -  audio 2bus</t>
  </si>
  <si>
    <t>220320395</t>
  </si>
  <si>
    <t>Výmena zosilovača rozhlasu - na 480W</t>
  </si>
  <si>
    <t>220320399</t>
  </si>
  <si>
    <t>Montáž a zapoj.skrin.reproduktora 230V na stenu</t>
  </si>
  <si>
    <t>460490012</t>
  </si>
  <si>
    <t>Rozvinutie a uloženie výstražnej fólie z PVC do ryhy, šírka 33 cm</t>
  </si>
  <si>
    <t>283000201</t>
  </si>
  <si>
    <t>Fólia červená v m</t>
  </si>
  <si>
    <t>460510021</t>
  </si>
  <si>
    <t>Úplné zriadenie a osadenie káblového priestupu z PVC rúr svetlosti do 10,5 mm cm bez zemných prác</t>
  </si>
  <si>
    <t>2830002003</t>
  </si>
  <si>
    <t>Trubka kopoflex 63mm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</si>
</sst>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2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167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167" fontId="33" fillId="3" borderId="22" xfId="0" applyNumberFormat="1" applyFont="1" applyFill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14" fontId="2" fillId="3" borderId="0" xfId="0" applyNumberFormat="1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e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9"/>
  <sheetViews>
    <sheetView showGridLines="0" tabSelected="1" topLeftCell="A106" workbookViewId="0">
      <selection activeCell="U8" sqref="U8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218" t="s">
        <v>5</v>
      </c>
      <c r="AS2" s="181"/>
      <c r="AT2" s="181"/>
      <c r="AU2" s="181"/>
      <c r="AV2" s="181"/>
      <c r="AW2" s="181"/>
      <c r="AX2" s="181"/>
      <c r="AY2" s="181"/>
      <c r="AZ2" s="181"/>
      <c r="BA2" s="181"/>
      <c r="BB2" s="181"/>
      <c r="BC2" s="181"/>
      <c r="BD2" s="181"/>
      <c r="BE2" s="181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7"/>
      <c r="D4" s="18" t="s">
        <v>8</v>
      </c>
      <c r="AR4" s="17"/>
      <c r="AS4" s="19" t="s">
        <v>9</v>
      </c>
      <c r="BE4" s="20" t="s">
        <v>10</v>
      </c>
      <c r="BS4" s="14" t="s">
        <v>6</v>
      </c>
    </row>
    <row r="5" spans="1:74" s="1" customFormat="1" ht="12" customHeight="1">
      <c r="B5" s="17"/>
      <c r="D5" s="21" t="s">
        <v>11</v>
      </c>
      <c r="K5" s="180" t="s">
        <v>12</v>
      </c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R5" s="17"/>
      <c r="BE5" s="177" t="s">
        <v>13</v>
      </c>
      <c r="BS5" s="14" t="s">
        <v>6</v>
      </c>
    </row>
    <row r="6" spans="1:74" s="1" customFormat="1" ht="36.950000000000003" customHeight="1">
      <c r="B6" s="17"/>
      <c r="D6" s="23" t="s">
        <v>14</v>
      </c>
      <c r="K6" s="182" t="s">
        <v>15</v>
      </c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181"/>
      <c r="W6" s="181"/>
      <c r="X6" s="181"/>
      <c r="Y6" s="181"/>
      <c r="Z6" s="181"/>
      <c r="AA6" s="181"/>
      <c r="AB6" s="181"/>
      <c r="AC6" s="181"/>
      <c r="AD6" s="181"/>
      <c r="AE6" s="181"/>
      <c r="AF6" s="181"/>
      <c r="AG6" s="181"/>
      <c r="AH6" s="181"/>
      <c r="AI6" s="181"/>
      <c r="AJ6" s="181"/>
      <c r="AR6" s="17"/>
      <c r="BE6" s="178"/>
      <c r="BS6" s="14" t="s">
        <v>6</v>
      </c>
    </row>
    <row r="7" spans="1:74" s="1" customFormat="1" ht="12" customHeight="1">
      <c r="B7" s="17"/>
      <c r="D7" s="24" t="s">
        <v>16</v>
      </c>
      <c r="K7" s="22" t="s">
        <v>1</v>
      </c>
      <c r="AK7" s="24" t="s">
        <v>17</v>
      </c>
      <c r="AN7" s="22" t="s">
        <v>1</v>
      </c>
      <c r="AR7" s="17"/>
      <c r="BE7" s="178"/>
      <c r="BS7" s="14" t="s">
        <v>6</v>
      </c>
    </row>
    <row r="8" spans="1:74" s="1" customFormat="1" ht="12" customHeight="1">
      <c r="B8" s="17"/>
      <c r="D8" s="24" t="s">
        <v>18</v>
      </c>
      <c r="K8" s="22" t="s">
        <v>19</v>
      </c>
      <c r="AK8" s="24" t="s">
        <v>20</v>
      </c>
      <c r="AN8" s="223">
        <v>44830</v>
      </c>
      <c r="AR8" s="17"/>
      <c r="BE8" s="178"/>
      <c r="BS8" s="14" t="s">
        <v>6</v>
      </c>
    </row>
    <row r="9" spans="1:74" s="1" customFormat="1" ht="14.45" customHeight="1">
      <c r="B9" s="17"/>
      <c r="AR9" s="17"/>
      <c r="BE9" s="178"/>
      <c r="BS9" s="14" t="s">
        <v>6</v>
      </c>
    </row>
    <row r="10" spans="1:74" s="1" customFormat="1" ht="12" customHeight="1">
      <c r="B10" s="17"/>
      <c r="D10" s="24" t="s">
        <v>21</v>
      </c>
      <c r="AK10" s="24" t="s">
        <v>22</v>
      </c>
      <c r="AN10" s="22" t="s">
        <v>1</v>
      </c>
      <c r="AR10" s="17"/>
      <c r="BE10" s="178"/>
      <c r="BS10" s="14" t="s">
        <v>6</v>
      </c>
    </row>
    <row r="11" spans="1:74" s="1" customFormat="1" ht="18.399999999999999" customHeight="1">
      <c r="B11" s="17"/>
      <c r="E11" s="22" t="s">
        <v>23</v>
      </c>
      <c r="AK11" s="24" t="s">
        <v>24</v>
      </c>
      <c r="AN11" s="22" t="s">
        <v>1</v>
      </c>
      <c r="AR11" s="17"/>
      <c r="BE11" s="178"/>
      <c r="BS11" s="14" t="s">
        <v>6</v>
      </c>
    </row>
    <row r="12" spans="1:74" s="1" customFormat="1" ht="6.95" customHeight="1">
      <c r="B12" s="17"/>
      <c r="AR12" s="17"/>
      <c r="BE12" s="178"/>
      <c r="BS12" s="14" t="s">
        <v>6</v>
      </c>
    </row>
    <row r="13" spans="1:74" s="1" customFormat="1" ht="12" customHeight="1">
      <c r="B13" s="17"/>
      <c r="D13" s="24" t="s">
        <v>25</v>
      </c>
      <c r="AK13" s="24" t="s">
        <v>22</v>
      </c>
      <c r="AN13" s="26" t="s">
        <v>26</v>
      </c>
      <c r="AR13" s="17"/>
      <c r="BE13" s="178"/>
      <c r="BS13" s="14" t="s">
        <v>6</v>
      </c>
    </row>
    <row r="14" spans="1:74" ht="12.75">
      <c r="B14" s="17"/>
      <c r="E14" s="183" t="s">
        <v>26</v>
      </c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T14" s="184"/>
      <c r="U14" s="184"/>
      <c r="V14" s="184"/>
      <c r="W14" s="184"/>
      <c r="X14" s="184"/>
      <c r="Y14" s="184"/>
      <c r="Z14" s="184"/>
      <c r="AA14" s="184"/>
      <c r="AB14" s="184"/>
      <c r="AC14" s="184"/>
      <c r="AD14" s="184"/>
      <c r="AE14" s="184"/>
      <c r="AF14" s="184"/>
      <c r="AG14" s="184"/>
      <c r="AH14" s="184"/>
      <c r="AI14" s="184"/>
      <c r="AJ14" s="184"/>
      <c r="AK14" s="24" t="s">
        <v>24</v>
      </c>
      <c r="AN14" s="26" t="s">
        <v>26</v>
      </c>
      <c r="AR14" s="17"/>
      <c r="BE14" s="178"/>
      <c r="BS14" s="14" t="s">
        <v>6</v>
      </c>
    </row>
    <row r="15" spans="1:74" s="1" customFormat="1" ht="6.95" customHeight="1">
      <c r="B15" s="17"/>
      <c r="AR15" s="17"/>
      <c r="BE15" s="178"/>
      <c r="BS15" s="14" t="s">
        <v>3</v>
      </c>
    </row>
    <row r="16" spans="1:74" s="1" customFormat="1" ht="12" customHeight="1">
      <c r="B16" s="17"/>
      <c r="D16" s="24" t="s">
        <v>27</v>
      </c>
      <c r="AK16" s="24" t="s">
        <v>22</v>
      </c>
      <c r="AN16" s="22" t="s">
        <v>1</v>
      </c>
      <c r="AR16" s="17"/>
      <c r="BE16" s="178"/>
      <c r="BS16" s="14" t="s">
        <v>3</v>
      </c>
    </row>
    <row r="17" spans="1:71" s="1" customFormat="1" ht="18.399999999999999" customHeight="1">
      <c r="B17" s="17"/>
      <c r="E17" s="22" t="s">
        <v>28</v>
      </c>
      <c r="AK17" s="24" t="s">
        <v>24</v>
      </c>
      <c r="AN17" s="22" t="s">
        <v>1</v>
      </c>
      <c r="AR17" s="17"/>
      <c r="BE17" s="178"/>
      <c r="BS17" s="14" t="s">
        <v>29</v>
      </c>
    </row>
    <row r="18" spans="1:71" s="1" customFormat="1" ht="6.95" customHeight="1">
      <c r="B18" s="17"/>
      <c r="AR18" s="17"/>
      <c r="BE18" s="178"/>
      <c r="BS18" s="14" t="s">
        <v>30</v>
      </c>
    </row>
    <row r="19" spans="1:71" s="1" customFormat="1" ht="12" customHeight="1">
      <c r="B19" s="17"/>
      <c r="D19" s="24" t="s">
        <v>31</v>
      </c>
      <c r="AK19" s="24" t="s">
        <v>22</v>
      </c>
      <c r="AN19" s="22" t="s">
        <v>1</v>
      </c>
      <c r="AR19" s="17"/>
      <c r="BE19" s="178"/>
      <c r="BS19" s="14" t="s">
        <v>30</v>
      </c>
    </row>
    <row r="20" spans="1:71" s="1" customFormat="1" ht="18.399999999999999" customHeight="1">
      <c r="B20" s="17"/>
      <c r="E20" s="22" t="s">
        <v>28</v>
      </c>
      <c r="AK20" s="24" t="s">
        <v>24</v>
      </c>
      <c r="AN20" s="22" t="s">
        <v>1</v>
      </c>
      <c r="AR20" s="17"/>
      <c r="BE20" s="178"/>
      <c r="BS20" s="14" t="s">
        <v>29</v>
      </c>
    </row>
    <row r="21" spans="1:71" s="1" customFormat="1" ht="6.95" customHeight="1">
      <c r="B21" s="17"/>
      <c r="AR21" s="17"/>
      <c r="BE21" s="178"/>
    </row>
    <row r="22" spans="1:71" s="1" customFormat="1" ht="12" customHeight="1">
      <c r="B22" s="17"/>
      <c r="D22" s="24" t="s">
        <v>32</v>
      </c>
      <c r="AR22" s="17"/>
      <c r="BE22" s="178"/>
    </row>
    <row r="23" spans="1:71" s="1" customFormat="1" ht="16.5" customHeight="1">
      <c r="B23" s="17"/>
      <c r="E23" s="185" t="s">
        <v>1</v>
      </c>
      <c r="F23" s="185"/>
      <c r="G23" s="185"/>
      <c r="H23" s="185"/>
      <c r="I23" s="185"/>
      <c r="J23" s="185"/>
      <c r="K23" s="185"/>
      <c r="L23" s="185"/>
      <c r="M23" s="185"/>
      <c r="N23" s="185"/>
      <c r="O23" s="185"/>
      <c r="P23" s="185"/>
      <c r="Q23" s="185"/>
      <c r="R23" s="185"/>
      <c r="S23" s="185"/>
      <c r="T23" s="185"/>
      <c r="U23" s="185"/>
      <c r="V23" s="185"/>
      <c r="W23" s="185"/>
      <c r="X23" s="185"/>
      <c r="Y23" s="185"/>
      <c r="Z23" s="185"/>
      <c r="AA23" s="185"/>
      <c r="AB23" s="185"/>
      <c r="AC23" s="185"/>
      <c r="AD23" s="185"/>
      <c r="AE23" s="185"/>
      <c r="AF23" s="185"/>
      <c r="AG23" s="185"/>
      <c r="AH23" s="185"/>
      <c r="AI23" s="185"/>
      <c r="AJ23" s="185"/>
      <c r="AK23" s="185"/>
      <c r="AL23" s="185"/>
      <c r="AM23" s="185"/>
      <c r="AN23" s="185"/>
      <c r="AR23" s="17"/>
      <c r="BE23" s="178"/>
    </row>
    <row r="24" spans="1:71" s="1" customFormat="1" ht="6.95" customHeight="1">
      <c r="B24" s="17"/>
      <c r="AR24" s="17"/>
      <c r="BE24" s="178"/>
    </row>
    <row r="25" spans="1:71" s="1" customFormat="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78"/>
    </row>
    <row r="26" spans="1:71" s="2" customFormat="1" ht="25.9" customHeight="1">
      <c r="A26" s="29"/>
      <c r="B26" s="30"/>
      <c r="C26" s="29"/>
      <c r="D26" s="31" t="s">
        <v>33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86">
        <f>ROUND(AG94,2)</f>
        <v>0</v>
      </c>
      <c r="AL26" s="187"/>
      <c r="AM26" s="187"/>
      <c r="AN26" s="187"/>
      <c r="AO26" s="187"/>
      <c r="AP26" s="29"/>
      <c r="AQ26" s="29"/>
      <c r="AR26" s="30"/>
      <c r="BE26" s="178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178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188" t="s">
        <v>34</v>
      </c>
      <c r="M28" s="188"/>
      <c r="N28" s="188"/>
      <c r="O28" s="188"/>
      <c r="P28" s="188"/>
      <c r="Q28" s="29"/>
      <c r="R28" s="29"/>
      <c r="S28" s="29"/>
      <c r="T28" s="29"/>
      <c r="U28" s="29"/>
      <c r="V28" s="29"/>
      <c r="W28" s="188" t="s">
        <v>35</v>
      </c>
      <c r="X28" s="188"/>
      <c r="Y28" s="188"/>
      <c r="Z28" s="188"/>
      <c r="AA28" s="188"/>
      <c r="AB28" s="188"/>
      <c r="AC28" s="188"/>
      <c r="AD28" s="188"/>
      <c r="AE28" s="188"/>
      <c r="AF28" s="29"/>
      <c r="AG28" s="29"/>
      <c r="AH28" s="29"/>
      <c r="AI28" s="29"/>
      <c r="AJ28" s="29"/>
      <c r="AK28" s="188" t="s">
        <v>36</v>
      </c>
      <c r="AL28" s="188"/>
      <c r="AM28" s="188"/>
      <c r="AN28" s="188"/>
      <c r="AO28" s="188"/>
      <c r="AP28" s="29"/>
      <c r="AQ28" s="29"/>
      <c r="AR28" s="30"/>
      <c r="BE28" s="178"/>
    </row>
    <row r="29" spans="1:71" s="3" customFormat="1" ht="14.45" customHeight="1">
      <c r="B29" s="34"/>
      <c r="D29" s="24" t="s">
        <v>37</v>
      </c>
      <c r="F29" s="35" t="s">
        <v>38</v>
      </c>
      <c r="L29" s="191">
        <v>0.2</v>
      </c>
      <c r="M29" s="190"/>
      <c r="N29" s="190"/>
      <c r="O29" s="190"/>
      <c r="P29" s="190"/>
      <c r="Q29" s="36"/>
      <c r="R29" s="36"/>
      <c r="S29" s="36"/>
      <c r="T29" s="36"/>
      <c r="U29" s="36"/>
      <c r="V29" s="36"/>
      <c r="W29" s="189">
        <f>ROUND(AZ94, 2)</f>
        <v>0</v>
      </c>
      <c r="X29" s="190"/>
      <c r="Y29" s="190"/>
      <c r="Z29" s="190"/>
      <c r="AA29" s="190"/>
      <c r="AB29" s="190"/>
      <c r="AC29" s="190"/>
      <c r="AD29" s="190"/>
      <c r="AE29" s="190"/>
      <c r="AF29" s="36"/>
      <c r="AG29" s="36"/>
      <c r="AH29" s="36"/>
      <c r="AI29" s="36"/>
      <c r="AJ29" s="36"/>
      <c r="AK29" s="189">
        <f>ROUND(AV94, 2)</f>
        <v>0</v>
      </c>
      <c r="AL29" s="190"/>
      <c r="AM29" s="190"/>
      <c r="AN29" s="190"/>
      <c r="AO29" s="190"/>
      <c r="AP29" s="36"/>
      <c r="AQ29" s="36"/>
      <c r="AR29" s="37"/>
      <c r="AS29" s="36"/>
      <c r="AT29" s="36"/>
      <c r="AU29" s="36"/>
      <c r="AV29" s="36"/>
      <c r="AW29" s="36"/>
      <c r="AX29" s="36"/>
      <c r="AY29" s="36"/>
      <c r="AZ29" s="36"/>
      <c r="BE29" s="179"/>
    </row>
    <row r="30" spans="1:71" s="3" customFormat="1" ht="14.45" customHeight="1">
      <c r="B30" s="34"/>
      <c r="F30" s="35" t="s">
        <v>39</v>
      </c>
      <c r="L30" s="191">
        <v>0.2</v>
      </c>
      <c r="M30" s="190"/>
      <c r="N30" s="190"/>
      <c r="O30" s="190"/>
      <c r="P30" s="190"/>
      <c r="Q30" s="36"/>
      <c r="R30" s="36"/>
      <c r="S30" s="36"/>
      <c r="T30" s="36"/>
      <c r="U30" s="36"/>
      <c r="V30" s="36"/>
      <c r="W30" s="189">
        <f>ROUND(BA94, 2)</f>
        <v>0</v>
      </c>
      <c r="X30" s="190"/>
      <c r="Y30" s="190"/>
      <c r="Z30" s="190"/>
      <c r="AA30" s="190"/>
      <c r="AB30" s="190"/>
      <c r="AC30" s="190"/>
      <c r="AD30" s="190"/>
      <c r="AE30" s="190"/>
      <c r="AF30" s="36"/>
      <c r="AG30" s="36"/>
      <c r="AH30" s="36"/>
      <c r="AI30" s="36"/>
      <c r="AJ30" s="36"/>
      <c r="AK30" s="189">
        <f>ROUND(AW94, 2)</f>
        <v>0</v>
      </c>
      <c r="AL30" s="190"/>
      <c r="AM30" s="190"/>
      <c r="AN30" s="190"/>
      <c r="AO30" s="190"/>
      <c r="AP30" s="36"/>
      <c r="AQ30" s="36"/>
      <c r="AR30" s="37"/>
      <c r="AS30" s="36"/>
      <c r="AT30" s="36"/>
      <c r="AU30" s="36"/>
      <c r="AV30" s="36"/>
      <c r="AW30" s="36"/>
      <c r="AX30" s="36"/>
      <c r="AY30" s="36"/>
      <c r="AZ30" s="36"/>
      <c r="BE30" s="179"/>
    </row>
    <row r="31" spans="1:71" s="3" customFormat="1" ht="14.45" hidden="1" customHeight="1">
      <c r="B31" s="34"/>
      <c r="F31" s="24" t="s">
        <v>40</v>
      </c>
      <c r="L31" s="194">
        <v>0.2</v>
      </c>
      <c r="M31" s="193"/>
      <c r="N31" s="193"/>
      <c r="O31" s="193"/>
      <c r="P31" s="193"/>
      <c r="W31" s="192">
        <f>ROUND(BB94, 2)</f>
        <v>0</v>
      </c>
      <c r="X31" s="193"/>
      <c r="Y31" s="193"/>
      <c r="Z31" s="193"/>
      <c r="AA31" s="193"/>
      <c r="AB31" s="193"/>
      <c r="AC31" s="193"/>
      <c r="AD31" s="193"/>
      <c r="AE31" s="193"/>
      <c r="AK31" s="192">
        <v>0</v>
      </c>
      <c r="AL31" s="193"/>
      <c r="AM31" s="193"/>
      <c r="AN31" s="193"/>
      <c r="AO31" s="193"/>
      <c r="AR31" s="34"/>
      <c r="BE31" s="179"/>
    </row>
    <row r="32" spans="1:71" s="3" customFormat="1" ht="14.45" hidden="1" customHeight="1">
      <c r="B32" s="34"/>
      <c r="F32" s="24" t="s">
        <v>41</v>
      </c>
      <c r="L32" s="194">
        <v>0.2</v>
      </c>
      <c r="M32" s="193"/>
      <c r="N32" s="193"/>
      <c r="O32" s="193"/>
      <c r="P32" s="193"/>
      <c r="W32" s="192">
        <f>ROUND(BC94, 2)</f>
        <v>0</v>
      </c>
      <c r="X32" s="193"/>
      <c r="Y32" s="193"/>
      <c r="Z32" s="193"/>
      <c r="AA32" s="193"/>
      <c r="AB32" s="193"/>
      <c r="AC32" s="193"/>
      <c r="AD32" s="193"/>
      <c r="AE32" s="193"/>
      <c r="AK32" s="192">
        <v>0</v>
      </c>
      <c r="AL32" s="193"/>
      <c r="AM32" s="193"/>
      <c r="AN32" s="193"/>
      <c r="AO32" s="193"/>
      <c r="AR32" s="34"/>
      <c r="BE32" s="179"/>
    </row>
    <row r="33" spans="1:57" s="3" customFormat="1" ht="14.45" hidden="1" customHeight="1">
      <c r="B33" s="34"/>
      <c r="F33" s="35" t="s">
        <v>42</v>
      </c>
      <c r="L33" s="191">
        <v>0</v>
      </c>
      <c r="M33" s="190"/>
      <c r="N33" s="190"/>
      <c r="O33" s="190"/>
      <c r="P33" s="190"/>
      <c r="Q33" s="36"/>
      <c r="R33" s="36"/>
      <c r="S33" s="36"/>
      <c r="T33" s="36"/>
      <c r="U33" s="36"/>
      <c r="V33" s="36"/>
      <c r="W33" s="189">
        <f>ROUND(BD94, 2)</f>
        <v>0</v>
      </c>
      <c r="X33" s="190"/>
      <c r="Y33" s="190"/>
      <c r="Z33" s="190"/>
      <c r="AA33" s="190"/>
      <c r="AB33" s="190"/>
      <c r="AC33" s="190"/>
      <c r="AD33" s="190"/>
      <c r="AE33" s="190"/>
      <c r="AF33" s="36"/>
      <c r="AG33" s="36"/>
      <c r="AH33" s="36"/>
      <c r="AI33" s="36"/>
      <c r="AJ33" s="36"/>
      <c r="AK33" s="189">
        <v>0</v>
      </c>
      <c r="AL33" s="190"/>
      <c r="AM33" s="190"/>
      <c r="AN33" s="190"/>
      <c r="AO33" s="190"/>
      <c r="AP33" s="36"/>
      <c r="AQ33" s="36"/>
      <c r="AR33" s="37"/>
      <c r="AS33" s="36"/>
      <c r="AT33" s="36"/>
      <c r="AU33" s="36"/>
      <c r="AV33" s="36"/>
      <c r="AW33" s="36"/>
      <c r="AX33" s="36"/>
      <c r="AY33" s="36"/>
      <c r="AZ33" s="36"/>
      <c r="BE33" s="179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178"/>
    </row>
    <row r="35" spans="1:57" s="2" customFormat="1" ht="25.9" customHeight="1">
      <c r="A35" s="29"/>
      <c r="B35" s="30"/>
      <c r="C35" s="38"/>
      <c r="D35" s="39" t="s">
        <v>43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44</v>
      </c>
      <c r="U35" s="40"/>
      <c r="V35" s="40"/>
      <c r="W35" s="40"/>
      <c r="X35" s="195" t="s">
        <v>45</v>
      </c>
      <c r="Y35" s="196"/>
      <c r="Z35" s="196"/>
      <c r="AA35" s="196"/>
      <c r="AB35" s="196"/>
      <c r="AC35" s="40"/>
      <c r="AD35" s="40"/>
      <c r="AE35" s="40"/>
      <c r="AF35" s="40"/>
      <c r="AG35" s="40"/>
      <c r="AH35" s="40"/>
      <c r="AI35" s="40"/>
      <c r="AJ35" s="40"/>
      <c r="AK35" s="197">
        <f>SUM(AK26:AK33)</f>
        <v>0</v>
      </c>
      <c r="AL35" s="196"/>
      <c r="AM35" s="196"/>
      <c r="AN35" s="196"/>
      <c r="AO35" s="198"/>
      <c r="AP35" s="38"/>
      <c r="AQ35" s="38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42"/>
      <c r="D49" s="43" t="s">
        <v>46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47</v>
      </c>
      <c r="AI49" s="44"/>
      <c r="AJ49" s="44"/>
      <c r="AK49" s="44"/>
      <c r="AL49" s="44"/>
      <c r="AM49" s="44"/>
      <c r="AN49" s="44"/>
      <c r="AO49" s="44"/>
      <c r="AR49" s="42"/>
    </row>
    <row r="50" spans="1:57" ht="11.25">
      <c r="B50" s="17"/>
      <c r="AR50" s="17"/>
    </row>
    <row r="51" spans="1:57" ht="11.25">
      <c r="B51" s="17"/>
      <c r="AR51" s="17"/>
    </row>
    <row r="52" spans="1:57" ht="11.25">
      <c r="B52" s="17"/>
      <c r="AR52" s="17"/>
    </row>
    <row r="53" spans="1:57" ht="11.25">
      <c r="B53" s="17"/>
      <c r="AR53" s="17"/>
    </row>
    <row r="54" spans="1:57" ht="11.25">
      <c r="B54" s="17"/>
      <c r="AR54" s="17"/>
    </row>
    <row r="55" spans="1:57" ht="11.25">
      <c r="B55" s="17"/>
      <c r="AR55" s="17"/>
    </row>
    <row r="56" spans="1:57" ht="11.25">
      <c r="B56" s="17"/>
      <c r="AR56" s="17"/>
    </row>
    <row r="57" spans="1:57" ht="11.25">
      <c r="B57" s="17"/>
      <c r="AR57" s="17"/>
    </row>
    <row r="58" spans="1:57" ht="11.25">
      <c r="B58" s="17"/>
      <c r="AR58" s="17"/>
    </row>
    <row r="59" spans="1:57" ht="11.25">
      <c r="B59" s="17"/>
      <c r="AR59" s="17"/>
    </row>
    <row r="60" spans="1:57" s="2" customFormat="1" ht="12.75">
      <c r="A60" s="29"/>
      <c r="B60" s="30"/>
      <c r="C60" s="29"/>
      <c r="D60" s="45" t="s">
        <v>48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5" t="s">
        <v>49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5" t="s">
        <v>48</v>
      </c>
      <c r="AI60" s="32"/>
      <c r="AJ60" s="32"/>
      <c r="AK60" s="32"/>
      <c r="AL60" s="32"/>
      <c r="AM60" s="45" t="s">
        <v>49</v>
      </c>
      <c r="AN60" s="32"/>
      <c r="AO60" s="32"/>
      <c r="AP60" s="29"/>
      <c r="AQ60" s="29"/>
      <c r="AR60" s="30"/>
      <c r="BE60" s="29"/>
    </row>
    <row r="61" spans="1:57" ht="11.25">
      <c r="B61" s="17"/>
      <c r="AR61" s="17"/>
    </row>
    <row r="62" spans="1:57" ht="11.25">
      <c r="B62" s="17"/>
      <c r="AR62" s="17"/>
    </row>
    <row r="63" spans="1:57" ht="11.25">
      <c r="B63" s="17"/>
      <c r="AR63" s="17"/>
    </row>
    <row r="64" spans="1:57" s="2" customFormat="1" ht="12.75">
      <c r="A64" s="29"/>
      <c r="B64" s="30"/>
      <c r="C64" s="29"/>
      <c r="D64" s="43" t="s">
        <v>50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51</v>
      </c>
      <c r="AI64" s="46"/>
      <c r="AJ64" s="46"/>
      <c r="AK64" s="46"/>
      <c r="AL64" s="46"/>
      <c r="AM64" s="46"/>
      <c r="AN64" s="46"/>
      <c r="AO64" s="46"/>
      <c r="AP64" s="29"/>
      <c r="AQ64" s="29"/>
      <c r="AR64" s="30"/>
      <c r="BE64" s="29"/>
    </row>
    <row r="65" spans="1:57" ht="11.25">
      <c r="B65" s="17"/>
      <c r="AR65" s="17"/>
    </row>
    <row r="66" spans="1:57" ht="11.25">
      <c r="B66" s="17"/>
      <c r="AR66" s="17"/>
    </row>
    <row r="67" spans="1:57" ht="11.25">
      <c r="B67" s="17"/>
      <c r="AR67" s="17"/>
    </row>
    <row r="68" spans="1:57" ht="11.25">
      <c r="B68" s="17"/>
      <c r="AR68" s="17"/>
    </row>
    <row r="69" spans="1:57" ht="11.25">
      <c r="B69" s="17"/>
      <c r="AR69" s="17"/>
    </row>
    <row r="70" spans="1:57" ht="11.25">
      <c r="B70" s="17"/>
      <c r="AR70" s="17"/>
    </row>
    <row r="71" spans="1:57" ht="11.25">
      <c r="B71" s="17"/>
      <c r="AR71" s="17"/>
    </row>
    <row r="72" spans="1:57" ht="11.25">
      <c r="B72" s="17"/>
      <c r="AR72" s="17"/>
    </row>
    <row r="73" spans="1:57" ht="11.25">
      <c r="B73" s="17"/>
      <c r="AR73" s="17"/>
    </row>
    <row r="74" spans="1:57" ht="11.25">
      <c r="B74" s="17"/>
      <c r="AR74" s="17"/>
    </row>
    <row r="75" spans="1:57" s="2" customFormat="1" ht="12.75">
      <c r="A75" s="29"/>
      <c r="B75" s="30"/>
      <c r="C75" s="29"/>
      <c r="D75" s="45" t="s">
        <v>48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5" t="s">
        <v>49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5" t="s">
        <v>48</v>
      </c>
      <c r="AI75" s="32"/>
      <c r="AJ75" s="32"/>
      <c r="AK75" s="32"/>
      <c r="AL75" s="32"/>
      <c r="AM75" s="45" t="s">
        <v>49</v>
      </c>
      <c r="AN75" s="32"/>
      <c r="AO75" s="32"/>
      <c r="AP75" s="29"/>
      <c r="AQ75" s="29"/>
      <c r="AR75" s="30"/>
      <c r="BE75" s="29"/>
    </row>
    <row r="76" spans="1:57" s="2" customFormat="1" ht="11.25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0"/>
      <c r="BE77" s="29"/>
    </row>
    <row r="81" spans="1:91" s="2" customFormat="1" ht="6.95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0"/>
      <c r="BE81" s="29"/>
    </row>
    <row r="82" spans="1:91" s="2" customFormat="1" ht="24.95" customHeight="1">
      <c r="A82" s="29"/>
      <c r="B82" s="30"/>
      <c r="C82" s="18" t="s">
        <v>52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51"/>
      <c r="C84" s="24" t="s">
        <v>11</v>
      </c>
      <c r="L84" s="4" t="str">
        <f>K5</f>
        <v>GAJDOS03</v>
      </c>
      <c r="AR84" s="51"/>
    </row>
    <row r="85" spans="1:91" s="5" customFormat="1" ht="36.950000000000003" customHeight="1">
      <c r="B85" s="52"/>
      <c r="C85" s="53" t="s">
        <v>14</v>
      </c>
      <c r="L85" s="199" t="str">
        <f>K6</f>
        <v>ZŠ Tulipánova - Pavilón 3</v>
      </c>
      <c r="M85" s="200"/>
      <c r="N85" s="200"/>
      <c r="O85" s="200"/>
      <c r="P85" s="200"/>
      <c r="Q85" s="200"/>
      <c r="R85" s="200"/>
      <c r="S85" s="200"/>
      <c r="T85" s="200"/>
      <c r="U85" s="200"/>
      <c r="V85" s="200"/>
      <c r="W85" s="200"/>
      <c r="X85" s="200"/>
      <c r="Y85" s="200"/>
      <c r="Z85" s="200"/>
      <c r="AA85" s="200"/>
      <c r="AB85" s="200"/>
      <c r="AC85" s="200"/>
      <c r="AD85" s="200"/>
      <c r="AE85" s="200"/>
      <c r="AF85" s="200"/>
      <c r="AG85" s="200"/>
      <c r="AH85" s="200"/>
      <c r="AI85" s="200"/>
      <c r="AJ85" s="200"/>
      <c r="AR85" s="52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18</v>
      </c>
      <c r="D87" s="29"/>
      <c r="E87" s="29"/>
      <c r="F87" s="29"/>
      <c r="G87" s="29"/>
      <c r="H87" s="29"/>
      <c r="I87" s="29"/>
      <c r="J87" s="29"/>
      <c r="K87" s="29"/>
      <c r="L87" s="54" t="str">
        <f>IF(K8="","",K8)</f>
        <v xml:space="preserve"> 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20</v>
      </c>
      <c r="AJ87" s="29"/>
      <c r="AK87" s="29"/>
      <c r="AL87" s="29"/>
      <c r="AM87" s="201">
        <f>IF(AN8= "","",AN8)</f>
        <v>44830</v>
      </c>
      <c r="AN87" s="201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>
      <c r="A89" s="29"/>
      <c r="B89" s="30"/>
      <c r="C89" s="24" t="s">
        <v>21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Mesto Nitra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27</v>
      </c>
      <c r="AJ89" s="29"/>
      <c r="AK89" s="29"/>
      <c r="AL89" s="29"/>
      <c r="AM89" s="202" t="str">
        <f>IF(E17="","",E17)</f>
        <v>Ing. Stanislav Gajdoš</v>
      </c>
      <c r="AN89" s="203"/>
      <c r="AO89" s="203"/>
      <c r="AP89" s="203"/>
      <c r="AQ89" s="29"/>
      <c r="AR89" s="30"/>
      <c r="AS89" s="204" t="s">
        <v>53</v>
      </c>
      <c r="AT89" s="205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29"/>
    </row>
    <row r="90" spans="1:91" s="2" customFormat="1" ht="15.2" customHeight="1">
      <c r="A90" s="29"/>
      <c r="B90" s="30"/>
      <c r="C90" s="24" t="s">
        <v>25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31</v>
      </c>
      <c r="AJ90" s="29"/>
      <c r="AK90" s="29"/>
      <c r="AL90" s="29"/>
      <c r="AM90" s="202" t="str">
        <f>IF(E20="","",E20)</f>
        <v>Ing. Stanislav Gajdoš</v>
      </c>
      <c r="AN90" s="203"/>
      <c r="AO90" s="203"/>
      <c r="AP90" s="203"/>
      <c r="AQ90" s="29"/>
      <c r="AR90" s="30"/>
      <c r="AS90" s="206"/>
      <c r="AT90" s="207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06"/>
      <c r="AT91" s="207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29"/>
    </row>
    <row r="92" spans="1:91" s="2" customFormat="1" ht="29.25" customHeight="1">
      <c r="A92" s="29"/>
      <c r="B92" s="30"/>
      <c r="C92" s="208" t="s">
        <v>54</v>
      </c>
      <c r="D92" s="209"/>
      <c r="E92" s="209"/>
      <c r="F92" s="209"/>
      <c r="G92" s="209"/>
      <c r="H92" s="60"/>
      <c r="I92" s="210" t="s">
        <v>55</v>
      </c>
      <c r="J92" s="209"/>
      <c r="K92" s="209"/>
      <c r="L92" s="209"/>
      <c r="M92" s="209"/>
      <c r="N92" s="209"/>
      <c r="O92" s="209"/>
      <c r="P92" s="209"/>
      <c r="Q92" s="209"/>
      <c r="R92" s="209"/>
      <c r="S92" s="209"/>
      <c r="T92" s="209"/>
      <c r="U92" s="209"/>
      <c r="V92" s="209"/>
      <c r="W92" s="209"/>
      <c r="X92" s="209"/>
      <c r="Y92" s="209"/>
      <c r="Z92" s="209"/>
      <c r="AA92" s="209"/>
      <c r="AB92" s="209"/>
      <c r="AC92" s="209"/>
      <c r="AD92" s="209"/>
      <c r="AE92" s="209"/>
      <c r="AF92" s="209"/>
      <c r="AG92" s="211" t="s">
        <v>56</v>
      </c>
      <c r="AH92" s="209"/>
      <c r="AI92" s="209"/>
      <c r="AJ92" s="209"/>
      <c r="AK92" s="209"/>
      <c r="AL92" s="209"/>
      <c r="AM92" s="209"/>
      <c r="AN92" s="210" t="s">
        <v>57</v>
      </c>
      <c r="AO92" s="209"/>
      <c r="AP92" s="212"/>
      <c r="AQ92" s="61" t="s">
        <v>58</v>
      </c>
      <c r="AR92" s="30"/>
      <c r="AS92" s="62" t="s">
        <v>59</v>
      </c>
      <c r="AT92" s="63" t="s">
        <v>60</v>
      </c>
      <c r="AU92" s="63" t="s">
        <v>61</v>
      </c>
      <c r="AV92" s="63" t="s">
        <v>62</v>
      </c>
      <c r="AW92" s="63" t="s">
        <v>63</v>
      </c>
      <c r="AX92" s="63" t="s">
        <v>64</v>
      </c>
      <c r="AY92" s="63" t="s">
        <v>65</v>
      </c>
      <c r="AZ92" s="63" t="s">
        <v>66</v>
      </c>
      <c r="BA92" s="63" t="s">
        <v>67</v>
      </c>
      <c r="BB92" s="63" t="s">
        <v>68</v>
      </c>
      <c r="BC92" s="63" t="s">
        <v>69</v>
      </c>
      <c r="BD92" s="64" t="s">
        <v>70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29"/>
    </row>
    <row r="94" spans="1:91" s="6" customFormat="1" ht="32.450000000000003" customHeight="1">
      <c r="B94" s="68"/>
      <c r="C94" s="69" t="s">
        <v>71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16">
        <f>ROUND(SUM(AG95:AG97),2)</f>
        <v>0</v>
      </c>
      <c r="AH94" s="216"/>
      <c r="AI94" s="216"/>
      <c r="AJ94" s="216"/>
      <c r="AK94" s="216"/>
      <c r="AL94" s="216"/>
      <c r="AM94" s="216"/>
      <c r="AN94" s="217">
        <f>SUM(AG94,AT94)</f>
        <v>0</v>
      </c>
      <c r="AO94" s="217"/>
      <c r="AP94" s="217"/>
      <c r="AQ94" s="72" t="s">
        <v>1</v>
      </c>
      <c r="AR94" s="68"/>
      <c r="AS94" s="73">
        <f>ROUND(SUM(AS95:AS97),2)</f>
        <v>0</v>
      </c>
      <c r="AT94" s="74">
        <f>ROUND(SUM(AV94:AW94),2)</f>
        <v>0</v>
      </c>
      <c r="AU94" s="75">
        <f>ROUND(SUM(AU95:AU97),5)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ROUND(SUM(AZ95:AZ97),2)</f>
        <v>0</v>
      </c>
      <c r="BA94" s="74">
        <f>ROUND(SUM(BA95:BA97),2)</f>
        <v>0</v>
      </c>
      <c r="BB94" s="74">
        <f>ROUND(SUM(BB95:BB97),2)</f>
        <v>0</v>
      </c>
      <c r="BC94" s="74">
        <f>ROUND(SUM(BC95:BC97),2)</f>
        <v>0</v>
      </c>
      <c r="BD94" s="76">
        <f>ROUND(SUM(BD95:BD97),2)</f>
        <v>0</v>
      </c>
      <c r="BS94" s="77" t="s">
        <v>72</v>
      </c>
      <c r="BT94" s="77" t="s">
        <v>73</v>
      </c>
      <c r="BU94" s="78" t="s">
        <v>74</v>
      </c>
      <c r="BV94" s="77" t="s">
        <v>75</v>
      </c>
      <c r="BW94" s="77" t="s">
        <v>4</v>
      </c>
      <c r="BX94" s="77" t="s">
        <v>76</v>
      </c>
      <c r="CL94" s="77" t="s">
        <v>1</v>
      </c>
    </row>
    <row r="95" spans="1:91" s="7" customFormat="1" ht="24.75" customHeight="1">
      <c r="A95" s="79" t="s">
        <v>77</v>
      </c>
      <c r="B95" s="80"/>
      <c r="C95" s="81"/>
      <c r="D95" s="215" t="s">
        <v>78</v>
      </c>
      <c r="E95" s="215"/>
      <c r="F95" s="215"/>
      <c r="G95" s="215"/>
      <c r="H95" s="215"/>
      <c r="I95" s="82"/>
      <c r="J95" s="215" t="s">
        <v>79</v>
      </c>
      <c r="K95" s="215"/>
      <c r="L95" s="215"/>
      <c r="M95" s="215"/>
      <c r="N95" s="215"/>
      <c r="O95" s="215"/>
      <c r="P95" s="215"/>
      <c r="Q95" s="215"/>
      <c r="R95" s="215"/>
      <c r="S95" s="215"/>
      <c r="T95" s="215"/>
      <c r="U95" s="215"/>
      <c r="V95" s="215"/>
      <c r="W95" s="215"/>
      <c r="X95" s="215"/>
      <c r="Y95" s="215"/>
      <c r="Z95" s="215"/>
      <c r="AA95" s="215"/>
      <c r="AB95" s="215"/>
      <c r="AC95" s="215"/>
      <c r="AD95" s="215"/>
      <c r="AE95" s="215"/>
      <c r="AF95" s="215"/>
      <c r="AG95" s="213">
        <f>'01-EL-U1 - SO-05 Elektroi...'!J30</f>
        <v>0</v>
      </c>
      <c r="AH95" s="214"/>
      <c r="AI95" s="214"/>
      <c r="AJ95" s="214"/>
      <c r="AK95" s="214"/>
      <c r="AL95" s="214"/>
      <c r="AM95" s="214"/>
      <c r="AN95" s="213">
        <f>SUM(AG95,AT95)</f>
        <v>0</v>
      </c>
      <c r="AO95" s="214"/>
      <c r="AP95" s="214"/>
      <c r="AQ95" s="83" t="s">
        <v>80</v>
      </c>
      <c r="AR95" s="80"/>
      <c r="AS95" s="84">
        <v>0</v>
      </c>
      <c r="AT95" s="85">
        <f>ROUND(SUM(AV95:AW95),2)</f>
        <v>0</v>
      </c>
      <c r="AU95" s="86">
        <f>'01-EL-U1 - SO-05 Elektroi...'!P119</f>
        <v>0</v>
      </c>
      <c r="AV95" s="85">
        <f>'01-EL-U1 - SO-05 Elektroi...'!J33</f>
        <v>0</v>
      </c>
      <c r="AW95" s="85">
        <f>'01-EL-U1 - SO-05 Elektroi...'!J34</f>
        <v>0</v>
      </c>
      <c r="AX95" s="85">
        <f>'01-EL-U1 - SO-05 Elektroi...'!J35</f>
        <v>0</v>
      </c>
      <c r="AY95" s="85">
        <f>'01-EL-U1 - SO-05 Elektroi...'!J36</f>
        <v>0</v>
      </c>
      <c r="AZ95" s="85">
        <f>'01-EL-U1 - SO-05 Elektroi...'!F33</f>
        <v>0</v>
      </c>
      <c r="BA95" s="85">
        <f>'01-EL-U1 - SO-05 Elektroi...'!F34</f>
        <v>0</v>
      </c>
      <c r="BB95" s="85">
        <f>'01-EL-U1 - SO-05 Elektroi...'!F35</f>
        <v>0</v>
      </c>
      <c r="BC95" s="85">
        <f>'01-EL-U1 - SO-05 Elektroi...'!F36</f>
        <v>0</v>
      </c>
      <c r="BD95" s="87">
        <f>'01-EL-U1 - SO-05 Elektroi...'!F37</f>
        <v>0</v>
      </c>
      <c r="BT95" s="88" t="s">
        <v>81</v>
      </c>
      <c r="BV95" s="88" t="s">
        <v>75</v>
      </c>
      <c r="BW95" s="88" t="s">
        <v>82</v>
      </c>
      <c r="BX95" s="88" t="s">
        <v>4</v>
      </c>
      <c r="CL95" s="88" t="s">
        <v>1</v>
      </c>
      <c r="CM95" s="88" t="s">
        <v>73</v>
      </c>
    </row>
    <row r="96" spans="1:91" s="7" customFormat="1" ht="24.75" customHeight="1">
      <c r="A96" s="79" t="s">
        <v>77</v>
      </c>
      <c r="B96" s="80"/>
      <c r="C96" s="81"/>
      <c r="D96" s="215" t="s">
        <v>83</v>
      </c>
      <c r="E96" s="215"/>
      <c r="F96" s="215"/>
      <c r="G96" s="215"/>
      <c r="H96" s="215"/>
      <c r="I96" s="82"/>
      <c r="J96" s="215" t="s">
        <v>84</v>
      </c>
      <c r="K96" s="215"/>
      <c r="L96" s="215"/>
      <c r="M96" s="215"/>
      <c r="N96" s="215"/>
      <c r="O96" s="215"/>
      <c r="P96" s="215"/>
      <c r="Q96" s="215"/>
      <c r="R96" s="215"/>
      <c r="S96" s="215"/>
      <c r="T96" s="215"/>
      <c r="U96" s="215"/>
      <c r="V96" s="215"/>
      <c r="W96" s="215"/>
      <c r="X96" s="215"/>
      <c r="Y96" s="215"/>
      <c r="Z96" s="215"/>
      <c r="AA96" s="215"/>
      <c r="AB96" s="215"/>
      <c r="AC96" s="215"/>
      <c r="AD96" s="215"/>
      <c r="AE96" s="215"/>
      <c r="AF96" s="215"/>
      <c r="AG96" s="213">
        <f>'01-BL-U1 - SO-06 Bleskozvod'!J30</f>
        <v>0</v>
      </c>
      <c r="AH96" s="214"/>
      <c r="AI96" s="214"/>
      <c r="AJ96" s="214"/>
      <c r="AK96" s="214"/>
      <c r="AL96" s="214"/>
      <c r="AM96" s="214"/>
      <c r="AN96" s="213">
        <f>SUM(AG96,AT96)</f>
        <v>0</v>
      </c>
      <c r="AO96" s="214"/>
      <c r="AP96" s="214"/>
      <c r="AQ96" s="83" t="s">
        <v>80</v>
      </c>
      <c r="AR96" s="80"/>
      <c r="AS96" s="84">
        <v>0</v>
      </c>
      <c r="AT96" s="85">
        <f>ROUND(SUM(AV96:AW96),2)</f>
        <v>0</v>
      </c>
      <c r="AU96" s="86">
        <f>'01-BL-U1 - SO-06 Bleskozvod'!P120</f>
        <v>0</v>
      </c>
      <c r="AV96" s="85">
        <f>'01-BL-U1 - SO-06 Bleskozvod'!J33</f>
        <v>0</v>
      </c>
      <c r="AW96" s="85">
        <f>'01-BL-U1 - SO-06 Bleskozvod'!J34</f>
        <v>0</v>
      </c>
      <c r="AX96" s="85">
        <f>'01-BL-U1 - SO-06 Bleskozvod'!J35</f>
        <v>0</v>
      </c>
      <c r="AY96" s="85">
        <f>'01-BL-U1 - SO-06 Bleskozvod'!J36</f>
        <v>0</v>
      </c>
      <c r="AZ96" s="85">
        <f>'01-BL-U1 - SO-06 Bleskozvod'!F33</f>
        <v>0</v>
      </c>
      <c r="BA96" s="85">
        <f>'01-BL-U1 - SO-06 Bleskozvod'!F34</f>
        <v>0</v>
      </c>
      <c r="BB96" s="85">
        <f>'01-BL-U1 - SO-06 Bleskozvod'!F35</f>
        <v>0</v>
      </c>
      <c r="BC96" s="85">
        <f>'01-BL-U1 - SO-06 Bleskozvod'!F36</f>
        <v>0</v>
      </c>
      <c r="BD96" s="87">
        <f>'01-BL-U1 - SO-06 Bleskozvod'!F37</f>
        <v>0</v>
      </c>
      <c r="BT96" s="88" t="s">
        <v>81</v>
      </c>
      <c r="BV96" s="88" t="s">
        <v>75</v>
      </c>
      <c r="BW96" s="88" t="s">
        <v>85</v>
      </c>
      <c r="BX96" s="88" t="s">
        <v>4</v>
      </c>
      <c r="CL96" s="88" t="s">
        <v>1</v>
      </c>
      <c r="CM96" s="88" t="s">
        <v>73</v>
      </c>
    </row>
    <row r="97" spans="1:91" s="7" customFormat="1" ht="24.75" customHeight="1">
      <c r="A97" s="79" t="s">
        <v>77</v>
      </c>
      <c r="B97" s="80"/>
      <c r="C97" s="81"/>
      <c r="D97" s="215" t="s">
        <v>86</v>
      </c>
      <c r="E97" s="215"/>
      <c r="F97" s="215"/>
      <c r="G97" s="215"/>
      <c r="H97" s="215"/>
      <c r="I97" s="82"/>
      <c r="J97" s="215" t="s">
        <v>87</v>
      </c>
      <c r="K97" s="215"/>
      <c r="L97" s="215"/>
      <c r="M97" s="215"/>
      <c r="N97" s="215"/>
      <c r="O97" s="215"/>
      <c r="P97" s="215"/>
      <c r="Q97" s="215"/>
      <c r="R97" s="215"/>
      <c r="S97" s="215"/>
      <c r="T97" s="215"/>
      <c r="U97" s="215"/>
      <c r="V97" s="215"/>
      <c r="W97" s="215"/>
      <c r="X97" s="215"/>
      <c r="Y97" s="215"/>
      <c r="Z97" s="215"/>
      <c r="AA97" s="215"/>
      <c r="AB97" s="215"/>
      <c r="AC97" s="215"/>
      <c r="AD97" s="215"/>
      <c r="AE97" s="215"/>
      <c r="AF97" s="215"/>
      <c r="AG97" s="213">
        <f>'01-SL-U1 - SO-05.1 Slaboprúd'!J30</f>
        <v>0</v>
      </c>
      <c r="AH97" s="214"/>
      <c r="AI97" s="214"/>
      <c r="AJ97" s="214"/>
      <c r="AK97" s="214"/>
      <c r="AL97" s="214"/>
      <c r="AM97" s="214"/>
      <c r="AN97" s="213">
        <f>SUM(AG97,AT97)</f>
        <v>0</v>
      </c>
      <c r="AO97" s="214"/>
      <c r="AP97" s="214"/>
      <c r="AQ97" s="83" t="s">
        <v>80</v>
      </c>
      <c r="AR97" s="80"/>
      <c r="AS97" s="89">
        <v>0</v>
      </c>
      <c r="AT97" s="90">
        <f>ROUND(SUM(AV97:AW97),2)</f>
        <v>0</v>
      </c>
      <c r="AU97" s="91">
        <f>'01-SL-U1 - SO-05.1 Slaboprúd'!P120</f>
        <v>0</v>
      </c>
      <c r="AV97" s="90">
        <f>'01-SL-U1 - SO-05.1 Slaboprúd'!J33</f>
        <v>0</v>
      </c>
      <c r="AW97" s="90">
        <f>'01-SL-U1 - SO-05.1 Slaboprúd'!J34</f>
        <v>0</v>
      </c>
      <c r="AX97" s="90">
        <f>'01-SL-U1 - SO-05.1 Slaboprúd'!J35</f>
        <v>0</v>
      </c>
      <c r="AY97" s="90">
        <f>'01-SL-U1 - SO-05.1 Slaboprúd'!J36</f>
        <v>0</v>
      </c>
      <c r="AZ97" s="90">
        <f>'01-SL-U1 - SO-05.1 Slaboprúd'!F33</f>
        <v>0</v>
      </c>
      <c r="BA97" s="90">
        <f>'01-SL-U1 - SO-05.1 Slaboprúd'!F34</f>
        <v>0</v>
      </c>
      <c r="BB97" s="90">
        <f>'01-SL-U1 - SO-05.1 Slaboprúd'!F35</f>
        <v>0</v>
      </c>
      <c r="BC97" s="90">
        <f>'01-SL-U1 - SO-05.1 Slaboprúd'!F36</f>
        <v>0</v>
      </c>
      <c r="BD97" s="92">
        <f>'01-SL-U1 - SO-05.1 Slaboprúd'!F37</f>
        <v>0</v>
      </c>
      <c r="BT97" s="88" t="s">
        <v>81</v>
      </c>
      <c r="BV97" s="88" t="s">
        <v>75</v>
      </c>
      <c r="BW97" s="88" t="s">
        <v>88</v>
      </c>
      <c r="BX97" s="88" t="s">
        <v>4</v>
      </c>
      <c r="CL97" s="88" t="s">
        <v>1</v>
      </c>
      <c r="CM97" s="88" t="s">
        <v>73</v>
      </c>
    </row>
    <row r="98" spans="1:91" s="2" customFormat="1" ht="30" customHeight="1">
      <c r="A98" s="29"/>
      <c r="B98" s="30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F98" s="29"/>
      <c r="AG98" s="29"/>
      <c r="AH98" s="29"/>
      <c r="AI98" s="29"/>
      <c r="AJ98" s="29"/>
      <c r="AK98" s="29"/>
      <c r="AL98" s="29"/>
      <c r="AM98" s="29"/>
      <c r="AN98" s="29"/>
      <c r="AO98" s="29"/>
      <c r="AP98" s="29"/>
      <c r="AQ98" s="29"/>
      <c r="AR98" s="30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  <c r="BE98" s="29"/>
    </row>
    <row r="99" spans="1:91" s="2" customFormat="1" ht="6.95" customHeight="1">
      <c r="A99" s="29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30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  <c r="BE99" s="29"/>
    </row>
  </sheetData>
  <mergeCells count="50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1-EL-U1 - SO-05 Elektroi...'!C2" display="/"/>
    <hyperlink ref="A96" location="'01-BL-U1 - SO-06 Bleskozvod'!C2" display="/"/>
    <hyperlink ref="A97" location="'01-SL-U1 - SO-05.1 Slaboprúd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0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8" t="s">
        <v>5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4" t="s">
        <v>82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89</v>
      </c>
      <c r="L4" s="17"/>
      <c r="M4" s="93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19" t="str">
        <f>'Rekapitulácia stavby'!K6</f>
        <v>ZŠ Tulipánova - Pavilón 3</v>
      </c>
      <c r="F7" s="220"/>
      <c r="G7" s="220"/>
      <c r="H7" s="220"/>
      <c r="L7" s="17"/>
    </row>
    <row r="8" spans="1:46" s="2" customFormat="1" ht="12" customHeight="1">
      <c r="A8" s="29"/>
      <c r="B8" s="30"/>
      <c r="C8" s="29"/>
      <c r="D8" s="24" t="s">
        <v>90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99" t="s">
        <v>91</v>
      </c>
      <c r="F9" s="221"/>
      <c r="G9" s="221"/>
      <c r="H9" s="221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>
        <f>'Rekapitulácia stavby'!AN8</f>
        <v>44830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21</v>
      </c>
      <c r="E14" s="29"/>
      <c r="F14" s="29"/>
      <c r="G14" s="29"/>
      <c r="H14" s="29"/>
      <c r="I14" s="24" t="s">
        <v>22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23</v>
      </c>
      <c r="F15" s="29"/>
      <c r="G15" s="29"/>
      <c r="H15" s="29"/>
      <c r="I15" s="24" t="s">
        <v>24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25</v>
      </c>
      <c r="E17" s="29"/>
      <c r="F17" s="29"/>
      <c r="G17" s="29"/>
      <c r="H17" s="29"/>
      <c r="I17" s="24" t="s">
        <v>22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2" t="str">
        <f>'Rekapitulácia stavby'!E14</f>
        <v>Vyplň údaj</v>
      </c>
      <c r="F18" s="180"/>
      <c r="G18" s="180"/>
      <c r="H18" s="180"/>
      <c r="I18" s="24" t="s">
        <v>24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27</v>
      </c>
      <c r="E20" s="29"/>
      <c r="F20" s="29"/>
      <c r="G20" s="29"/>
      <c r="H20" s="29"/>
      <c r="I20" s="24" t="s">
        <v>22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28</v>
      </c>
      <c r="F21" s="29"/>
      <c r="G21" s="29"/>
      <c r="H21" s="29"/>
      <c r="I21" s="24" t="s">
        <v>24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22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28</v>
      </c>
      <c r="F24" s="29"/>
      <c r="G24" s="29"/>
      <c r="H24" s="29"/>
      <c r="I24" s="24" t="s">
        <v>24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185" t="s">
        <v>1</v>
      </c>
      <c r="F27" s="185"/>
      <c r="G27" s="185"/>
      <c r="H27" s="185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33</v>
      </c>
      <c r="E30" s="29"/>
      <c r="F30" s="29"/>
      <c r="G30" s="29"/>
      <c r="H30" s="29"/>
      <c r="I30" s="29"/>
      <c r="J30" s="71">
        <f>ROUND(J119,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35</v>
      </c>
      <c r="G32" s="29"/>
      <c r="H32" s="29"/>
      <c r="I32" s="33" t="s">
        <v>34</v>
      </c>
      <c r="J32" s="33" t="s">
        <v>36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8" t="s">
        <v>37</v>
      </c>
      <c r="E33" s="35" t="s">
        <v>38</v>
      </c>
      <c r="F33" s="99">
        <f>ROUND((SUM(BE119:BE199)),  2)</f>
        <v>0</v>
      </c>
      <c r="G33" s="100"/>
      <c r="H33" s="100"/>
      <c r="I33" s="101">
        <v>0.2</v>
      </c>
      <c r="J33" s="99">
        <f>ROUND(((SUM(BE119:BE199))*I33),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35" t="s">
        <v>39</v>
      </c>
      <c r="F34" s="99">
        <f>ROUND((SUM(BF119:BF199)),  2)</f>
        <v>0</v>
      </c>
      <c r="G34" s="100"/>
      <c r="H34" s="100"/>
      <c r="I34" s="101">
        <v>0.2</v>
      </c>
      <c r="J34" s="99">
        <f>ROUND(((SUM(BF119:BF199))*I34),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40</v>
      </c>
      <c r="F35" s="102">
        <f>ROUND((SUM(BG119:BG199)),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41</v>
      </c>
      <c r="F36" s="102">
        <f>ROUND((SUM(BH119:BH199)),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35" t="s">
        <v>42</v>
      </c>
      <c r="F37" s="99">
        <f>ROUND((SUM(BI119:BI199)),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43</v>
      </c>
      <c r="E39" s="60"/>
      <c r="F39" s="60"/>
      <c r="G39" s="106" t="s">
        <v>44</v>
      </c>
      <c r="H39" s="107" t="s">
        <v>45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5" t="s">
        <v>48</v>
      </c>
      <c r="E61" s="32"/>
      <c r="F61" s="110" t="s">
        <v>49</v>
      </c>
      <c r="G61" s="45" t="s">
        <v>48</v>
      </c>
      <c r="H61" s="32"/>
      <c r="I61" s="32"/>
      <c r="J61" s="111" t="s">
        <v>49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5" t="s">
        <v>48</v>
      </c>
      <c r="E76" s="32"/>
      <c r="F76" s="110" t="s">
        <v>49</v>
      </c>
      <c r="G76" s="45" t="s">
        <v>48</v>
      </c>
      <c r="H76" s="32"/>
      <c r="I76" s="32"/>
      <c r="J76" s="111" t="s">
        <v>49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hidden="1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hidden="1" customHeight="1">
      <c r="A82" s="29"/>
      <c r="B82" s="30"/>
      <c r="C82" s="18" t="s">
        <v>92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hidden="1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hidden="1" customHeight="1">
      <c r="A85" s="29"/>
      <c r="B85" s="30"/>
      <c r="C85" s="29"/>
      <c r="D85" s="29"/>
      <c r="E85" s="219" t="str">
        <f>E7</f>
        <v>ZŠ Tulipánova - Pavilón 3</v>
      </c>
      <c r="F85" s="220"/>
      <c r="G85" s="220"/>
      <c r="H85" s="220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90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199" t="str">
        <f>E9</f>
        <v>01-EL-U1 - SO-05 Elektroinštalácia</v>
      </c>
      <c r="F87" s="221"/>
      <c r="G87" s="221"/>
      <c r="H87" s="221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hidden="1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18</v>
      </c>
      <c r="D89" s="29"/>
      <c r="E89" s="29"/>
      <c r="F89" s="22" t="str">
        <f>F12</f>
        <v xml:space="preserve"> </v>
      </c>
      <c r="G89" s="29"/>
      <c r="H89" s="29"/>
      <c r="I89" s="24" t="s">
        <v>20</v>
      </c>
      <c r="J89" s="55">
        <f>IF(J12="","",J12)</f>
        <v>44830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hidden="1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hidden="1" customHeight="1">
      <c r="A91" s="29"/>
      <c r="B91" s="30"/>
      <c r="C91" s="24" t="s">
        <v>21</v>
      </c>
      <c r="D91" s="29"/>
      <c r="E91" s="29"/>
      <c r="F91" s="22" t="str">
        <f>E15</f>
        <v>Mesto Nitra</v>
      </c>
      <c r="G91" s="29"/>
      <c r="H91" s="29"/>
      <c r="I91" s="24" t="s">
        <v>27</v>
      </c>
      <c r="J91" s="27" t="str">
        <f>E21</f>
        <v>Ing. Stanislav Gajdoš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hidden="1" customHeight="1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Stanislav Gajdoš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2" t="s">
        <v>93</v>
      </c>
      <c r="D94" s="104"/>
      <c r="E94" s="104"/>
      <c r="F94" s="104"/>
      <c r="G94" s="104"/>
      <c r="H94" s="104"/>
      <c r="I94" s="104"/>
      <c r="J94" s="113" t="s">
        <v>94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hidden="1" customHeight="1">
      <c r="A96" s="29"/>
      <c r="B96" s="30"/>
      <c r="C96" s="114" t="s">
        <v>95</v>
      </c>
      <c r="D96" s="29"/>
      <c r="E96" s="29"/>
      <c r="F96" s="29"/>
      <c r="G96" s="29"/>
      <c r="H96" s="29"/>
      <c r="I96" s="29"/>
      <c r="J96" s="71">
        <f>J119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96</v>
      </c>
    </row>
    <row r="97" spans="1:31" s="9" customFormat="1" ht="24.95" hidden="1" customHeight="1">
      <c r="B97" s="115"/>
      <c r="D97" s="116" t="s">
        <v>97</v>
      </c>
      <c r="E97" s="117"/>
      <c r="F97" s="117"/>
      <c r="G97" s="117"/>
      <c r="H97" s="117"/>
      <c r="I97" s="117"/>
      <c r="J97" s="118">
        <f>J120</f>
        <v>0</v>
      </c>
      <c r="L97" s="115"/>
    </row>
    <row r="98" spans="1:31" s="10" customFormat="1" ht="19.899999999999999" hidden="1" customHeight="1">
      <c r="B98" s="119"/>
      <c r="D98" s="120" t="s">
        <v>98</v>
      </c>
      <c r="E98" s="121"/>
      <c r="F98" s="121"/>
      <c r="G98" s="121"/>
      <c r="H98" s="121"/>
      <c r="I98" s="121"/>
      <c r="J98" s="122">
        <f>J121</f>
        <v>0</v>
      </c>
      <c r="L98" s="119"/>
    </row>
    <row r="99" spans="1:31" s="10" customFormat="1" ht="19.899999999999999" hidden="1" customHeight="1">
      <c r="B99" s="119"/>
      <c r="D99" s="120" t="s">
        <v>99</v>
      </c>
      <c r="E99" s="121"/>
      <c r="F99" s="121"/>
      <c r="G99" s="121"/>
      <c r="H99" s="121"/>
      <c r="I99" s="121"/>
      <c r="J99" s="122">
        <f>J161</f>
        <v>0</v>
      </c>
      <c r="L99" s="119"/>
    </row>
    <row r="100" spans="1:31" s="2" customFormat="1" ht="21.75" hidden="1" customHeight="1">
      <c r="A100" s="29"/>
      <c r="B100" s="30"/>
      <c r="C100" s="29"/>
      <c r="D100" s="29"/>
      <c r="E100" s="29"/>
      <c r="F100" s="29"/>
      <c r="G100" s="29"/>
      <c r="H100" s="29"/>
      <c r="I100" s="29"/>
      <c r="J100" s="29"/>
      <c r="K100" s="29"/>
      <c r="L100" s="42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1" spans="1:31" s="2" customFormat="1" ht="6.95" hidden="1" customHeight="1">
      <c r="A101" s="29"/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2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31" ht="11.25" hidden="1"/>
    <row r="103" spans="1:31" ht="11.25" hidden="1"/>
    <row r="104" spans="1:31" ht="11.25" hidden="1"/>
    <row r="105" spans="1:31" s="2" customFormat="1" ht="6.95" customHeight="1">
      <c r="A105" s="29"/>
      <c r="B105" s="49"/>
      <c r="C105" s="50"/>
      <c r="D105" s="50"/>
      <c r="E105" s="50"/>
      <c r="F105" s="50"/>
      <c r="G105" s="50"/>
      <c r="H105" s="50"/>
      <c r="I105" s="50"/>
      <c r="J105" s="50"/>
      <c r="K105" s="50"/>
      <c r="L105" s="42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24.95" customHeight="1">
      <c r="A106" s="29"/>
      <c r="B106" s="30"/>
      <c r="C106" s="18" t="s">
        <v>100</v>
      </c>
      <c r="D106" s="29"/>
      <c r="E106" s="29"/>
      <c r="F106" s="29"/>
      <c r="G106" s="29"/>
      <c r="H106" s="29"/>
      <c r="I106" s="29"/>
      <c r="J106" s="29"/>
      <c r="K106" s="29"/>
      <c r="L106" s="42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5" customHeight="1">
      <c r="A107" s="29"/>
      <c r="B107" s="30"/>
      <c r="C107" s="29"/>
      <c r="D107" s="29"/>
      <c r="E107" s="29"/>
      <c r="F107" s="29"/>
      <c r="G107" s="29"/>
      <c r="H107" s="29"/>
      <c r="I107" s="29"/>
      <c r="J107" s="29"/>
      <c r="K107" s="29"/>
      <c r="L107" s="42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>
      <c r="A108" s="29"/>
      <c r="B108" s="30"/>
      <c r="C108" s="24" t="s">
        <v>14</v>
      </c>
      <c r="D108" s="29"/>
      <c r="E108" s="29"/>
      <c r="F108" s="29"/>
      <c r="G108" s="29"/>
      <c r="H108" s="29"/>
      <c r="I108" s="29"/>
      <c r="J108" s="29"/>
      <c r="K108" s="29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6.5" customHeight="1">
      <c r="A109" s="29"/>
      <c r="B109" s="30"/>
      <c r="C109" s="29"/>
      <c r="D109" s="29"/>
      <c r="E109" s="219" t="str">
        <f>E7</f>
        <v>ZŠ Tulipánova - Pavilón 3</v>
      </c>
      <c r="F109" s="220"/>
      <c r="G109" s="220"/>
      <c r="H109" s="220"/>
      <c r="I109" s="29"/>
      <c r="J109" s="29"/>
      <c r="K109" s="29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>
      <c r="A110" s="29"/>
      <c r="B110" s="30"/>
      <c r="C110" s="24" t="s">
        <v>90</v>
      </c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6.5" customHeight="1">
      <c r="A111" s="29"/>
      <c r="B111" s="30"/>
      <c r="C111" s="29"/>
      <c r="D111" s="29"/>
      <c r="E111" s="199" t="str">
        <f>E9</f>
        <v>01-EL-U1 - SO-05 Elektroinštalácia</v>
      </c>
      <c r="F111" s="221"/>
      <c r="G111" s="221"/>
      <c r="H111" s="221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18</v>
      </c>
      <c r="D113" s="29"/>
      <c r="E113" s="29"/>
      <c r="F113" s="22" t="str">
        <f>F12</f>
        <v xml:space="preserve"> </v>
      </c>
      <c r="G113" s="29"/>
      <c r="H113" s="29"/>
      <c r="I113" s="24" t="s">
        <v>20</v>
      </c>
      <c r="J113" s="55">
        <f>IF(J12="","",J12)</f>
        <v>44830</v>
      </c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5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5.2" customHeight="1">
      <c r="A115" s="29"/>
      <c r="B115" s="30"/>
      <c r="C115" s="24" t="s">
        <v>21</v>
      </c>
      <c r="D115" s="29"/>
      <c r="E115" s="29"/>
      <c r="F115" s="22" t="str">
        <f>E15</f>
        <v>Mesto Nitra</v>
      </c>
      <c r="G115" s="29"/>
      <c r="H115" s="29"/>
      <c r="I115" s="24" t="s">
        <v>27</v>
      </c>
      <c r="J115" s="27" t="str">
        <f>E21</f>
        <v>Ing. Stanislav Gajdoš</v>
      </c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>
      <c r="A116" s="29"/>
      <c r="B116" s="30"/>
      <c r="C116" s="24" t="s">
        <v>25</v>
      </c>
      <c r="D116" s="29"/>
      <c r="E116" s="29"/>
      <c r="F116" s="22" t="str">
        <f>IF(E18="","",E18)</f>
        <v>Vyplň údaj</v>
      </c>
      <c r="G116" s="29"/>
      <c r="H116" s="29"/>
      <c r="I116" s="24" t="s">
        <v>31</v>
      </c>
      <c r="J116" s="27" t="str">
        <f>E24</f>
        <v>Ing. Stanislav Gajdoš</v>
      </c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0.3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11" customFormat="1" ht="29.25" customHeight="1">
      <c r="A118" s="123"/>
      <c r="B118" s="124"/>
      <c r="C118" s="125" t="s">
        <v>101</v>
      </c>
      <c r="D118" s="126" t="s">
        <v>58</v>
      </c>
      <c r="E118" s="126" t="s">
        <v>54</v>
      </c>
      <c r="F118" s="126" t="s">
        <v>55</v>
      </c>
      <c r="G118" s="126" t="s">
        <v>102</v>
      </c>
      <c r="H118" s="126" t="s">
        <v>103</v>
      </c>
      <c r="I118" s="126" t="s">
        <v>104</v>
      </c>
      <c r="J118" s="127" t="s">
        <v>94</v>
      </c>
      <c r="K118" s="128" t="s">
        <v>105</v>
      </c>
      <c r="L118" s="129"/>
      <c r="M118" s="62" t="s">
        <v>1</v>
      </c>
      <c r="N118" s="63" t="s">
        <v>37</v>
      </c>
      <c r="O118" s="63" t="s">
        <v>106</v>
      </c>
      <c r="P118" s="63" t="s">
        <v>107</v>
      </c>
      <c r="Q118" s="63" t="s">
        <v>108</v>
      </c>
      <c r="R118" s="63" t="s">
        <v>109</v>
      </c>
      <c r="S118" s="63" t="s">
        <v>110</v>
      </c>
      <c r="T118" s="64" t="s">
        <v>111</v>
      </c>
      <c r="U118" s="123"/>
      <c r="V118" s="123"/>
      <c r="W118" s="123"/>
      <c r="X118" s="123"/>
      <c r="Y118" s="123"/>
      <c r="Z118" s="123"/>
      <c r="AA118" s="123"/>
      <c r="AB118" s="123"/>
      <c r="AC118" s="123"/>
      <c r="AD118" s="123"/>
      <c r="AE118" s="123"/>
    </row>
    <row r="119" spans="1:65" s="2" customFormat="1" ht="22.9" customHeight="1">
      <c r="A119" s="29"/>
      <c r="B119" s="30"/>
      <c r="C119" s="69" t="s">
        <v>95</v>
      </c>
      <c r="D119" s="29"/>
      <c r="E119" s="29"/>
      <c r="F119" s="29"/>
      <c r="G119" s="29"/>
      <c r="H119" s="29"/>
      <c r="I119" s="29"/>
      <c r="J119" s="130">
        <f>BK119</f>
        <v>0</v>
      </c>
      <c r="K119" s="29"/>
      <c r="L119" s="30"/>
      <c r="M119" s="65"/>
      <c r="N119" s="56"/>
      <c r="O119" s="66"/>
      <c r="P119" s="131">
        <f>P120</f>
        <v>0</v>
      </c>
      <c r="Q119" s="66"/>
      <c r="R119" s="131">
        <f>R120</f>
        <v>0</v>
      </c>
      <c r="S119" s="66"/>
      <c r="T119" s="132">
        <f>T120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T119" s="14" t="s">
        <v>72</v>
      </c>
      <c r="AU119" s="14" t="s">
        <v>96</v>
      </c>
      <c r="BK119" s="133">
        <f>BK120</f>
        <v>0</v>
      </c>
    </row>
    <row r="120" spans="1:65" s="12" customFormat="1" ht="25.9" customHeight="1">
      <c r="B120" s="134"/>
      <c r="D120" s="135" t="s">
        <v>72</v>
      </c>
      <c r="E120" s="136" t="s">
        <v>112</v>
      </c>
      <c r="F120" s="136" t="s">
        <v>113</v>
      </c>
      <c r="I120" s="137"/>
      <c r="J120" s="138">
        <f>BK120</f>
        <v>0</v>
      </c>
      <c r="L120" s="134"/>
      <c r="M120" s="139"/>
      <c r="N120" s="140"/>
      <c r="O120" s="140"/>
      <c r="P120" s="141">
        <f>P121+P161</f>
        <v>0</v>
      </c>
      <c r="Q120" s="140"/>
      <c r="R120" s="141">
        <f>R121+R161</f>
        <v>0</v>
      </c>
      <c r="S120" s="140"/>
      <c r="T120" s="142">
        <f>T121+T161</f>
        <v>0</v>
      </c>
      <c r="AR120" s="135" t="s">
        <v>81</v>
      </c>
      <c r="AT120" s="143" t="s">
        <v>72</v>
      </c>
      <c r="AU120" s="143" t="s">
        <v>73</v>
      </c>
      <c r="AY120" s="135" t="s">
        <v>114</v>
      </c>
      <c r="BK120" s="144">
        <f>BK121+BK161</f>
        <v>0</v>
      </c>
    </row>
    <row r="121" spans="1:65" s="12" customFormat="1" ht="22.9" customHeight="1">
      <c r="B121" s="134"/>
      <c r="D121" s="135" t="s">
        <v>72</v>
      </c>
      <c r="E121" s="145" t="s">
        <v>115</v>
      </c>
      <c r="F121" s="145" t="s">
        <v>116</v>
      </c>
      <c r="I121" s="137"/>
      <c r="J121" s="146">
        <f>BK121</f>
        <v>0</v>
      </c>
      <c r="L121" s="134"/>
      <c r="M121" s="139"/>
      <c r="N121" s="140"/>
      <c r="O121" s="140"/>
      <c r="P121" s="141">
        <f>SUM(P122:P160)</f>
        <v>0</v>
      </c>
      <c r="Q121" s="140"/>
      <c r="R121" s="141">
        <f>SUM(R122:R160)</f>
        <v>0</v>
      </c>
      <c r="S121" s="140"/>
      <c r="T121" s="142">
        <f>SUM(T122:T160)</f>
        <v>0</v>
      </c>
      <c r="AR121" s="135" t="s">
        <v>81</v>
      </c>
      <c r="AT121" s="143" t="s">
        <v>72</v>
      </c>
      <c r="AU121" s="143" t="s">
        <v>81</v>
      </c>
      <c r="AY121" s="135" t="s">
        <v>114</v>
      </c>
      <c r="BK121" s="144">
        <f>SUM(BK122:BK160)</f>
        <v>0</v>
      </c>
    </row>
    <row r="122" spans="1:65" s="2" customFormat="1" ht="16.5" customHeight="1">
      <c r="A122" s="29"/>
      <c r="B122" s="147"/>
      <c r="C122" s="148" t="s">
        <v>81</v>
      </c>
      <c r="D122" s="148" t="s">
        <v>117</v>
      </c>
      <c r="E122" s="149" t="s">
        <v>118</v>
      </c>
      <c r="F122" s="150" t="s">
        <v>119</v>
      </c>
      <c r="G122" s="151" t="s">
        <v>120</v>
      </c>
      <c r="H122" s="152">
        <v>172</v>
      </c>
      <c r="I122" s="153"/>
      <c r="J122" s="152">
        <f t="shared" ref="J122:J160" si="0">ROUND(I122*H122,3)</f>
        <v>0</v>
      </c>
      <c r="K122" s="154"/>
      <c r="L122" s="155"/>
      <c r="M122" s="156" t="s">
        <v>1</v>
      </c>
      <c r="N122" s="157" t="s">
        <v>39</v>
      </c>
      <c r="O122" s="58"/>
      <c r="P122" s="158">
        <f t="shared" ref="P122:P160" si="1">O122*H122</f>
        <v>0</v>
      </c>
      <c r="Q122" s="158">
        <v>0</v>
      </c>
      <c r="R122" s="158">
        <f t="shared" ref="R122:R160" si="2">Q122*H122</f>
        <v>0</v>
      </c>
      <c r="S122" s="158">
        <v>0</v>
      </c>
      <c r="T122" s="159">
        <f t="shared" ref="T122:T160" si="3"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60" t="s">
        <v>121</v>
      </c>
      <c r="AT122" s="160" t="s">
        <v>117</v>
      </c>
      <c r="AU122" s="160" t="s">
        <v>122</v>
      </c>
      <c r="AY122" s="14" t="s">
        <v>114</v>
      </c>
      <c r="BE122" s="161">
        <f t="shared" ref="BE122:BE160" si="4">IF(N122="základná",J122,0)</f>
        <v>0</v>
      </c>
      <c r="BF122" s="161">
        <f t="shared" ref="BF122:BF160" si="5">IF(N122="znížená",J122,0)</f>
        <v>0</v>
      </c>
      <c r="BG122" s="161">
        <f t="shared" ref="BG122:BG160" si="6">IF(N122="zákl. prenesená",J122,0)</f>
        <v>0</v>
      </c>
      <c r="BH122" s="161">
        <f t="shared" ref="BH122:BH160" si="7">IF(N122="zníž. prenesená",J122,0)</f>
        <v>0</v>
      </c>
      <c r="BI122" s="161">
        <f t="shared" ref="BI122:BI160" si="8">IF(N122="nulová",J122,0)</f>
        <v>0</v>
      </c>
      <c r="BJ122" s="14" t="s">
        <v>122</v>
      </c>
      <c r="BK122" s="162">
        <f t="shared" ref="BK122:BK160" si="9">ROUND(I122*H122,3)</f>
        <v>0</v>
      </c>
      <c r="BL122" s="14" t="s">
        <v>121</v>
      </c>
      <c r="BM122" s="160" t="s">
        <v>122</v>
      </c>
    </row>
    <row r="123" spans="1:65" s="2" customFormat="1" ht="24.2" customHeight="1">
      <c r="A123" s="29"/>
      <c r="B123" s="147"/>
      <c r="C123" s="148" t="s">
        <v>122</v>
      </c>
      <c r="D123" s="148" t="s">
        <v>117</v>
      </c>
      <c r="E123" s="149" t="s">
        <v>123</v>
      </c>
      <c r="F123" s="150" t="s">
        <v>124</v>
      </c>
      <c r="G123" s="151" t="s">
        <v>120</v>
      </c>
      <c r="H123" s="152">
        <v>119</v>
      </c>
      <c r="I123" s="153"/>
      <c r="J123" s="152">
        <f t="shared" si="0"/>
        <v>0</v>
      </c>
      <c r="K123" s="154"/>
      <c r="L123" s="155"/>
      <c r="M123" s="156" t="s">
        <v>1</v>
      </c>
      <c r="N123" s="157" t="s">
        <v>39</v>
      </c>
      <c r="O123" s="58"/>
      <c r="P123" s="158">
        <f t="shared" si="1"/>
        <v>0</v>
      </c>
      <c r="Q123" s="158">
        <v>0</v>
      </c>
      <c r="R123" s="158">
        <f t="shared" si="2"/>
        <v>0</v>
      </c>
      <c r="S123" s="158">
        <v>0</v>
      </c>
      <c r="T123" s="159">
        <f t="shared" si="3"/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60" t="s">
        <v>121</v>
      </c>
      <c r="AT123" s="160" t="s">
        <v>117</v>
      </c>
      <c r="AU123" s="160" t="s">
        <v>122</v>
      </c>
      <c r="AY123" s="14" t="s">
        <v>114</v>
      </c>
      <c r="BE123" s="161">
        <f t="shared" si="4"/>
        <v>0</v>
      </c>
      <c r="BF123" s="161">
        <f t="shared" si="5"/>
        <v>0</v>
      </c>
      <c r="BG123" s="161">
        <f t="shared" si="6"/>
        <v>0</v>
      </c>
      <c r="BH123" s="161">
        <f t="shared" si="7"/>
        <v>0</v>
      </c>
      <c r="BI123" s="161">
        <f t="shared" si="8"/>
        <v>0</v>
      </c>
      <c r="BJ123" s="14" t="s">
        <v>122</v>
      </c>
      <c r="BK123" s="162">
        <f t="shared" si="9"/>
        <v>0</v>
      </c>
      <c r="BL123" s="14" t="s">
        <v>121</v>
      </c>
      <c r="BM123" s="160" t="s">
        <v>125</v>
      </c>
    </row>
    <row r="124" spans="1:65" s="2" customFormat="1" ht="16.5" customHeight="1">
      <c r="A124" s="29"/>
      <c r="B124" s="147"/>
      <c r="C124" s="148" t="s">
        <v>126</v>
      </c>
      <c r="D124" s="148" t="s">
        <v>117</v>
      </c>
      <c r="E124" s="149" t="s">
        <v>127</v>
      </c>
      <c r="F124" s="150" t="s">
        <v>128</v>
      </c>
      <c r="G124" s="151" t="s">
        <v>129</v>
      </c>
      <c r="H124" s="152">
        <v>300</v>
      </c>
      <c r="I124" s="153"/>
      <c r="J124" s="152">
        <f t="shared" si="0"/>
        <v>0</v>
      </c>
      <c r="K124" s="154"/>
      <c r="L124" s="155"/>
      <c r="M124" s="156" t="s">
        <v>1</v>
      </c>
      <c r="N124" s="157" t="s">
        <v>39</v>
      </c>
      <c r="O124" s="58"/>
      <c r="P124" s="158">
        <f t="shared" si="1"/>
        <v>0</v>
      </c>
      <c r="Q124" s="158">
        <v>0</v>
      </c>
      <c r="R124" s="158">
        <f t="shared" si="2"/>
        <v>0</v>
      </c>
      <c r="S124" s="158">
        <v>0</v>
      </c>
      <c r="T124" s="159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60" t="s">
        <v>121</v>
      </c>
      <c r="AT124" s="160" t="s">
        <v>117</v>
      </c>
      <c r="AU124" s="160" t="s">
        <v>122</v>
      </c>
      <c r="AY124" s="14" t="s">
        <v>114</v>
      </c>
      <c r="BE124" s="161">
        <f t="shared" si="4"/>
        <v>0</v>
      </c>
      <c r="BF124" s="161">
        <f t="shared" si="5"/>
        <v>0</v>
      </c>
      <c r="BG124" s="161">
        <f t="shared" si="6"/>
        <v>0</v>
      </c>
      <c r="BH124" s="161">
        <f t="shared" si="7"/>
        <v>0</v>
      </c>
      <c r="BI124" s="161">
        <f t="shared" si="8"/>
        <v>0</v>
      </c>
      <c r="BJ124" s="14" t="s">
        <v>122</v>
      </c>
      <c r="BK124" s="162">
        <f t="shared" si="9"/>
        <v>0</v>
      </c>
      <c r="BL124" s="14" t="s">
        <v>121</v>
      </c>
      <c r="BM124" s="160" t="s">
        <v>130</v>
      </c>
    </row>
    <row r="125" spans="1:65" s="2" customFormat="1" ht="16.5" customHeight="1">
      <c r="A125" s="29"/>
      <c r="B125" s="147"/>
      <c r="C125" s="148" t="s">
        <v>125</v>
      </c>
      <c r="D125" s="148" t="s">
        <v>117</v>
      </c>
      <c r="E125" s="149" t="s">
        <v>131</v>
      </c>
      <c r="F125" s="150" t="s">
        <v>132</v>
      </c>
      <c r="G125" s="151" t="s">
        <v>129</v>
      </c>
      <c r="H125" s="152">
        <v>38</v>
      </c>
      <c r="I125" s="153"/>
      <c r="J125" s="152">
        <f t="shared" si="0"/>
        <v>0</v>
      </c>
      <c r="K125" s="154"/>
      <c r="L125" s="155"/>
      <c r="M125" s="156" t="s">
        <v>1</v>
      </c>
      <c r="N125" s="157" t="s">
        <v>39</v>
      </c>
      <c r="O125" s="58"/>
      <c r="P125" s="158">
        <f t="shared" si="1"/>
        <v>0</v>
      </c>
      <c r="Q125" s="158">
        <v>0</v>
      </c>
      <c r="R125" s="158">
        <f t="shared" si="2"/>
        <v>0</v>
      </c>
      <c r="S125" s="158">
        <v>0</v>
      </c>
      <c r="T125" s="159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60" t="s">
        <v>121</v>
      </c>
      <c r="AT125" s="160" t="s">
        <v>117</v>
      </c>
      <c r="AU125" s="160" t="s">
        <v>122</v>
      </c>
      <c r="AY125" s="14" t="s">
        <v>114</v>
      </c>
      <c r="BE125" s="161">
        <f t="shared" si="4"/>
        <v>0</v>
      </c>
      <c r="BF125" s="161">
        <f t="shared" si="5"/>
        <v>0</v>
      </c>
      <c r="BG125" s="161">
        <f t="shared" si="6"/>
        <v>0</v>
      </c>
      <c r="BH125" s="161">
        <f t="shared" si="7"/>
        <v>0</v>
      </c>
      <c r="BI125" s="161">
        <f t="shared" si="8"/>
        <v>0</v>
      </c>
      <c r="BJ125" s="14" t="s">
        <v>122</v>
      </c>
      <c r="BK125" s="162">
        <f t="shared" si="9"/>
        <v>0</v>
      </c>
      <c r="BL125" s="14" t="s">
        <v>121</v>
      </c>
      <c r="BM125" s="160" t="s">
        <v>133</v>
      </c>
    </row>
    <row r="126" spans="1:65" s="2" customFormat="1" ht="16.5" customHeight="1">
      <c r="A126" s="29"/>
      <c r="B126" s="147"/>
      <c r="C126" s="148" t="s">
        <v>134</v>
      </c>
      <c r="D126" s="148" t="s">
        <v>117</v>
      </c>
      <c r="E126" s="149" t="s">
        <v>135</v>
      </c>
      <c r="F126" s="150" t="s">
        <v>136</v>
      </c>
      <c r="G126" s="151" t="s">
        <v>120</v>
      </c>
      <c r="H126" s="152">
        <v>120</v>
      </c>
      <c r="I126" s="153"/>
      <c r="J126" s="152">
        <f t="shared" si="0"/>
        <v>0</v>
      </c>
      <c r="K126" s="154"/>
      <c r="L126" s="155"/>
      <c r="M126" s="156" t="s">
        <v>1</v>
      </c>
      <c r="N126" s="157" t="s">
        <v>39</v>
      </c>
      <c r="O126" s="58"/>
      <c r="P126" s="158">
        <f t="shared" si="1"/>
        <v>0</v>
      </c>
      <c r="Q126" s="158">
        <v>0</v>
      </c>
      <c r="R126" s="158">
        <f t="shared" si="2"/>
        <v>0</v>
      </c>
      <c r="S126" s="158">
        <v>0</v>
      </c>
      <c r="T126" s="159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60" t="s">
        <v>121</v>
      </c>
      <c r="AT126" s="160" t="s">
        <v>117</v>
      </c>
      <c r="AU126" s="160" t="s">
        <v>122</v>
      </c>
      <c r="AY126" s="14" t="s">
        <v>114</v>
      </c>
      <c r="BE126" s="161">
        <f t="shared" si="4"/>
        <v>0</v>
      </c>
      <c r="BF126" s="161">
        <f t="shared" si="5"/>
        <v>0</v>
      </c>
      <c r="BG126" s="161">
        <f t="shared" si="6"/>
        <v>0</v>
      </c>
      <c r="BH126" s="161">
        <f t="shared" si="7"/>
        <v>0</v>
      </c>
      <c r="BI126" s="161">
        <f t="shared" si="8"/>
        <v>0</v>
      </c>
      <c r="BJ126" s="14" t="s">
        <v>122</v>
      </c>
      <c r="BK126" s="162">
        <f t="shared" si="9"/>
        <v>0</v>
      </c>
      <c r="BL126" s="14" t="s">
        <v>121</v>
      </c>
      <c r="BM126" s="160" t="s">
        <v>137</v>
      </c>
    </row>
    <row r="127" spans="1:65" s="2" customFormat="1" ht="24.2" customHeight="1">
      <c r="A127" s="29"/>
      <c r="B127" s="147"/>
      <c r="C127" s="148" t="s">
        <v>130</v>
      </c>
      <c r="D127" s="148" t="s">
        <v>117</v>
      </c>
      <c r="E127" s="149" t="s">
        <v>138</v>
      </c>
      <c r="F127" s="150" t="s">
        <v>139</v>
      </c>
      <c r="G127" s="151" t="s">
        <v>120</v>
      </c>
      <c r="H127" s="152">
        <v>100</v>
      </c>
      <c r="I127" s="153"/>
      <c r="J127" s="152">
        <f t="shared" si="0"/>
        <v>0</v>
      </c>
      <c r="K127" s="154"/>
      <c r="L127" s="155"/>
      <c r="M127" s="156" t="s">
        <v>1</v>
      </c>
      <c r="N127" s="157" t="s">
        <v>39</v>
      </c>
      <c r="O127" s="58"/>
      <c r="P127" s="158">
        <f t="shared" si="1"/>
        <v>0</v>
      </c>
      <c r="Q127" s="158">
        <v>0</v>
      </c>
      <c r="R127" s="158">
        <f t="shared" si="2"/>
        <v>0</v>
      </c>
      <c r="S127" s="158">
        <v>0</v>
      </c>
      <c r="T127" s="159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60" t="s">
        <v>121</v>
      </c>
      <c r="AT127" s="160" t="s">
        <v>117</v>
      </c>
      <c r="AU127" s="160" t="s">
        <v>122</v>
      </c>
      <c r="AY127" s="14" t="s">
        <v>114</v>
      </c>
      <c r="BE127" s="161">
        <f t="shared" si="4"/>
        <v>0</v>
      </c>
      <c r="BF127" s="161">
        <f t="shared" si="5"/>
        <v>0</v>
      </c>
      <c r="BG127" s="161">
        <f t="shared" si="6"/>
        <v>0</v>
      </c>
      <c r="BH127" s="161">
        <f t="shared" si="7"/>
        <v>0</v>
      </c>
      <c r="BI127" s="161">
        <f t="shared" si="8"/>
        <v>0</v>
      </c>
      <c r="BJ127" s="14" t="s">
        <v>122</v>
      </c>
      <c r="BK127" s="162">
        <f t="shared" si="9"/>
        <v>0</v>
      </c>
      <c r="BL127" s="14" t="s">
        <v>121</v>
      </c>
      <c r="BM127" s="160" t="s">
        <v>140</v>
      </c>
    </row>
    <row r="128" spans="1:65" s="2" customFormat="1" ht="16.5" customHeight="1">
      <c r="A128" s="29"/>
      <c r="B128" s="147"/>
      <c r="C128" s="148" t="s">
        <v>141</v>
      </c>
      <c r="D128" s="148" t="s">
        <v>117</v>
      </c>
      <c r="E128" s="149" t="s">
        <v>142</v>
      </c>
      <c r="F128" s="150" t="s">
        <v>143</v>
      </c>
      <c r="G128" s="151" t="s">
        <v>120</v>
      </c>
      <c r="H128" s="152">
        <v>350</v>
      </c>
      <c r="I128" s="153"/>
      <c r="J128" s="152">
        <f t="shared" si="0"/>
        <v>0</v>
      </c>
      <c r="K128" s="154"/>
      <c r="L128" s="155"/>
      <c r="M128" s="156" t="s">
        <v>1</v>
      </c>
      <c r="N128" s="157" t="s">
        <v>39</v>
      </c>
      <c r="O128" s="58"/>
      <c r="P128" s="158">
        <f t="shared" si="1"/>
        <v>0</v>
      </c>
      <c r="Q128" s="158">
        <v>0</v>
      </c>
      <c r="R128" s="158">
        <f t="shared" si="2"/>
        <v>0</v>
      </c>
      <c r="S128" s="158">
        <v>0</v>
      </c>
      <c r="T128" s="159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0" t="s">
        <v>121</v>
      </c>
      <c r="AT128" s="160" t="s">
        <v>117</v>
      </c>
      <c r="AU128" s="160" t="s">
        <v>122</v>
      </c>
      <c r="AY128" s="14" t="s">
        <v>114</v>
      </c>
      <c r="BE128" s="161">
        <f t="shared" si="4"/>
        <v>0</v>
      </c>
      <c r="BF128" s="161">
        <f t="shared" si="5"/>
        <v>0</v>
      </c>
      <c r="BG128" s="161">
        <f t="shared" si="6"/>
        <v>0</v>
      </c>
      <c r="BH128" s="161">
        <f t="shared" si="7"/>
        <v>0</v>
      </c>
      <c r="BI128" s="161">
        <f t="shared" si="8"/>
        <v>0</v>
      </c>
      <c r="BJ128" s="14" t="s">
        <v>122</v>
      </c>
      <c r="BK128" s="162">
        <f t="shared" si="9"/>
        <v>0</v>
      </c>
      <c r="BL128" s="14" t="s">
        <v>121</v>
      </c>
      <c r="BM128" s="160" t="s">
        <v>144</v>
      </c>
    </row>
    <row r="129" spans="1:65" s="2" customFormat="1" ht="24.2" customHeight="1">
      <c r="A129" s="29"/>
      <c r="B129" s="147"/>
      <c r="C129" s="148" t="s">
        <v>133</v>
      </c>
      <c r="D129" s="148" t="s">
        <v>117</v>
      </c>
      <c r="E129" s="149" t="s">
        <v>145</v>
      </c>
      <c r="F129" s="150" t="s">
        <v>146</v>
      </c>
      <c r="G129" s="151" t="s">
        <v>129</v>
      </c>
      <c r="H129" s="152">
        <v>250</v>
      </c>
      <c r="I129" s="153"/>
      <c r="J129" s="152">
        <f t="shared" si="0"/>
        <v>0</v>
      </c>
      <c r="K129" s="154"/>
      <c r="L129" s="155"/>
      <c r="M129" s="156" t="s">
        <v>1</v>
      </c>
      <c r="N129" s="157" t="s">
        <v>39</v>
      </c>
      <c r="O129" s="58"/>
      <c r="P129" s="158">
        <f t="shared" si="1"/>
        <v>0</v>
      </c>
      <c r="Q129" s="158">
        <v>0</v>
      </c>
      <c r="R129" s="158">
        <f t="shared" si="2"/>
        <v>0</v>
      </c>
      <c r="S129" s="158">
        <v>0</v>
      </c>
      <c r="T129" s="159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0" t="s">
        <v>121</v>
      </c>
      <c r="AT129" s="160" t="s">
        <v>117</v>
      </c>
      <c r="AU129" s="160" t="s">
        <v>122</v>
      </c>
      <c r="AY129" s="14" t="s">
        <v>114</v>
      </c>
      <c r="BE129" s="161">
        <f t="shared" si="4"/>
        <v>0</v>
      </c>
      <c r="BF129" s="161">
        <f t="shared" si="5"/>
        <v>0</v>
      </c>
      <c r="BG129" s="161">
        <f t="shared" si="6"/>
        <v>0</v>
      </c>
      <c r="BH129" s="161">
        <f t="shared" si="7"/>
        <v>0</v>
      </c>
      <c r="BI129" s="161">
        <f t="shared" si="8"/>
        <v>0</v>
      </c>
      <c r="BJ129" s="14" t="s">
        <v>122</v>
      </c>
      <c r="BK129" s="162">
        <f t="shared" si="9"/>
        <v>0</v>
      </c>
      <c r="BL129" s="14" t="s">
        <v>121</v>
      </c>
      <c r="BM129" s="160" t="s">
        <v>147</v>
      </c>
    </row>
    <row r="130" spans="1:65" s="2" customFormat="1" ht="24.2" customHeight="1">
      <c r="A130" s="29"/>
      <c r="B130" s="147"/>
      <c r="C130" s="148" t="s">
        <v>148</v>
      </c>
      <c r="D130" s="148" t="s">
        <v>117</v>
      </c>
      <c r="E130" s="149" t="s">
        <v>149</v>
      </c>
      <c r="F130" s="150" t="s">
        <v>150</v>
      </c>
      <c r="G130" s="151" t="s">
        <v>129</v>
      </c>
      <c r="H130" s="152">
        <v>165</v>
      </c>
      <c r="I130" s="153"/>
      <c r="J130" s="152">
        <f t="shared" si="0"/>
        <v>0</v>
      </c>
      <c r="K130" s="154"/>
      <c r="L130" s="155"/>
      <c r="M130" s="156" t="s">
        <v>1</v>
      </c>
      <c r="N130" s="157" t="s">
        <v>39</v>
      </c>
      <c r="O130" s="58"/>
      <c r="P130" s="158">
        <f t="shared" si="1"/>
        <v>0</v>
      </c>
      <c r="Q130" s="158">
        <v>0</v>
      </c>
      <c r="R130" s="158">
        <f t="shared" si="2"/>
        <v>0</v>
      </c>
      <c r="S130" s="158">
        <v>0</v>
      </c>
      <c r="T130" s="159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121</v>
      </c>
      <c r="AT130" s="160" t="s">
        <v>117</v>
      </c>
      <c r="AU130" s="160" t="s">
        <v>122</v>
      </c>
      <c r="AY130" s="14" t="s">
        <v>114</v>
      </c>
      <c r="BE130" s="161">
        <f t="shared" si="4"/>
        <v>0</v>
      </c>
      <c r="BF130" s="161">
        <f t="shared" si="5"/>
        <v>0</v>
      </c>
      <c r="BG130" s="161">
        <f t="shared" si="6"/>
        <v>0</v>
      </c>
      <c r="BH130" s="161">
        <f t="shared" si="7"/>
        <v>0</v>
      </c>
      <c r="BI130" s="161">
        <f t="shared" si="8"/>
        <v>0</v>
      </c>
      <c r="BJ130" s="14" t="s">
        <v>122</v>
      </c>
      <c r="BK130" s="162">
        <f t="shared" si="9"/>
        <v>0</v>
      </c>
      <c r="BL130" s="14" t="s">
        <v>121</v>
      </c>
      <c r="BM130" s="160" t="s">
        <v>151</v>
      </c>
    </row>
    <row r="131" spans="1:65" s="2" customFormat="1" ht="24.2" customHeight="1">
      <c r="A131" s="29"/>
      <c r="B131" s="147"/>
      <c r="C131" s="148" t="s">
        <v>137</v>
      </c>
      <c r="D131" s="148" t="s">
        <v>117</v>
      </c>
      <c r="E131" s="149" t="s">
        <v>152</v>
      </c>
      <c r="F131" s="150" t="s">
        <v>153</v>
      </c>
      <c r="G131" s="151" t="s">
        <v>129</v>
      </c>
      <c r="H131" s="152">
        <v>1593</v>
      </c>
      <c r="I131" s="153"/>
      <c r="J131" s="152">
        <f t="shared" si="0"/>
        <v>0</v>
      </c>
      <c r="K131" s="154"/>
      <c r="L131" s="155"/>
      <c r="M131" s="156" t="s">
        <v>1</v>
      </c>
      <c r="N131" s="157" t="s">
        <v>39</v>
      </c>
      <c r="O131" s="58"/>
      <c r="P131" s="158">
        <f t="shared" si="1"/>
        <v>0</v>
      </c>
      <c r="Q131" s="158">
        <v>0</v>
      </c>
      <c r="R131" s="158">
        <f t="shared" si="2"/>
        <v>0</v>
      </c>
      <c r="S131" s="158">
        <v>0</v>
      </c>
      <c r="T131" s="159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121</v>
      </c>
      <c r="AT131" s="160" t="s">
        <v>117</v>
      </c>
      <c r="AU131" s="160" t="s">
        <v>122</v>
      </c>
      <c r="AY131" s="14" t="s">
        <v>114</v>
      </c>
      <c r="BE131" s="161">
        <f t="shared" si="4"/>
        <v>0</v>
      </c>
      <c r="BF131" s="161">
        <f t="shared" si="5"/>
        <v>0</v>
      </c>
      <c r="BG131" s="161">
        <f t="shared" si="6"/>
        <v>0</v>
      </c>
      <c r="BH131" s="161">
        <f t="shared" si="7"/>
        <v>0</v>
      </c>
      <c r="BI131" s="161">
        <f t="shared" si="8"/>
        <v>0</v>
      </c>
      <c r="BJ131" s="14" t="s">
        <v>122</v>
      </c>
      <c r="BK131" s="162">
        <f t="shared" si="9"/>
        <v>0</v>
      </c>
      <c r="BL131" s="14" t="s">
        <v>121</v>
      </c>
      <c r="BM131" s="160" t="s">
        <v>154</v>
      </c>
    </row>
    <row r="132" spans="1:65" s="2" customFormat="1" ht="24.2" customHeight="1">
      <c r="A132" s="29"/>
      <c r="B132" s="147"/>
      <c r="C132" s="148" t="s">
        <v>155</v>
      </c>
      <c r="D132" s="148" t="s">
        <v>117</v>
      </c>
      <c r="E132" s="149" t="s">
        <v>156</v>
      </c>
      <c r="F132" s="150" t="s">
        <v>157</v>
      </c>
      <c r="G132" s="151" t="s">
        <v>129</v>
      </c>
      <c r="H132" s="152">
        <v>1825</v>
      </c>
      <c r="I132" s="153"/>
      <c r="J132" s="152">
        <f t="shared" si="0"/>
        <v>0</v>
      </c>
      <c r="K132" s="154"/>
      <c r="L132" s="155"/>
      <c r="M132" s="156" t="s">
        <v>1</v>
      </c>
      <c r="N132" s="157" t="s">
        <v>39</v>
      </c>
      <c r="O132" s="58"/>
      <c r="P132" s="158">
        <f t="shared" si="1"/>
        <v>0</v>
      </c>
      <c r="Q132" s="158">
        <v>0</v>
      </c>
      <c r="R132" s="158">
        <f t="shared" si="2"/>
        <v>0</v>
      </c>
      <c r="S132" s="158">
        <v>0</v>
      </c>
      <c r="T132" s="159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121</v>
      </c>
      <c r="AT132" s="160" t="s">
        <v>117</v>
      </c>
      <c r="AU132" s="160" t="s">
        <v>122</v>
      </c>
      <c r="AY132" s="14" t="s">
        <v>114</v>
      </c>
      <c r="BE132" s="161">
        <f t="shared" si="4"/>
        <v>0</v>
      </c>
      <c r="BF132" s="161">
        <f t="shared" si="5"/>
        <v>0</v>
      </c>
      <c r="BG132" s="161">
        <f t="shared" si="6"/>
        <v>0</v>
      </c>
      <c r="BH132" s="161">
        <f t="shared" si="7"/>
        <v>0</v>
      </c>
      <c r="BI132" s="161">
        <f t="shared" si="8"/>
        <v>0</v>
      </c>
      <c r="BJ132" s="14" t="s">
        <v>122</v>
      </c>
      <c r="BK132" s="162">
        <f t="shared" si="9"/>
        <v>0</v>
      </c>
      <c r="BL132" s="14" t="s">
        <v>121</v>
      </c>
      <c r="BM132" s="160" t="s">
        <v>158</v>
      </c>
    </row>
    <row r="133" spans="1:65" s="2" customFormat="1" ht="24.2" customHeight="1">
      <c r="A133" s="29"/>
      <c r="B133" s="147"/>
      <c r="C133" s="148" t="s">
        <v>140</v>
      </c>
      <c r="D133" s="148" t="s">
        <v>117</v>
      </c>
      <c r="E133" s="149" t="s">
        <v>159</v>
      </c>
      <c r="F133" s="150" t="s">
        <v>160</v>
      </c>
      <c r="G133" s="151" t="s">
        <v>129</v>
      </c>
      <c r="H133" s="152">
        <v>35</v>
      </c>
      <c r="I133" s="153"/>
      <c r="J133" s="152">
        <f t="shared" si="0"/>
        <v>0</v>
      </c>
      <c r="K133" s="154"/>
      <c r="L133" s="155"/>
      <c r="M133" s="156" t="s">
        <v>1</v>
      </c>
      <c r="N133" s="157" t="s">
        <v>39</v>
      </c>
      <c r="O133" s="58"/>
      <c r="P133" s="158">
        <f t="shared" si="1"/>
        <v>0</v>
      </c>
      <c r="Q133" s="158">
        <v>0</v>
      </c>
      <c r="R133" s="158">
        <f t="shared" si="2"/>
        <v>0</v>
      </c>
      <c r="S133" s="158">
        <v>0</v>
      </c>
      <c r="T133" s="159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121</v>
      </c>
      <c r="AT133" s="160" t="s">
        <v>117</v>
      </c>
      <c r="AU133" s="160" t="s">
        <v>122</v>
      </c>
      <c r="AY133" s="14" t="s">
        <v>114</v>
      </c>
      <c r="BE133" s="161">
        <f t="shared" si="4"/>
        <v>0</v>
      </c>
      <c r="BF133" s="161">
        <f t="shared" si="5"/>
        <v>0</v>
      </c>
      <c r="BG133" s="161">
        <f t="shared" si="6"/>
        <v>0</v>
      </c>
      <c r="BH133" s="161">
        <f t="shared" si="7"/>
        <v>0</v>
      </c>
      <c r="BI133" s="161">
        <f t="shared" si="8"/>
        <v>0</v>
      </c>
      <c r="BJ133" s="14" t="s">
        <v>122</v>
      </c>
      <c r="BK133" s="162">
        <f t="shared" si="9"/>
        <v>0</v>
      </c>
      <c r="BL133" s="14" t="s">
        <v>121</v>
      </c>
      <c r="BM133" s="160" t="s">
        <v>161</v>
      </c>
    </row>
    <row r="134" spans="1:65" s="2" customFormat="1" ht="24.2" customHeight="1">
      <c r="A134" s="29"/>
      <c r="B134" s="147"/>
      <c r="C134" s="148" t="s">
        <v>162</v>
      </c>
      <c r="D134" s="148" t="s">
        <v>117</v>
      </c>
      <c r="E134" s="149" t="s">
        <v>163</v>
      </c>
      <c r="F134" s="150" t="s">
        <v>164</v>
      </c>
      <c r="G134" s="151" t="s">
        <v>129</v>
      </c>
      <c r="H134" s="152">
        <v>65</v>
      </c>
      <c r="I134" s="153"/>
      <c r="J134" s="152">
        <f t="shared" si="0"/>
        <v>0</v>
      </c>
      <c r="K134" s="154"/>
      <c r="L134" s="155"/>
      <c r="M134" s="156" t="s">
        <v>1</v>
      </c>
      <c r="N134" s="157" t="s">
        <v>39</v>
      </c>
      <c r="O134" s="58"/>
      <c r="P134" s="158">
        <f t="shared" si="1"/>
        <v>0</v>
      </c>
      <c r="Q134" s="158">
        <v>0</v>
      </c>
      <c r="R134" s="158">
        <f t="shared" si="2"/>
        <v>0</v>
      </c>
      <c r="S134" s="158">
        <v>0</v>
      </c>
      <c r="T134" s="159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121</v>
      </c>
      <c r="AT134" s="160" t="s">
        <v>117</v>
      </c>
      <c r="AU134" s="160" t="s">
        <v>122</v>
      </c>
      <c r="AY134" s="14" t="s">
        <v>114</v>
      </c>
      <c r="BE134" s="161">
        <f t="shared" si="4"/>
        <v>0</v>
      </c>
      <c r="BF134" s="161">
        <f t="shared" si="5"/>
        <v>0</v>
      </c>
      <c r="BG134" s="161">
        <f t="shared" si="6"/>
        <v>0</v>
      </c>
      <c r="BH134" s="161">
        <f t="shared" si="7"/>
        <v>0</v>
      </c>
      <c r="BI134" s="161">
        <f t="shared" si="8"/>
        <v>0</v>
      </c>
      <c r="BJ134" s="14" t="s">
        <v>122</v>
      </c>
      <c r="BK134" s="162">
        <f t="shared" si="9"/>
        <v>0</v>
      </c>
      <c r="BL134" s="14" t="s">
        <v>121</v>
      </c>
      <c r="BM134" s="160" t="s">
        <v>165</v>
      </c>
    </row>
    <row r="135" spans="1:65" s="2" customFormat="1" ht="24.2" customHeight="1">
      <c r="A135" s="29"/>
      <c r="B135" s="147"/>
      <c r="C135" s="148" t="s">
        <v>144</v>
      </c>
      <c r="D135" s="148" t="s">
        <v>117</v>
      </c>
      <c r="E135" s="149" t="s">
        <v>166</v>
      </c>
      <c r="F135" s="150" t="s">
        <v>167</v>
      </c>
      <c r="G135" s="151" t="s">
        <v>129</v>
      </c>
      <c r="H135" s="152">
        <v>28</v>
      </c>
      <c r="I135" s="153"/>
      <c r="J135" s="152">
        <f t="shared" si="0"/>
        <v>0</v>
      </c>
      <c r="K135" s="154"/>
      <c r="L135" s="155"/>
      <c r="M135" s="156" t="s">
        <v>1</v>
      </c>
      <c r="N135" s="157" t="s">
        <v>39</v>
      </c>
      <c r="O135" s="58"/>
      <c r="P135" s="158">
        <f t="shared" si="1"/>
        <v>0</v>
      </c>
      <c r="Q135" s="158">
        <v>0</v>
      </c>
      <c r="R135" s="158">
        <f t="shared" si="2"/>
        <v>0</v>
      </c>
      <c r="S135" s="158">
        <v>0</v>
      </c>
      <c r="T135" s="159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121</v>
      </c>
      <c r="AT135" s="160" t="s">
        <v>117</v>
      </c>
      <c r="AU135" s="160" t="s">
        <v>122</v>
      </c>
      <c r="AY135" s="14" t="s">
        <v>114</v>
      </c>
      <c r="BE135" s="161">
        <f t="shared" si="4"/>
        <v>0</v>
      </c>
      <c r="BF135" s="161">
        <f t="shared" si="5"/>
        <v>0</v>
      </c>
      <c r="BG135" s="161">
        <f t="shared" si="6"/>
        <v>0</v>
      </c>
      <c r="BH135" s="161">
        <f t="shared" si="7"/>
        <v>0</v>
      </c>
      <c r="BI135" s="161">
        <f t="shared" si="8"/>
        <v>0</v>
      </c>
      <c r="BJ135" s="14" t="s">
        <v>122</v>
      </c>
      <c r="BK135" s="162">
        <f t="shared" si="9"/>
        <v>0</v>
      </c>
      <c r="BL135" s="14" t="s">
        <v>121</v>
      </c>
      <c r="BM135" s="160" t="s">
        <v>168</v>
      </c>
    </row>
    <row r="136" spans="1:65" s="2" customFormat="1" ht="16.5" customHeight="1">
      <c r="A136" s="29"/>
      <c r="B136" s="147"/>
      <c r="C136" s="148" t="s">
        <v>169</v>
      </c>
      <c r="D136" s="148" t="s">
        <v>117</v>
      </c>
      <c r="E136" s="149" t="s">
        <v>170</v>
      </c>
      <c r="F136" s="150" t="s">
        <v>171</v>
      </c>
      <c r="G136" s="151" t="s">
        <v>129</v>
      </c>
      <c r="H136" s="152">
        <v>146</v>
      </c>
      <c r="I136" s="153"/>
      <c r="J136" s="152">
        <f t="shared" si="0"/>
        <v>0</v>
      </c>
      <c r="K136" s="154"/>
      <c r="L136" s="155"/>
      <c r="M136" s="156" t="s">
        <v>1</v>
      </c>
      <c r="N136" s="157" t="s">
        <v>39</v>
      </c>
      <c r="O136" s="58"/>
      <c r="P136" s="158">
        <f t="shared" si="1"/>
        <v>0</v>
      </c>
      <c r="Q136" s="158">
        <v>0</v>
      </c>
      <c r="R136" s="158">
        <f t="shared" si="2"/>
        <v>0</v>
      </c>
      <c r="S136" s="158">
        <v>0</v>
      </c>
      <c r="T136" s="159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121</v>
      </c>
      <c r="AT136" s="160" t="s">
        <v>117</v>
      </c>
      <c r="AU136" s="160" t="s">
        <v>122</v>
      </c>
      <c r="AY136" s="14" t="s">
        <v>114</v>
      </c>
      <c r="BE136" s="161">
        <f t="shared" si="4"/>
        <v>0</v>
      </c>
      <c r="BF136" s="161">
        <f t="shared" si="5"/>
        <v>0</v>
      </c>
      <c r="BG136" s="161">
        <f t="shared" si="6"/>
        <v>0</v>
      </c>
      <c r="BH136" s="161">
        <f t="shared" si="7"/>
        <v>0</v>
      </c>
      <c r="BI136" s="161">
        <f t="shared" si="8"/>
        <v>0</v>
      </c>
      <c r="BJ136" s="14" t="s">
        <v>122</v>
      </c>
      <c r="BK136" s="162">
        <f t="shared" si="9"/>
        <v>0</v>
      </c>
      <c r="BL136" s="14" t="s">
        <v>121</v>
      </c>
      <c r="BM136" s="160" t="s">
        <v>172</v>
      </c>
    </row>
    <row r="137" spans="1:65" s="2" customFormat="1" ht="16.5" customHeight="1">
      <c r="A137" s="29"/>
      <c r="B137" s="147"/>
      <c r="C137" s="148" t="s">
        <v>173</v>
      </c>
      <c r="D137" s="148" t="s">
        <v>117</v>
      </c>
      <c r="E137" s="149" t="s">
        <v>174</v>
      </c>
      <c r="F137" s="150" t="s">
        <v>175</v>
      </c>
      <c r="G137" s="151" t="s">
        <v>129</v>
      </c>
      <c r="H137" s="152">
        <v>8</v>
      </c>
      <c r="I137" s="153"/>
      <c r="J137" s="152">
        <f t="shared" si="0"/>
        <v>0</v>
      </c>
      <c r="K137" s="154"/>
      <c r="L137" s="155"/>
      <c r="M137" s="156" t="s">
        <v>1</v>
      </c>
      <c r="N137" s="157" t="s">
        <v>39</v>
      </c>
      <c r="O137" s="58"/>
      <c r="P137" s="158">
        <f t="shared" si="1"/>
        <v>0</v>
      </c>
      <c r="Q137" s="158">
        <v>0</v>
      </c>
      <c r="R137" s="158">
        <f t="shared" si="2"/>
        <v>0</v>
      </c>
      <c r="S137" s="158">
        <v>0</v>
      </c>
      <c r="T137" s="159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121</v>
      </c>
      <c r="AT137" s="160" t="s">
        <v>117</v>
      </c>
      <c r="AU137" s="160" t="s">
        <v>122</v>
      </c>
      <c r="AY137" s="14" t="s">
        <v>114</v>
      </c>
      <c r="BE137" s="161">
        <f t="shared" si="4"/>
        <v>0</v>
      </c>
      <c r="BF137" s="161">
        <f t="shared" si="5"/>
        <v>0</v>
      </c>
      <c r="BG137" s="161">
        <f t="shared" si="6"/>
        <v>0</v>
      </c>
      <c r="BH137" s="161">
        <f t="shared" si="7"/>
        <v>0</v>
      </c>
      <c r="BI137" s="161">
        <f t="shared" si="8"/>
        <v>0</v>
      </c>
      <c r="BJ137" s="14" t="s">
        <v>122</v>
      </c>
      <c r="BK137" s="162">
        <f t="shared" si="9"/>
        <v>0</v>
      </c>
      <c r="BL137" s="14" t="s">
        <v>121</v>
      </c>
      <c r="BM137" s="160" t="s">
        <v>176</v>
      </c>
    </row>
    <row r="138" spans="1:65" s="2" customFormat="1" ht="16.5" customHeight="1">
      <c r="A138" s="29"/>
      <c r="B138" s="147"/>
      <c r="C138" s="148" t="s">
        <v>177</v>
      </c>
      <c r="D138" s="148" t="s">
        <v>117</v>
      </c>
      <c r="E138" s="149" t="s">
        <v>178</v>
      </c>
      <c r="F138" s="150" t="s">
        <v>179</v>
      </c>
      <c r="G138" s="151" t="s">
        <v>120</v>
      </c>
      <c r="H138" s="152">
        <v>30</v>
      </c>
      <c r="I138" s="153"/>
      <c r="J138" s="152">
        <f t="shared" si="0"/>
        <v>0</v>
      </c>
      <c r="K138" s="154"/>
      <c r="L138" s="155"/>
      <c r="M138" s="156" t="s">
        <v>1</v>
      </c>
      <c r="N138" s="157" t="s">
        <v>39</v>
      </c>
      <c r="O138" s="58"/>
      <c r="P138" s="158">
        <f t="shared" si="1"/>
        <v>0</v>
      </c>
      <c r="Q138" s="158">
        <v>0</v>
      </c>
      <c r="R138" s="158">
        <f t="shared" si="2"/>
        <v>0</v>
      </c>
      <c r="S138" s="158">
        <v>0</v>
      </c>
      <c r="T138" s="159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121</v>
      </c>
      <c r="AT138" s="160" t="s">
        <v>117</v>
      </c>
      <c r="AU138" s="160" t="s">
        <v>122</v>
      </c>
      <c r="AY138" s="14" t="s">
        <v>114</v>
      </c>
      <c r="BE138" s="161">
        <f t="shared" si="4"/>
        <v>0</v>
      </c>
      <c r="BF138" s="161">
        <f t="shared" si="5"/>
        <v>0</v>
      </c>
      <c r="BG138" s="161">
        <f t="shared" si="6"/>
        <v>0</v>
      </c>
      <c r="BH138" s="161">
        <f t="shared" si="7"/>
        <v>0</v>
      </c>
      <c r="BI138" s="161">
        <f t="shared" si="8"/>
        <v>0</v>
      </c>
      <c r="BJ138" s="14" t="s">
        <v>122</v>
      </c>
      <c r="BK138" s="162">
        <f t="shared" si="9"/>
        <v>0</v>
      </c>
      <c r="BL138" s="14" t="s">
        <v>121</v>
      </c>
      <c r="BM138" s="160" t="s">
        <v>180</v>
      </c>
    </row>
    <row r="139" spans="1:65" s="2" customFormat="1" ht="16.5" customHeight="1">
      <c r="A139" s="29"/>
      <c r="B139" s="147"/>
      <c r="C139" s="148" t="s">
        <v>181</v>
      </c>
      <c r="D139" s="148" t="s">
        <v>117</v>
      </c>
      <c r="E139" s="149" t="s">
        <v>182</v>
      </c>
      <c r="F139" s="150" t="s">
        <v>183</v>
      </c>
      <c r="G139" s="151" t="s">
        <v>120</v>
      </c>
      <c r="H139" s="152">
        <v>3</v>
      </c>
      <c r="I139" s="153"/>
      <c r="J139" s="152">
        <f t="shared" si="0"/>
        <v>0</v>
      </c>
      <c r="K139" s="154"/>
      <c r="L139" s="155"/>
      <c r="M139" s="156" t="s">
        <v>1</v>
      </c>
      <c r="N139" s="157" t="s">
        <v>39</v>
      </c>
      <c r="O139" s="58"/>
      <c r="P139" s="158">
        <f t="shared" si="1"/>
        <v>0</v>
      </c>
      <c r="Q139" s="158">
        <v>0</v>
      </c>
      <c r="R139" s="158">
        <f t="shared" si="2"/>
        <v>0</v>
      </c>
      <c r="S139" s="158">
        <v>0</v>
      </c>
      <c r="T139" s="159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121</v>
      </c>
      <c r="AT139" s="160" t="s">
        <v>117</v>
      </c>
      <c r="AU139" s="160" t="s">
        <v>122</v>
      </c>
      <c r="AY139" s="14" t="s">
        <v>114</v>
      </c>
      <c r="BE139" s="161">
        <f t="shared" si="4"/>
        <v>0</v>
      </c>
      <c r="BF139" s="161">
        <f t="shared" si="5"/>
        <v>0</v>
      </c>
      <c r="BG139" s="161">
        <f t="shared" si="6"/>
        <v>0</v>
      </c>
      <c r="BH139" s="161">
        <f t="shared" si="7"/>
        <v>0</v>
      </c>
      <c r="BI139" s="161">
        <f t="shared" si="8"/>
        <v>0</v>
      </c>
      <c r="BJ139" s="14" t="s">
        <v>122</v>
      </c>
      <c r="BK139" s="162">
        <f t="shared" si="9"/>
        <v>0</v>
      </c>
      <c r="BL139" s="14" t="s">
        <v>121</v>
      </c>
      <c r="BM139" s="160" t="s">
        <v>184</v>
      </c>
    </row>
    <row r="140" spans="1:65" s="2" customFormat="1" ht="16.5" customHeight="1">
      <c r="A140" s="29"/>
      <c r="B140" s="147"/>
      <c r="C140" s="148" t="s">
        <v>185</v>
      </c>
      <c r="D140" s="148" t="s">
        <v>117</v>
      </c>
      <c r="E140" s="149" t="s">
        <v>186</v>
      </c>
      <c r="F140" s="150" t="s">
        <v>187</v>
      </c>
      <c r="G140" s="151" t="s">
        <v>120</v>
      </c>
      <c r="H140" s="152">
        <v>6</v>
      </c>
      <c r="I140" s="153"/>
      <c r="J140" s="152">
        <f t="shared" si="0"/>
        <v>0</v>
      </c>
      <c r="K140" s="154"/>
      <c r="L140" s="155"/>
      <c r="M140" s="156" t="s">
        <v>1</v>
      </c>
      <c r="N140" s="157" t="s">
        <v>39</v>
      </c>
      <c r="O140" s="58"/>
      <c r="P140" s="158">
        <f t="shared" si="1"/>
        <v>0</v>
      </c>
      <c r="Q140" s="158">
        <v>0</v>
      </c>
      <c r="R140" s="158">
        <f t="shared" si="2"/>
        <v>0</v>
      </c>
      <c r="S140" s="158">
        <v>0</v>
      </c>
      <c r="T140" s="159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121</v>
      </c>
      <c r="AT140" s="160" t="s">
        <v>117</v>
      </c>
      <c r="AU140" s="160" t="s">
        <v>122</v>
      </c>
      <c r="AY140" s="14" t="s">
        <v>114</v>
      </c>
      <c r="BE140" s="161">
        <f t="shared" si="4"/>
        <v>0</v>
      </c>
      <c r="BF140" s="161">
        <f t="shared" si="5"/>
        <v>0</v>
      </c>
      <c r="BG140" s="161">
        <f t="shared" si="6"/>
        <v>0</v>
      </c>
      <c r="BH140" s="161">
        <f t="shared" si="7"/>
        <v>0</v>
      </c>
      <c r="BI140" s="161">
        <f t="shared" si="8"/>
        <v>0</v>
      </c>
      <c r="BJ140" s="14" t="s">
        <v>122</v>
      </c>
      <c r="BK140" s="162">
        <f t="shared" si="9"/>
        <v>0</v>
      </c>
      <c r="BL140" s="14" t="s">
        <v>121</v>
      </c>
      <c r="BM140" s="160" t="s">
        <v>188</v>
      </c>
    </row>
    <row r="141" spans="1:65" s="2" customFormat="1" ht="16.5" customHeight="1">
      <c r="A141" s="29"/>
      <c r="B141" s="147"/>
      <c r="C141" s="148" t="s">
        <v>7</v>
      </c>
      <c r="D141" s="148" t="s">
        <v>117</v>
      </c>
      <c r="E141" s="149" t="s">
        <v>189</v>
      </c>
      <c r="F141" s="150" t="s">
        <v>190</v>
      </c>
      <c r="G141" s="151" t="s">
        <v>120</v>
      </c>
      <c r="H141" s="152">
        <v>17</v>
      </c>
      <c r="I141" s="153"/>
      <c r="J141" s="152">
        <f t="shared" si="0"/>
        <v>0</v>
      </c>
      <c r="K141" s="154"/>
      <c r="L141" s="155"/>
      <c r="M141" s="156" t="s">
        <v>1</v>
      </c>
      <c r="N141" s="157" t="s">
        <v>39</v>
      </c>
      <c r="O141" s="58"/>
      <c r="P141" s="158">
        <f t="shared" si="1"/>
        <v>0</v>
      </c>
      <c r="Q141" s="158">
        <v>0</v>
      </c>
      <c r="R141" s="158">
        <f t="shared" si="2"/>
        <v>0</v>
      </c>
      <c r="S141" s="158">
        <v>0</v>
      </c>
      <c r="T141" s="159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121</v>
      </c>
      <c r="AT141" s="160" t="s">
        <v>117</v>
      </c>
      <c r="AU141" s="160" t="s">
        <v>122</v>
      </c>
      <c r="AY141" s="14" t="s">
        <v>114</v>
      </c>
      <c r="BE141" s="161">
        <f t="shared" si="4"/>
        <v>0</v>
      </c>
      <c r="BF141" s="161">
        <f t="shared" si="5"/>
        <v>0</v>
      </c>
      <c r="BG141" s="161">
        <f t="shared" si="6"/>
        <v>0</v>
      </c>
      <c r="BH141" s="161">
        <f t="shared" si="7"/>
        <v>0</v>
      </c>
      <c r="BI141" s="161">
        <f t="shared" si="8"/>
        <v>0</v>
      </c>
      <c r="BJ141" s="14" t="s">
        <v>122</v>
      </c>
      <c r="BK141" s="162">
        <f t="shared" si="9"/>
        <v>0</v>
      </c>
      <c r="BL141" s="14" t="s">
        <v>121</v>
      </c>
      <c r="BM141" s="160" t="s">
        <v>191</v>
      </c>
    </row>
    <row r="142" spans="1:65" s="2" customFormat="1" ht="16.5" customHeight="1">
      <c r="A142" s="29"/>
      <c r="B142" s="147"/>
      <c r="C142" s="148" t="s">
        <v>192</v>
      </c>
      <c r="D142" s="148" t="s">
        <v>117</v>
      </c>
      <c r="E142" s="149" t="s">
        <v>193</v>
      </c>
      <c r="F142" s="150" t="s">
        <v>194</v>
      </c>
      <c r="G142" s="151" t="s">
        <v>120</v>
      </c>
      <c r="H142" s="152">
        <v>59</v>
      </c>
      <c r="I142" s="153"/>
      <c r="J142" s="152">
        <f t="shared" si="0"/>
        <v>0</v>
      </c>
      <c r="K142" s="154"/>
      <c r="L142" s="155"/>
      <c r="M142" s="156" t="s">
        <v>1</v>
      </c>
      <c r="N142" s="157" t="s">
        <v>39</v>
      </c>
      <c r="O142" s="58"/>
      <c r="P142" s="158">
        <f t="shared" si="1"/>
        <v>0</v>
      </c>
      <c r="Q142" s="158">
        <v>0</v>
      </c>
      <c r="R142" s="158">
        <f t="shared" si="2"/>
        <v>0</v>
      </c>
      <c r="S142" s="158">
        <v>0</v>
      </c>
      <c r="T142" s="159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121</v>
      </c>
      <c r="AT142" s="160" t="s">
        <v>117</v>
      </c>
      <c r="AU142" s="160" t="s">
        <v>122</v>
      </c>
      <c r="AY142" s="14" t="s">
        <v>114</v>
      </c>
      <c r="BE142" s="161">
        <f t="shared" si="4"/>
        <v>0</v>
      </c>
      <c r="BF142" s="161">
        <f t="shared" si="5"/>
        <v>0</v>
      </c>
      <c r="BG142" s="161">
        <f t="shared" si="6"/>
        <v>0</v>
      </c>
      <c r="BH142" s="161">
        <f t="shared" si="7"/>
        <v>0</v>
      </c>
      <c r="BI142" s="161">
        <f t="shared" si="8"/>
        <v>0</v>
      </c>
      <c r="BJ142" s="14" t="s">
        <v>122</v>
      </c>
      <c r="BK142" s="162">
        <f t="shared" si="9"/>
        <v>0</v>
      </c>
      <c r="BL142" s="14" t="s">
        <v>121</v>
      </c>
      <c r="BM142" s="160" t="s">
        <v>195</v>
      </c>
    </row>
    <row r="143" spans="1:65" s="2" customFormat="1" ht="21.75" customHeight="1">
      <c r="A143" s="29"/>
      <c r="B143" s="147"/>
      <c r="C143" s="148" t="s">
        <v>196</v>
      </c>
      <c r="D143" s="148" t="s">
        <v>117</v>
      </c>
      <c r="E143" s="149" t="s">
        <v>197</v>
      </c>
      <c r="F143" s="150" t="s">
        <v>198</v>
      </c>
      <c r="G143" s="151" t="s">
        <v>120</v>
      </c>
      <c r="H143" s="152">
        <v>43</v>
      </c>
      <c r="I143" s="153"/>
      <c r="J143" s="152">
        <f t="shared" si="0"/>
        <v>0</v>
      </c>
      <c r="K143" s="154"/>
      <c r="L143" s="155"/>
      <c r="M143" s="156" t="s">
        <v>1</v>
      </c>
      <c r="N143" s="157" t="s">
        <v>39</v>
      </c>
      <c r="O143" s="58"/>
      <c r="P143" s="158">
        <f t="shared" si="1"/>
        <v>0</v>
      </c>
      <c r="Q143" s="158">
        <v>0</v>
      </c>
      <c r="R143" s="158">
        <f t="shared" si="2"/>
        <v>0</v>
      </c>
      <c r="S143" s="158">
        <v>0</v>
      </c>
      <c r="T143" s="159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121</v>
      </c>
      <c r="AT143" s="160" t="s">
        <v>117</v>
      </c>
      <c r="AU143" s="160" t="s">
        <v>122</v>
      </c>
      <c r="AY143" s="14" t="s">
        <v>114</v>
      </c>
      <c r="BE143" s="161">
        <f t="shared" si="4"/>
        <v>0</v>
      </c>
      <c r="BF143" s="161">
        <f t="shared" si="5"/>
        <v>0</v>
      </c>
      <c r="BG143" s="161">
        <f t="shared" si="6"/>
        <v>0</v>
      </c>
      <c r="BH143" s="161">
        <f t="shared" si="7"/>
        <v>0</v>
      </c>
      <c r="BI143" s="161">
        <f t="shared" si="8"/>
        <v>0</v>
      </c>
      <c r="BJ143" s="14" t="s">
        <v>122</v>
      </c>
      <c r="BK143" s="162">
        <f t="shared" si="9"/>
        <v>0</v>
      </c>
      <c r="BL143" s="14" t="s">
        <v>121</v>
      </c>
      <c r="BM143" s="160" t="s">
        <v>199</v>
      </c>
    </row>
    <row r="144" spans="1:65" s="2" customFormat="1" ht="24.2" customHeight="1">
      <c r="A144" s="29"/>
      <c r="B144" s="147"/>
      <c r="C144" s="148" t="s">
        <v>200</v>
      </c>
      <c r="D144" s="148" t="s">
        <v>117</v>
      </c>
      <c r="E144" s="149" t="s">
        <v>201</v>
      </c>
      <c r="F144" s="150" t="s">
        <v>202</v>
      </c>
      <c r="G144" s="151" t="s">
        <v>120</v>
      </c>
      <c r="H144" s="152">
        <v>9</v>
      </c>
      <c r="I144" s="153"/>
      <c r="J144" s="152">
        <f t="shared" si="0"/>
        <v>0</v>
      </c>
      <c r="K144" s="154"/>
      <c r="L144" s="155"/>
      <c r="M144" s="156" t="s">
        <v>1</v>
      </c>
      <c r="N144" s="157" t="s">
        <v>39</v>
      </c>
      <c r="O144" s="58"/>
      <c r="P144" s="158">
        <f t="shared" si="1"/>
        <v>0</v>
      </c>
      <c r="Q144" s="158">
        <v>0</v>
      </c>
      <c r="R144" s="158">
        <f t="shared" si="2"/>
        <v>0</v>
      </c>
      <c r="S144" s="158">
        <v>0</v>
      </c>
      <c r="T144" s="159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121</v>
      </c>
      <c r="AT144" s="160" t="s">
        <v>117</v>
      </c>
      <c r="AU144" s="160" t="s">
        <v>122</v>
      </c>
      <c r="AY144" s="14" t="s">
        <v>114</v>
      </c>
      <c r="BE144" s="161">
        <f t="shared" si="4"/>
        <v>0</v>
      </c>
      <c r="BF144" s="161">
        <f t="shared" si="5"/>
        <v>0</v>
      </c>
      <c r="BG144" s="161">
        <f t="shared" si="6"/>
        <v>0</v>
      </c>
      <c r="BH144" s="161">
        <f t="shared" si="7"/>
        <v>0</v>
      </c>
      <c r="BI144" s="161">
        <f t="shared" si="8"/>
        <v>0</v>
      </c>
      <c r="BJ144" s="14" t="s">
        <v>122</v>
      </c>
      <c r="BK144" s="162">
        <f t="shared" si="9"/>
        <v>0</v>
      </c>
      <c r="BL144" s="14" t="s">
        <v>121</v>
      </c>
      <c r="BM144" s="160" t="s">
        <v>203</v>
      </c>
    </row>
    <row r="145" spans="1:65" s="2" customFormat="1" ht="16.5" customHeight="1">
      <c r="A145" s="29"/>
      <c r="B145" s="147"/>
      <c r="C145" s="148" t="s">
        <v>204</v>
      </c>
      <c r="D145" s="148" t="s">
        <v>117</v>
      </c>
      <c r="E145" s="149" t="s">
        <v>205</v>
      </c>
      <c r="F145" s="150" t="s">
        <v>206</v>
      </c>
      <c r="G145" s="151" t="s">
        <v>120</v>
      </c>
      <c r="H145" s="152">
        <v>1</v>
      </c>
      <c r="I145" s="153"/>
      <c r="J145" s="152">
        <f t="shared" si="0"/>
        <v>0</v>
      </c>
      <c r="K145" s="154"/>
      <c r="L145" s="155"/>
      <c r="M145" s="156" t="s">
        <v>1</v>
      </c>
      <c r="N145" s="157" t="s">
        <v>39</v>
      </c>
      <c r="O145" s="58"/>
      <c r="P145" s="158">
        <f t="shared" si="1"/>
        <v>0</v>
      </c>
      <c r="Q145" s="158">
        <v>0</v>
      </c>
      <c r="R145" s="158">
        <f t="shared" si="2"/>
        <v>0</v>
      </c>
      <c r="S145" s="158">
        <v>0</v>
      </c>
      <c r="T145" s="159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121</v>
      </c>
      <c r="AT145" s="160" t="s">
        <v>117</v>
      </c>
      <c r="AU145" s="160" t="s">
        <v>122</v>
      </c>
      <c r="AY145" s="14" t="s">
        <v>114</v>
      </c>
      <c r="BE145" s="161">
        <f t="shared" si="4"/>
        <v>0</v>
      </c>
      <c r="BF145" s="161">
        <f t="shared" si="5"/>
        <v>0</v>
      </c>
      <c r="BG145" s="161">
        <f t="shared" si="6"/>
        <v>0</v>
      </c>
      <c r="BH145" s="161">
        <f t="shared" si="7"/>
        <v>0</v>
      </c>
      <c r="BI145" s="161">
        <f t="shared" si="8"/>
        <v>0</v>
      </c>
      <c r="BJ145" s="14" t="s">
        <v>122</v>
      </c>
      <c r="BK145" s="162">
        <f t="shared" si="9"/>
        <v>0</v>
      </c>
      <c r="BL145" s="14" t="s">
        <v>121</v>
      </c>
      <c r="BM145" s="160" t="s">
        <v>207</v>
      </c>
    </row>
    <row r="146" spans="1:65" s="2" customFormat="1" ht="24.2" customHeight="1">
      <c r="A146" s="29"/>
      <c r="B146" s="147"/>
      <c r="C146" s="148" t="s">
        <v>208</v>
      </c>
      <c r="D146" s="148" t="s">
        <v>117</v>
      </c>
      <c r="E146" s="149" t="s">
        <v>209</v>
      </c>
      <c r="F146" s="150" t="s">
        <v>210</v>
      </c>
      <c r="G146" s="151" t="s">
        <v>120</v>
      </c>
      <c r="H146" s="152">
        <v>2</v>
      </c>
      <c r="I146" s="153"/>
      <c r="J146" s="152">
        <f t="shared" si="0"/>
        <v>0</v>
      </c>
      <c r="K146" s="154"/>
      <c r="L146" s="155"/>
      <c r="M146" s="156" t="s">
        <v>1</v>
      </c>
      <c r="N146" s="157" t="s">
        <v>39</v>
      </c>
      <c r="O146" s="58"/>
      <c r="P146" s="158">
        <f t="shared" si="1"/>
        <v>0</v>
      </c>
      <c r="Q146" s="158">
        <v>0</v>
      </c>
      <c r="R146" s="158">
        <f t="shared" si="2"/>
        <v>0</v>
      </c>
      <c r="S146" s="158">
        <v>0</v>
      </c>
      <c r="T146" s="159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121</v>
      </c>
      <c r="AT146" s="160" t="s">
        <v>117</v>
      </c>
      <c r="AU146" s="160" t="s">
        <v>122</v>
      </c>
      <c r="AY146" s="14" t="s">
        <v>114</v>
      </c>
      <c r="BE146" s="161">
        <f t="shared" si="4"/>
        <v>0</v>
      </c>
      <c r="BF146" s="161">
        <f t="shared" si="5"/>
        <v>0</v>
      </c>
      <c r="BG146" s="161">
        <f t="shared" si="6"/>
        <v>0</v>
      </c>
      <c r="BH146" s="161">
        <f t="shared" si="7"/>
        <v>0</v>
      </c>
      <c r="BI146" s="161">
        <f t="shared" si="8"/>
        <v>0</v>
      </c>
      <c r="BJ146" s="14" t="s">
        <v>122</v>
      </c>
      <c r="BK146" s="162">
        <f t="shared" si="9"/>
        <v>0</v>
      </c>
      <c r="BL146" s="14" t="s">
        <v>121</v>
      </c>
      <c r="BM146" s="160" t="s">
        <v>211</v>
      </c>
    </row>
    <row r="147" spans="1:65" s="2" customFormat="1" ht="16.5" customHeight="1">
      <c r="A147" s="29"/>
      <c r="B147" s="147"/>
      <c r="C147" s="148" t="s">
        <v>212</v>
      </c>
      <c r="D147" s="148" t="s">
        <v>117</v>
      </c>
      <c r="E147" s="149" t="s">
        <v>213</v>
      </c>
      <c r="F147" s="150" t="s">
        <v>214</v>
      </c>
      <c r="G147" s="151" t="s">
        <v>120</v>
      </c>
      <c r="H147" s="152">
        <v>1</v>
      </c>
      <c r="I147" s="153"/>
      <c r="J147" s="152">
        <f t="shared" si="0"/>
        <v>0</v>
      </c>
      <c r="K147" s="154"/>
      <c r="L147" s="155"/>
      <c r="M147" s="156" t="s">
        <v>1</v>
      </c>
      <c r="N147" s="157" t="s">
        <v>39</v>
      </c>
      <c r="O147" s="58"/>
      <c r="P147" s="158">
        <f t="shared" si="1"/>
        <v>0</v>
      </c>
      <c r="Q147" s="158">
        <v>0</v>
      </c>
      <c r="R147" s="158">
        <f t="shared" si="2"/>
        <v>0</v>
      </c>
      <c r="S147" s="158">
        <v>0</v>
      </c>
      <c r="T147" s="159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121</v>
      </c>
      <c r="AT147" s="160" t="s">
        <v>117</v>
      </c>
      <c r="AU147" s="160" t="s">
        <v>122</v>
      </c>
      <c r="AY147" s="14" t="s">
        <v>114</v>
      </c>
      <c r="BE147" s="161">
        <f t="shared" si="4"/>
        <v>0</v>
      </c>
      <c r="BF147" s="161">
        <f t="shared" si="5"/>
        <v>0</v>
      </c>
      <c r="BG147" s="161">
        <f t="shared" si="6"/>
        <v>0</v>
      </c>
      <c r="BH147" s="161">
        <f t="shared" si="7"/>
        <v>0</v>
      </c>
      <c r="BI147" s="161">
        <f t="shared" si="8"/>
        <v>0</v>
      </c>
      <c r="BJ147" s="14" t="s">
        <v>122</v>
      </c>
      <c r="BK147" s="162">
        <f t="shared" si="9"/>
        <v>0</v>
      </c>
      <c r="BL147" s="14" t="s">
        <v>121</v>
      </c>
      <c r="BM147" s="160" t="s">
        <v>215</v>
      </c>
    </row>
    <row r="148" spans="1:65" s="2" customFormat="1" ht="21.75" customHeight="1">
      <c r="A148" s="29"/>
      <c r="B148" s="147"/>
      <c r="C148" s="148" t="s">
        <v>216</v>
      </c>
      <c r="D148" s="148" t="s">
        <v>117</v>
      </c>
      <c r="E148" s="149" t="s">
        <v>217</v>
      </c>
      <c r="F148" s="150" t="s">
        <v>218</v>
      </c>
      <c r="G148" s="151" t="s">
        <v>120</v>
      </c>
      <c r="H148" s="152">
        <v>2</v>
      </c>
      <c r="I148" s="153"/>
      <c r="J148" s="152">
        <f t="shared" si="0"/>
        <v>0</v>
      </c>
      <c r="K148" s="154"/>
      <c r="L148" s="155"/>
      <c r="M148" s="156" t="s">
        <v>1</v>
      </c>
      <c r="N148" s="157" t="s">
        <v>39</v>
      </c>
      <c r="O148" s="58"/>
      <c r="P148" s="158">
        <f t="shared" si="1"/>
        <v>0</v>
      </c>
      <c r="Q148" s="158">
        <v>0</v>
      </c>
      <c r="R148" s="158">
        <f t="shared" si="2"/>
        <v>0</v>
      </c>
      <c r="S148" s="158">
        <v>0</v>
      </c>
      <c r="T148" s="159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121</v>
      </c>
      <c r="AT148" s="160" t="s">
        <v>117</v>
      </c>
      <c r="AU148" s="160" t="s">
        <v>122</v>
      </c>
      <c r="AY148" s="14" t="s">
        <v>114</v>
      </c>
      <c r="BE148" s="161">
        <f t="shared" si="4"/>
        <v>0</v>
      </c>
      <c r="BF148" s="161">
        <f t="shared" si="5"/>
        <v>0</v>
      </c>
      <c r="BG148" s="161">
        <f t="shared" si="6"/>
        <v>0</v>
      </c>
      <c r="BH148" s="161">
        <f t="shared" si="7"/>
        <v>0</v>
      </c>
      <c r="BI148" s="161">
        <f t="shared" si="8"/>
        <v>0</v>
      </c>
      <c r="BJ148" s="14" t="s">
        <v>122</v>
      </c>
      <c r="BK148" s="162">
        <f t="shared" si="9"/>
        <v>0</v>
      </c>
      <c r="BL148" s="14" t="s">
        <v>121</v>
      </c>
      <c r="BM148" s="160" t="s">
        <v>219</v>
      </c>
    </row>
    <row r="149" spans="1:65" s="2" customFormat="1" ht="24.2" customHeight="1">
      <c r="A149" s="29"/>
      <c r="B149" s="147"/>
      <c r="C149" s="148" t="s">
        <v>220</v>
      </c>
      <c r="D149" s="148" t="s">
        <v>117</v>
      </c>
      <c r="E149" s="149" t="s">
        <v>221</v>
      </c>
      <c r="F149" s="150" t="s">
        <v>222</v>
      </c>
      <c r="G149" s="151" t="s">
        <v>120</v>
      </c>
      <c r="H149" s="152">
        <v>14</v>
      </c>
      <c r="I149" s="153"/>
      <c r="J149" s="152">
        <f t="shared" si="0"/>
        <v>0</v>
      </c>
      <c r="K149" s="154"/>
      <c r="L149" s="155"/>
      <c r="M149" s="156" t="s">
        <v>1</v>
      </c>
      <c r="N149" s="157" t="s">
        <v>39</v>
      </c>
      <c r="O149" s="58"/>
      <c r="P149" s="158">
        <f t="shared" si="1"/>
        <v>0</v>
      </c>
      <c r="Q149" s="158">
        <v>0</v>
      </c>
      <c r="R149" s="158">
        <f t="shared" si="2"/>
        <v>0</v>
      </c>
      <c r="S149" s="158">
        <v>0</v>
      </c>
      <c r="T149" s="159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121</v>
      </c>
      <c r="AT149" s="160" t="s">
        <v>117</v>
      </c>
      <c r="AU149" s="160" t="s">
        <v>122</v>
      </c>
      <c r="AY149" s="14" t="s">
        <v>114</v>
      </c>
      <c r="BE149" s="161">
        <f t="shared" si="4"/>
        <v>0</v>
      </c>
      <c r="BF149" s="161">
        <f t="shared" si="5"/>
        <v>0</v>
      </c>
      <c r="BG149" s="161">
        <f t="shared" si="6"/>
        <v>0</v>
      </c>
      <c r="BH149" s="161">
        <f t="shared" si="7"/>
        <v>0</v>
      </c>
      <c r="BI149" s="161">
        <f t="shared" si="8"/>
        <v>0</v>
      </c>
      <c r="BJ149" s="14" t="s">
        <v>122</v>
      </c>
      <c r="BK149" s="162">
        <f t="shared" si="9"/>
        <v>0</v>
      </c>
      <c r="BL149" s="14" t="s">
        <v>121</v>
      </c>
      <c r="BM149" s="160" t="s">
        <v>223</v>
      </c>
    </row>
    <row r="150" spans="1:65" s="2" customFormat="1" ht="21.75" customHeight="1">
      <c r="A150" s="29"/>
      <c r="B150" s="147"/>
      <c r="C150" s="148" t="s">
        <v>224</v>
      </c>
      <c r="D150" s="148" t="s">
        <v>117</v>
      </c>
      <c r="E150" s="149" t="s">
        <v>225</v>
      </c>
      <c r="F150" s="150" t="s">
        <v>226</v>
      </c>
      <c r="G150" s="151" t="s">
        <v>120</v>
      </c>
      <c r="H150" s="152">
        <v>78</v>
      </c>
      <c r="I150" s="153"/>
      <c r="J150" s="152">
        <f t="shared" si="0"/>
        <v>0</v>
      </c>
      <c r="K150" s="154"/>
      <c r="L150" s="155"/>
      <c r="M150" s="156" t="s">
        <v>1</v>
      </c>
      <c r="N150" s="157" t="s">
        <v>39</v>
      </c>
      <c r="O150" s="58"/>
      <c r="P150" s="158">
        <f t="shared" si="1"/>
        <v>0</v>
      </c>
      <c r="Q150" s="158">
        <v>0</v>
      </c>
      <c r="R150" s="158">
        <f t="shared" si="2"/>
        <v>0</v>
      </c>
      <c r="S150" s="158">
        <v>0</v>
      </c>
      <c r="T150" s="159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121</v>
      </c>
      <c r="AT150" s="160" t="s">
        <v>117</v>
      </c>
      <c r="AU150" s="160" t="s">
        <v>122</v>
      </c>
      <c r="AY150" s="14" t="s">
        <v>114</v>
      </c>
      <c r="BE150" s="161">
        <f t="shared" si="4"/>
        <v>0</v>
      </c>
      <c r="BF150" s="161">
        <f t="shared" si="5"/>
        <v>0</v>
      </c>
      <c r="BG150" s="161">
        <f t="shared" si="6"/>
        <v>0</v>
      </c>
      <c r="BH150" s="161">
        <f t="shared" si="7"/>
        <v>0</v>
      </c>
      <c r="BI150" s="161">
        <f t="shared" si="8"/>
        <v>0</v>
      </c>
      <c r="BJ150" s="14" t="s">
        <v>122</v>
      </c>
      <c r="BK150" s="162">
        <f t="shared" si="9"/>
        <v>0</v>
      </c>
      <c r="BL150" s="14" t="s">
        <v>121</v>
      </c>
      <c r="BM150" s="160" t="s">
        <v>227</v>
      </c>
    </row>
    <row r="151" spans="1:65" s="2" customFormat="1" ht="16.5" customHeight="1">
      <c r="A151" s="29"/>
      <c r="B151" s="147"/>
      <c r="C151" s="148" t="s">
        <v>228</v>
      </c>
      <c r="D151" s="148" t="s">
        <v>117</v>
      </c>
      <c r="E151" s="149" t="s">
        <v>229</v>
      </c>
      <c r="F151" s="150" t="s">
        <v>230</v>
      </c>
      <c r="G151" s="151" t="s">
        <v>120</v>
      </c>
      <c r="H151" s="152">
        <v>12</v>
      </c>
      <c r="I151" s="153"/>
      <c r="J151" s="152">
        <f t="shared" si="0"/>
        <v>0</v>
      </c>
      <c r="K151" s="154"/>
      <c r="L151" s="155"/>
      <c r="M151" s="156" t="s">
        <v>1</v>
      </c>
      <c r="N151" s="157" t="s">
        <v>39</v>
      </c>
      <c r="O151" s="58"/>
      <c r="P151" s="158">
        <f t="shared" si="1"/>
        <v>0</v>
      </c>
      <c r="Q151" s="158">
        <v>0</v>
      </c>
      <c r="R151" s="158">
        <f t="shared" si="2"/>
        <v>0</v>
      </c>
      <c r="S151" s="158">
        <v>0</v>
      </c>
      <c r="T151" s="159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121</v>
      </c>
      <c r="AT151" s="160" t="s">
        <v>117</v>
      </c>
      <c r="AU151" s="160" t="s">
        <v>122</v>
      </c>
      <c r="AY151" s="14" t="s">
        <v>114</v>
      </c>
      <c r="BE151" s="161">
        <f t="shared" si="4"/>
        <v>0</v>
      </c>
      <c r="BF151" s="161">
        <f t="shared" si="5"/>
        <v>0</v>
      </c>
      <c r="BG151" s="161">
        <f t="shared" si="6"/>
        <v>0</v>
      </c>
      <c r="BH151" s="161">
        <f t="shared" si="7"/>
        <v>0</v>
      </c>
      <c r="BI151" s="161">
        <f t="shared" si="8"/>
        <v>0</v>
      </c>
      <c r="BJ151" s="14" t="s">
        <v>122</v>
      </c>
      <c r="BK151" s="162">
        <f t="shared" si="9"/>
        <v>0</v>
      </c>
      <c r="BL151" s="14" t="s">
        <v>121</v>
      </c>
      <c r="BM151" s="160" t="s">
        <v>231</v>
      </c>
    </row>
    <row r="152" spans="1:65" s="2" customFormat="1" ht="21.75" customHeight="1">
      <c r="A152" s="29"/>
      <c r="B152" s="147"/>
      <c r="C152" s="148" t="s">
        <v>232</v>
      </c>
      <c r="D152" s="148" t="s">
        <v>117</v>
      </c>
      <c r="E152" s="149" t="s">
        <v>233</v>
      </c>
      <c r="F152" s="150" t="s">
        <v>234</v>
      </c>
      <c r="G152" s="151" t="s">
        <v>120</v>
      </c>
      <c r="H152" s="152">
        <v>4</v>
      </c>
      <c r="I152" s="153"/>
      <c r="J152" s="152">
        <f t="shared" si="0"/>
        <v>0</v>
      </c>
      <c r="K152" s="154"/>
      <c r="L152" s="155"/>
      <c r="M152" s="156" t="s">
        <v>1</v>
      </c>
      <c r="N152" s="157" t="s">
        <v>39</v>
      </c>
      <c r="O152" s="58"/>
      <c r="P152" s="158">
        <f t="shared" si="1"/>
        <v>0</v>
      </c>
      <c r="Q152" s="158">
        <v>0</v>
      </c>
      <c r="R152" s="158">
        <f t="shared" si="2"/>
        <v>0</v>
      </c>
      <c r="S152" s="158">
        <v>0</v>
      </c>
      <c r="T152" s="159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121</v>
      </c>
      <c r="AT152" s="160" t="s">
        <v>117</v>
      </c>
      <c r="AU152" s="160" t="s">
        <v>122</v>
      </c>
      <c r="AY152" s="14" t="s">
        <v>114</v>
      </c>
      <c r="BE152" s="161">
        <f t="shared" si="4"/>
        <v>0</v>
      </c>
      <c r="BF152" s="161">
        <f t="shared" si="5"/>
        <v>0</v>
      </c>
      <c r="BG152" s="161">
        <f t="shared" si="6"/>
        <v>0</v>
      </c>
      <c r="BH152" s="161">
        <f t="shared" si="7"/>
        <v>0</v>
      </c>
      <c r="BI152" s="161">
        <f t="shared" si="8"/>
        <v>0</v>
      </c>
      <c r="BJ152" s="14" t="s">
        <v>122</v>
      </c>
      <c r="BK152" s="162">
        <f t="shared" si="9"/>
        <v>0</v>
      </c>
      <c r="BL152" s="14" t="s">
        <v>121</v>
      </c>
      <c r="BM152" s="160" t="s">
        <v>235</v>
      </c>
    </row>
    <row r="153" spans="1:65" s="2" customFormat="1" ht="16.5" customHeight="1">
      <c r="A153" s="29"/>
      <c r="B153" s="147"/>
      <c r="C153" s="148" t="s">
        <v>172</v>
      </c>
      <c r="D153" s="148" t="s">
        <v>117</v>
      </c>
      <c r="E153" s="149" t="s">
        <v>236</v>
      </c>
      <c r="F153" s="150" t="s">
        <v>237</v>
      </c>
      <c r="G153" s="151" t="s">
        <v>120</v>
      </c>
      <c r="H153" s="152">
        <v>1</v>
      </c>
      <c r="I153" s="153"/>
      <c r="J153" s="152">
        <f t="shared" si="0"/>
        <v>0</v>
      </c>
      <c r="K153" s="154"/>
      <c r="L153" s="155"/>
      <c r="M153" s="156" t="s">
        <v>1</v>
      </c>
      <c r="N153" s="157" t="s">
        <v>39</v>
      </c>
      <c r="O153" s="58"/>
      <c r="P153" s="158">
        <f t="shared" si="1"/>
        <v>0</v>
      </c>
      <c r="Q153" s="158">
        <v>0</v>
      </c>
      <c r="R153" s="158">
        <f t="shared" si="2"/>
        <v>0</v>
      </c>
      <c r="S153" s="158">
        <v>0</v>
      </c>
      <c r="T153" s="159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121</v>
      </c>
      <c r="AT153" s="160" t="s">
        <v>117</v>
      </c>
      <c r="AU153" s="160" t="s">
        <v>122</v>
      </c>
      <c r="AY153" s="14" t="s">
        <v>114</v>
      </c>
      <c r="BE153" s="161">
        <f t="shared" si="4"/>
        <v>0</v>
      </c>
      <c r="BF153" s="161">
        <f t="shared" si="5"/>
        <v>0</v>
      </c>
      <c r="BG153" s="161">
        <f t="shared" si="6"/>
        <v>0</v>
      </c>
      <c r="BH153" s="161">
        <f t="shared" si="7"/>
        <v>0</v>
      </c>
      <c r="BI153" s="161">
        <f t="shared" si="8"/>
        <v>0</v>
      </c>
      <c r="BJ153" s="14" t="s">
        <v>122</v>
      </c>
      <c r="BK153" s="162">
        <f t="shared" si="9"/>
        <v>0</v>
      </c>
      <c r="BL153" s="14" t="s">
        <v>121</v>
      </c>
      <c r="BM153" s="160" t="s">
        <v>238</v>
      </c>
    </row>
    <row r="154" spans="1:65" s="2" customFormat="1" ht="16.5" customHeight="1">
      <c r="A154" s="29"/>
      <c r="B154" s="147"/>
      <c r="C154" s="148" t="s">
        <v>239</v>
      </c>
      <c r="D154" s="148" t="s">
        <v>117</v>
      </c>
      <c r="E154" s="149" t="s">
        <v>240</v>
      </c>
      <c r="F154" s="150" t="s">
        <v>241</v>
      </c>
      <c r="G154" s="151" t="s">
        <v>120</v>
      </c>
      <c r="H154" s="152">
        <v>1</v>
      </c>
      <c r="I154" s="153"/>
      <c r="J154" s="152">
        <f t="shared" si="0"/>
        <v>0</v>
      </c>
      <c r="K154" s="154"/>
      <c r="L154" s="155"/>
      <c r="M154" s="156" t="s">
        <v>1</v>
      </c>
      <c r="N154" s="157" t="s">
        <v>39</v>
      </c>
      <c r="O154" s="58"/>
      <c r="P154" s="158">
        <f t="shared" si="1"/>
        <v>0</v>
      </c>
      <c r="Q154" s="158">
        <v>0</v>
      </c>
      <c r="R154" s="158">
        <f t="shared" si="2"/>
        <v>0</v>
      </c>
      <c r="S154" s="158">
        <v>0</v>
      </c>
      <c r="T154" s="159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121</v>
      </c>
      <c r="AT154" s="160" t="s">
        <v>117</v>
      </c>
      <c r="AU154" s="160" t="s">
        <v>122</v>
      </c>
      <c r="AY154" s="14" t="s">
        <v>114</v>
      </c>
      <c r="BE154" s="161">
        <f t="shared" si="4"/>
        <v>0</v>
      </c>
      <c r="BF154" s="161">
        <f t="shared" si="5"/>
        <v>0</v>
      </c>
      <c r="BG154" s="161">
        <f t="shared" si="6"/>
        <v>0</v>
      </c>
      <c r="BH154" s="161">
        <f t="shared" si="7"/>
        <v>0</v>
      </c>
      <c r="BI154" s="161">
        <f t="shared" si="8"/>
        <v>0</v>
      </c>
      <c r="BJ154" s="14" t="s">
        <v>122</v>
      </c>
      <c r="BK154" s="162">
        <f t="shared" si="9"/>
        <v>0</v>
      </c>
      <c r="BL154" s="14" t="s">
        <v>121</v>
      </c>
      <c r="BM154" s="160" t="s">
        <v>242</v>
      </c>
    </row>
    <row r="155" spans="1:65" s="2" customFormat="1" ht="16.5" customHeight="1">
      <c r="A155" s="29"/>
      <c r="B155" s="147"/>
      <c r="C155" s="148" t="s">
        <v>176</v>
      </c>
      <c r="D155" s="148" t="s">
        <v>117</v>
      </c>
      <c r="E155" s="149" t="s">
        <v>243</v>
      </c>
      <c r="F155" s="150" t="s">
        <v>244</v>
      </c>
      <c r="G155" s="151" t="s">
        <v>120</v>
      </c>
      <c r="H155" s="152">
        <v>1</v>
      </c>
      <c r="I155" s="153"/>
      <c r="J155" s="152">
        <f t="shared" si="0"/>
        <v>0</v>
      </c>
      <c r="K155" s="154"/>
      <c r="L155" s="155"/>
      <c r="M155" s="156" t="s">
        <v>1</v>
      </c>
      <c r="N155" s="157" t="s">
        <v>39</v>
      </c>
      <c r="O155" s="58"/>
      <c r="P155" s="158">
        <f t="shared" si="1"/>
        <v>0</v>
      </c>
      <c r="Q155" s="158">
        <v>0</v>
      </c>
      <c r="R155" s="158">
        <f t="shared" si="2"/>
        <v>0</v>
      </c>
      <c r="S155" s="158">
        <v>0</v>
      </c>
      <c r="T155" s="159">
        <f t="shared" si="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121</v>
      </c>
      <c r="AT155" s="160" t="s">
        <v>117</v>
      </c>
      <c r="AU155" s="160" t="s">
        <v>122</v>
      </c>
      <c r="AY155" s="14" t="s">
        <v>114</v>
      </c>
      <c r="BE155" s="161">
        <f t="shared" si="4"/>
        <v>0</v>
      </c>
      <c r="BF155" s="161">
        <f t="shared" si="5"/>
        <v>0</v>
      </c>
      <c r="BG155" s="161">
        <f t="shared" si="6"/>
        <v>0</v>
      </c>
      <c r="BH155" s="161">
        <f t="shared" si="7"/>
        <v>0</v>
      </c>
      <c r="BI155" s="161">
        <f t="shared" si="8"/>
        <v>0</v>
      </c>
      <c r="BJ155" s="14" t="s">
        <v>122</v>
      </c>
      <c r="BK155" s="162">
        <f t="shared" si="9"/>
        <v>0</v>
      </c>
      <c r="BL155" s="14" t="s">
        <v>121</v>
      </c>
      <c r="BM155" s="160" t="s">
        <v>245</v>
      </c>
    </row>
    <row r="156" spans="1:65" s="2" customFormat="1" ht="16.5" customHeight="1">
      <c r="A156" s="29"/>
      <c r="B156" s="147"/>
      <c r="C156" s="148" t="s">
        <v>246</v>
      </c>
      <c r="D156" s="148" t="s">
        <v>117</v>
      </c>
      <c r="E156" s="149" t="s">
        <v>247</v>
      </c>
      <c r="F156" s="150" t="s">
        <v>248</v>
      </c>
      <c r="G156" s="151" t="s">
        <v>120</v>
      </c>
      <c r="H156" s="152">
        <v>1</v>
      </c>
      <c r="I156" s="153"/>
      <c r="J156" s="152">
        <f t="shared" si="0"/>
        <v>0</v>
      </c>
      <c r="K156" s="154"/>
      <c r="L156" s="155"/>
      <c r="M156" s="156" t="s">
        <v>1</v>
      </c>
      <c r="N156" s="157" t="s">
        <v>39</v>
      </c>
      <c r="O156" s="58"/>
      <c r="P156" s="158">
        <f t="shared" si="1"/>
        <v>0</v>
      </c>
      <c r="Q156" s="158">
        <v>0</v>
      </c>
      <c r="R156" s="158">
        <f t="shared" si="2"/>
        <v>0</v>
      </c>
      <c r="S156" s="158">
        <v>0</v>
      </c>
      <c r="T156" s="159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121</v>
      </c>
      <c r="AT156" s="160" t="s">
        <v>117</v>
      </c>
      <c r="AU156" s="160" t="s">
        <v>122</v>
      </c>
      <c r="AY156" s="14" t="s">
        <v>114</v>
      </c>
      <c r="BE156" s="161">
        <f t="shared" si="4"/>
        <v>0</v>
      </c>
      <c r="BF156" s="161">
        <f t="shared" si="5"/>
        <v>0</v>
      </c>
      <c r="BG156" s="161">
        <f t="shared" si="6"/>
        <v>0</v>
      </c>
      <c r="BH156" s="161">
        <f t="shared" si="7"/>
        <v>0</v>
      </c>
      <c r="BI156" s="161">
        <f t="shared" si="8"/>
        <v>0</v>
      </c>
      <c r="BJ156" s="14" t="s">
        <v>122</v>
      </c>
      <c r="BK156" s="162">
        <f t="shared" si="9"/>
        <v>0</v>
      </c>
      <c r="BL156" s="14" t="s">
        <v>121</v>
      </c>
      <c r="BM156" s="160" t="s">
        <v>249</v>
      </c>
    </row>
    <row r="157" spans="1:65" s="2" customFormat="1" ht="16.5" customHeight="1">
      <c r="A157" s="29"/>
      <c r="B157" s="147"/>
      <c r="C157" s="148" t="s">
        <v>180</v>
      </c>
      <c r="D157" s="148" t="s">
        <v>117</v>
      </c>
      <c r="E157" s="149" t="s">
        <v>250</v>
      </c>
      <c r="F157" s="150" t="s">
        <v>251</v>
      </c>
      <c r="G157" s="151" t="s">
        <v>120</v>
      </c>
      <c r="H157" s="152">
        <v>1</v>
      </c>
      <c r="I157" s="153"/>
      <c r="J157" s="152">
        <f t="shared" si="0"/>
        <v>0</v>
      </c>
      <c r="K157" s="154"/>
      <c r="L157" s="155"/>
      <c r="M157" s="156" t="s">
        <v>1</v>
      </c>
      <c r="N157" s="157" t="s">
        <v>39</v>
      </c>
      <c r="O157" s="58"/>
      <c r="P157" s="158">
        <f t="shared" si="1"/>
        <v>0</v>
      </c>
      <c r="Q157" s="158">
        <v>0</v>
      </c>
      <c r="R157" s="158">
        <f t="shared" si="2"/>
        <v>0</v>
      </c>
      <c r="S157" s="158">
        <v>0</v>
      </c>
      <c r="T157" s="159">
        <f t="shared" si="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121</v>
      </c>
      <c r="AT157" s="160" t="s">
        <v>117</v>
      </c>
      <c r="AU157" s="160" t="s">
        <v>122</v>
      </c>
      <c r="AY157" s="14" t="s">
        <v>114</v>
      </c>
      <c r="BE157" s="161">
        <f t="shared" si="4"/>
        <v>0</v>
      </c>
      <c r="BF157" s="161">
        <f t="shared" si="5"/>
        <v>0</v>
      </c>
      <c r="BG157" s="161">
        <f t="shared" si="6"/>
        <v>0</v>
      </c>
      <c r="BH157" s="161">
        <f t="shared" si="7"/>
        <v>0</v>
      </c>
      <c r="BI157" s="161">
        <f t="shared" si="8"/>
        <v>0</v>
      </c>
      <c r="BJ157" s="14" t="s">
        <v>122</v>
      </c>
      <c r="BK157" s="162">
        <f t="shared" si="9"/>
        <v>0</v>
      </c>
      <c r="BL157" s="14" t="s">
        <v>121</v>
      </c>
      <c r="BM157" s="160" t="s">
        <v>252</v>
      </c>
    </row>
    <row r="158" spans="1:65" s="2" customFormat="1" ht="16.5" customHeight="1">
      <c r="A158" s="29"/>
      <c r="B158" s="147"/>
      <c r="C158" s="148" t="s">
        <v>253</v>
      </c>
      <c r="D158" s="148" t="s">
        <v>117</v>
      </c>
      <c r="E158" s="149" t="s">
        <v>254</v>
      </c>
      <c r="F158" s="150" t="s">
        <v>255</v>
      </c>
      <c r="G158" s="151" t="s">
        <v>120</v>
      </c>
      <c r="H158" s="152">
        <v>1</v>
      </c>
      <c r="I158" s="153"/>
      <c r="J158" s="152">
        <f t="shared" si="0"/>
        <v>0</v>
      </c>
      <c r="K158" s="154"/>
      <c r="L158" s="155"/>
      <c r="M158" s="156" t="s">
        <v>1</v>
      </c>
      <c r="N158" s="157" t="s">
        <v>39</v>
      </c>
      <c r="O158" s="58"/>
      <c r="P158" s="158">
        <f t="shared" si="1"/>
        <v>0</v>
      </c>
      <c r="Q158" s="158">
        <v>0</v>
      </c>
      <c r="R158" s="158">
        <f t="shared" si="2"/>
        <v>0</v>
      </c>
      <c r="S158" s="158">
        <v>0</v>
      </c>
      <c r="T158" s="159">
        <f t="shared" si="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121</v>
      </c>
      <c r="AT158" s="160" t="s">
        <v>117</v>
      </c>
      <c r="AU158" s="160" t="s">
        <v>122</v>
      </c>
      <c r="AY158" s="14" t="s">
        <v>114</v>
      </c>
      <c r="BE158" s="161">
        <f t="shared" si="4"/>
        <v>0</v>
      </c>
      <c r="BF158" s="161">
        <f t="shared" si="5"/>
        <v>0</v>
      </c>
      <c r="BG158" s="161">
        <f t="shared" si="6"/>
        <v>0</v>
      </c>
      <c r="BH158" s="161">
        <f t="shared" si="7"/>
        <v>0</v>
      </c>
      <c r="BI158" s="161">
        <f t="shared" si="8"/>
        <v>0</v>
      </c>
      <c r="BJ158" s="14" t="s">
        <v>122</v>
      </c>
      <c r="BK158" s="162">
        <f t="shared" si="9"/>
        <v>0</v>
      </c>
      <c r="BL158" s="14" t="s">
        <v>121</v>
      </c>
      <c r="BM158" s="160" t="s">
        <v>256</v>
      </c>
    </row>
    <row r="159" spans="1:65" s="2" customFormat="1" ht="16.5" customHeight="1">
      <c r="A159" s="29"/>
      <c r="B159" s="147"/>
      <c r="C159" s="148" t="s">
        <v>184</v>
      </c>
      <c r="D159" s="148" t="s">
        <v>117</v>
      </c>
      <c r="E159" s="149" t="s">
        <v>257</v>
      </c>
      <c r="F159" s="150" t="s">
        <v>258</v>
      </c>
      <c r="G159" s="151" t="s">
        <v>120</v>
      </c>
      <c r="H159" s="152">
        <v>1</v>
      </c>
      <c r="I159" s="153"/>
      <c r="J159" s="152">
        <f t="shared" si="0"/>
        <v>0</v>
      </c>
      <c r="K159" s="154"/>
      <c r="L159" s="155"/>
      <c r="M159" s="156" t="s">
        <v>1</v>
      </c>
      <c r="N159" s="157" t="s">
        <v>39</v>
      </c>
      <c r="O159" s="58"/>
      <c r="P159" s="158">
        <f t="shared" si="1"/>
        <v>0</v>
      </c>
      <c r="Q159" s="158">
        <v>0</v>
      </c>
      <c r="R159" s="158">
        <f t="shared" si="2"/>
        <v>0</v>
      </c>
      <c r="S159" s="158">
        <v>0</v>
      </c>
      <c r="T159" s="159">
        <f t="shared" si="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121</v>
      </c>
      <c r="AT159" s="160" t="s">
        <v>117</v>
      </c>
      <c r="AU159" s="160" t="s">
        <v>122</v>
      </c>
      <c r="AY159" s="14" t="s">
        <v>114</v>
      </c>
      <c r="BE159" s="161">
        <f t="shared" si="4"/>
        <v>0</v>
      </c>
      <c r="BF159" s="161">
        <f t="shared" si="5"/>
        <v>0</v>
      </c>
      <c r="BG159" s="161">
        <f t="shared" si="6"/>
        <v>0</v>
      </c>
      <c r="BH159" s="161">
        <f t="shared" si="7"/>
        <v>0</v>
      </c>
      <c r="BI159" s="161">
        <f t="shared" si="8"/>
        <v>0</v>
      </c>
      <c r="BJ159" s="14" t="s">
        <v>122</v>
      </c>
      <c r="BK159" s="162">
        <f t="shared" si="9"/>
        <v>0</v>
      </c>
      <c r="BL159" s="14" t="s">
        <v>121</v>
      </c>
      <c r="BM159" s="160" t="s">
        <v>259</v>
      </c>
    </row>
    <row r="160" spans="1:65" s="2" customFormat="1" ht="16.5" customHeight="1">
      <c r="A160" s="29"/>
      <c r="B160" s="147"/>
      <c r="C160" s="148" t="s">
        <v>260</v>
      </c>
      <c r="D160" s="148" t="s">
        <v>117</v>
      </c>
      <c r="E160" s="149" t="s">
        <v>261</v>
      </c>
      <c r="F160" s="150" t="s">
        <v>262</v>
      </c>
      <c r="G160" s="151" t="s">
        <v>263</v>
      </c>
      <c r="H160" s="153"/>
      <c r="I160" s="153"/>
      <c r="J160" s="152">
        <f t="shared" si="0"/>
        <v>0</v>
      </c>
      <c r="K160" s="154"/>
      <c r="L160" s="155"/>
      <c r="M160" s="156" t="s">
        <v>1</v>
      </c>
      <c r="N160" s="157" t="s">
        <v>39</v>
      </c>
      <c r="O160" s="58"/>
      <c r="P160" s="158">
        <f t="shared" si="1"/>
        <v>0</v>
      </c>
      <c r="Q160" s="158">
        <v>0</v>
      </c>
      <c r="R160" s="158">
        <f t="shared" si="2"/>
        <v>0</v>
      </c>
      <c r="S160" s="158">
        <v>0</v>
      </c>
      <c r="T160" s="159">
        <f t="shared" si="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121</v>
      </c>
      <c r="AT160" s="160" t="s">
        <v>117</v>
      </c>
      <c r="AU160" s="160" t="s">
        <v>122</v>
      </c>
      <c r="AY160" s="14" t="s">
        <v>114</v>
      </c>
      <c r="BE160" s="161">
        <f t="shared" si="4"/>
        <v>0</v>
      </c>
      <c r="BF160" s="161">
        <f t="shared" si="5"/>
        <v>0</v>
      </c>
      <c r="BG160" s="161">
        <f t="shared" si="6"/>
        <v>0</v>
      </c>
      <c r="BH160" s="161">
        <f t="shared" si="7"/>
        <v>0</v>
      </c>
      <c r="BI160" s="161">
        <f t="shared" si="8"/>
        <v>0</v>
      </c>
      <c r="BJ160" s="14" t="s">
        <v>122</v>
      </c>
      <c r="BK160" s="162">
        <f t="shared" si="9"/>
        <v>0</v>
      </c>
      <c r="BL160" s="14" t="s">
        <v>121</v>
      </c>
      <c r="BM160" s="160" t="s">
        <v>264</v>
      </c>
    </row>
    <row r="161" spans="1:65" s="12" customFormat="1" ht="22.9" customHeight="1">
      <c r="B161" s="134"/>
      <c r="D161" s="135" t="s">
        <v>72</v>
      </c>
      <c r="E161" s="145" t="s">
        <v>265</v>
      </c>
      <c r="F161" s="145" t="s">
        <v>266</v>
      </c>
      <c r="I161" s="137"/>
      <c r="J161" s="146">
        <f>BK161</f>
        <v>0</v>
      </c>
      <c r="L161" s="134"/>
      <c r="M161" s="139"/>
      <c r="N161" s="140"/>
      <c r="O161" s="140"/>
      <c r="P161" s="141">
        <f>SUM(P162:P199)</f>
        <v>0</v>
      </c>
      <c r="Q161" s="140"/>
      <c r="R161" s="141">
        <f>SUM(R162:R199)</f>
        <v>0</v>
      </c>
      <c r="S161" s="140"/>
      <c r="T161" s="142">
        <f>SUM(T162:T199)</f>
        <v>0</v>
      </c>
      <c r="AR161" s="135" t="s">
        <v>126</v>
      </c>
      <c r="AT161" s="143" t="s">
        <v>72</v>
      </c>
      <c r="AU161" s="143" t="s">
        <v>81</v>
      </c>
      <c r="AY161" s="135" t="s">
        <v>114</v>
      </c>
      <c r="BK161" s="144">
        <f>SUM(BK162:BK199)</f>
        <v>0</v>
      </c>
    </row>
    <row r="162" spans="1:65" s="2" customFormat="1" ht="21.75" customHeight="1">
      <c r="A162" s="29"/>
      <c r="B162" s="147"/>
      <c r="C162" s="163" t="s">
        <v>188</v>
      </c>
      <c r="D162" s="163" t="s">
        <v>267</v>
      </c>
      <c r="E162" s="164" t="s">
        <v>268</v>
      </c>
      <c r="F162" s="165" t="s">
        <v>269</v>
      </c>
      <c r="G162" s="166" t="s">
        <v>120</v>
      </c>
      <c r="H162" s="167">
        <v>172</v>
      </c>
      <c r="I162" s="168"/>
      <c r="J162" s="167">
        <f t="shared" ref="J162:J199" si="10">ROUND(I162*H162,3)</f>
        <v>0</v>
      </c>
      <c r="K162" s="169"/>
      <c r="L162" s="30"/>
      <c r="M162" s="170" t="s">
        <v>1</v>
      </c>
      <c r="N162" s="171" t="s">
        <v>39</v>
      </c>
      <c r="O162" s="58"/>
      <c r="P162" s="158">
        <f t="shared" ref="P162:P199" si="11">O162*H162</f>
        <v>0</v>
      </c>
      <c r="Q162" s="158">
        <v>0</v>
      </c>
      <c r="R162" s="158">
        <f t="shared" ref="R162:R199" si="12">Q162*H162</f>
        <v>0</v>
      </c>
      <c r="S162" s="158">
        <v>0</v>
      </c>
      <c r="T162" s="159">
        <f t="shared" ref="T162:T199" si="13"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242</v>
      </c>
      <c r="AT162" s="160" t="s">
        <v>267</v>
      </c>
      <c r="AU162" s="160" t="s">
        <v>122</v>
      </c>
      <c r="AY162" s="14" t="s">
        <v>114</v>
      </c>
      <c r="BE162" s="161">
        <f t="shared" ref="BE162:BE199" si="14">IF(N162="základná",J162,0)</f>
        <v>0</v>
      </c>
      <c r="BF162" s="161">
        <f t="shared" ref="BF162:BF199" si="15">IF(N162="znížená",J162,0)</f>
        <v>0</v>
      </c>
      <c r="BG162" s="161">
        <f t="shared" ref="BG162:BG199" si="16">IF(N162="zákl. prenesená",J162,0)</f>
        <v>0</v>
      </c>
      <c r="BH162" s="161">
        <f t="shared" ref="BH162:BH199" si="17">IF(N162="zníž. prenesená",J162,0)</f>
        <v>0</v>
      </c>
      <c r="BI162" s="161">
        <f t="shared" ref="BI162:BI199" si="18">IF(N162="nulová",J162,0)</f>
        <v>0</v>
      </c>
      <c r="BJ162" s="14" t="s">
        <v>122</v>
      </c>
      <c r="BK162" s="162">
        <f t="shared" ref="BK162:BK199" si="19">ROUND(I162*H162,3)</f>
        <v>0</v>
      </c>
      <c r="BL162" s="14" t="s">
        <v>242</v>
      </c>
      <c r="BM162" s="160" t="s">
        <v>270</v>
      </c>
    </row>
    <row r="163" spans="1:65" s="2" customFormat="1" ht="24.2" customHeight="1">
      <c r="A163" s="29"/>
      <c r="B163" s="147"/>
      <c r="C163" s="163" t="s">
        <v>271</v>
      </c>
      <c r="D163" s="163" t="s">
        <v>267</v>
      </c>
      <c r="E163" s="164" t="s">
        <v>272</v>
      </c>
      <c r="F163" s="165" t="s">
        <v>273</v>
      </c>
      <c r="G163" s="166" t="s">
        <v>120</v>
      </c>
      <c r="H163" s="167">
        <v>119</v>
      </c>
      <c r="I163" s="168"/>
      <c r="J163" s="167">
        <f t="shared" si="10"/>
        <v>0</v>
      </c>
      <c r="K163" s="169"/>
      <c r="L163" s="30"/>
      <c r="M163" s="170" t="s">
        <v>1</v>
      </c>
      <c r="N163" s="171" t="s">
        <v>39</v>
      </c>
      <c r="O163" s="58"/>
      <c r="P163" s="158">
        <f t="shared" si="11"/>
        <v>0</v>
      </c>
      <c r="Q163" s="158">
        <v>0</v>
      </c>
      <c r="R163" s="158">
        <f t="shared" si="12"/>
        <v>0</v>
      </c>
      <c r="S163" s="158">
        <v>0</v>
      </c>
      <c r="T163" s="159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242</v>
      </c>
      <c r="AT163" s="160" t="s">
        <v>267</v>
      </c>
      <c r="AU163" s="160" t="s">
        <v>122</v>
      </c>
      <c r="AY163" s="14" t="s">
        <v>114</v>
      </c>
      <c r="BE163" s="161">
        <f t="shared" si="14"/>
        <v>0</v>
      </c>
      <c r="BF163" s="161">
        <f t="shared" si="15"/>
        <v>0</v>
      </c>
      <c r="BG163" s="161">
        <f t="shared" si="16"/>
        <v>0</v>
      </c>
      <c r="BH163" s="161">
        <f t="shared" si="17"/>
        <v>0</v>
      </c>
      <c r="BI163" s="161">
        <f t="shared" si="18"/>
        <v>0</v>
      </c>
      <c r="BJ163" s="14" t="s">
        <v>122</v>
      </c>
      <c r="BK163" s="162">
        <f t="shared" si="19"/>
        <v>0</v>
      </c>
      <c r="BL163" s="14" t="s">
        <v>242</v>
      </c>
      <c r="BM163" s="160" t="s">
        <v>274</v>
      </c>
    </row>
    <row r="164" spans="1:65" s="2" customFormat="1" ht="24.2" customHeight="1">
      <c r="A164" s="29"/>
      <c r="B164" s="147"/>
      <c r="C164" s="163" t="s">
        <v>191</v>
      </c>
      <c r="D164" s="163" t="s">
        <v>267</v>
      </c>
      <c r="E164" s="164" t="s">
        <v>275</v>
      </c>
      <c r="F164" s="165" t="s">
        <v>276</v>
      </c>
      <c r="G164" s="166" t="s">
        <v>129</v>
      </c>
      <c r="H164" s="167">
        <v>300</v>
      </c>
      <c r="I164" s="168"/>
      <c r="J164" s="167">
        <f t="shared" si="10"/>
        <v>0</v>
      </c>
      <c r="K164" s="169"/>
      <c r="L164" s="30"/>
      <c r="M164" s="170" t="s">
        <v>1</v>
      </c>
      <c r="N164" s="171" t="s">
        <v>39</v>
      </c>
      <c r="O164" s="58"/>
      <c r="P164" s="158">
        <f t="shared" si="11"/>
        <v>0</v>
      </c>
      <c r="Q164" s="158">
        <v>0</v>
      </c>
      <c r="R164" s="158">
        <f t="shared" si="12"/>
        <v>0</v>
      </c>
      <c r="S164" s="158">
        <v>0</v>
      </c>
      <c r="T164" s="159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242</v>
      </c>
      <c r="AT164" s="160" t="s">
        <v>267</v>
      </c>
      <c r="AU164" s="160" t="s">
        <v>122</v>
      </c>
      <c r="AY164" s="14" t="s">
        <v>114</v>
      </c>
      <c r="BE164" s="161">
        <f t="shared" si="14"/>
        <v>0</v>
      </c>
      <c r="BF164" s="161">
        <f t="shared" si="15"/>
        <v>0</v>
      </c>
      <c r="BG164" s="161">
        <f t="shared" si="16"/>
        <v>0</v>
      </c>
      <c r="BH164" s="161">
        <f t="shared" si="17"/>
        <v>0</v>
      </c>
      <c r="BI164" s="161">
        <f t="shared" si="18"/>
        <v>0</v>
      </c>
      <c r="BJ164" s="14" t="s">
        <v>122</v>
      </c>
      <c r="BK164" s="162">
        <f t="shared" si="19"/>
        <v>0</v>
      </c>
      <c r="BL164" s="14" t="s">
        <v>242</v>
      </c>
      <c r="BM164" s="160" t="s">
        <v>277</v>
      </c>
    </row>
    <row r="165" spans="1:65" s="2" customFormat="1" ht="24.2" customHeight="1">
      <c r="A165" s="29"/>
      <c r="B165" s="147"/>
      <c r="C165" s="163" t="s">
        <v>278</v>
      </c>
      <c r="D165" s="163" t="s">
        <v>267</v>
      </c>
      <c r="E165" s="164" t="s">
        <v>279</v>
      </c>
      <c r="F165" s="165" t="s">
        <v>280</v>
      </c>
      <c r="G165" s="166" t="s">
        <v>129</v>
      </c>
      <c r="H165" s="167">
        <v>38</v>
      </c>
      <c r="I165" s="168"/>
      <c r="J165" s="167">
        <f t="shared" si="10"/>
        <v>0</v>
      </c>
      <c r="K165" s="169"/>
      <c r="L165" s="30"/>
      <c r="M165" s="170" t="s">
        <v>1</v>
      </c>
      <c r="N165" s="171" t="s">
        <v>39</v>
      </c>
      <c r="O165" s="58"/>
      <c r="P165" s="158">
        <f t="shared" si="11"/>
        <v>0</v>
      </c>
      <c r="Q165" s="158">
        <v>0</v>
      </c>
      <c r="R165" s="158">
        <f t="shared" si="12"/>
        <v>0</v>
      </c>
      <c r="S165" s="158">
        <v>0</v>
      </c>
      <c r="T165" s="159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242</v>
      </c>
      <c r="AT165" s="160" t="s">
        <v>267</v>
      </c>
      <c r="AU165" s="160" t="s">
        <v>122</v>
      </c>
      <c r="AY165" s="14" t="s">
        <v>114</v>
      </c>
      <c r="BE165" s="161">
        <f t="shared" si="14"/>
        <v>0</v>
      </c>
      <c r="BF165" s="161">
        <f t="shared" si="15"/>
        <v>0</v>
      </c>
      <c r="BG165" s="161">
        <f t="shared" si="16"/>
        <v>0</v>
      </c>
      <c r="BH165" s="161">
        <f t="shared" si="17"/>
        <v>0</v>
      </c>
      <c r="BI165" s="161">
        <f t="shared" si="18"/>
        <v>0</v>
      </c>
      <c r="BJ165" s="14" t="s">
        <v>122</v>
      </c>
      <c r="BK165" s="162">
        <f t="shared" si="19"/>
        <v>0</v>
      </c>
      <c r="BL165" s="14" t="s">
        <v>242</v>
      </c>
      <c r="BM165" s="160" t="s">
        <v>281</v>
      </c>
    </row>
    <row r="166" spans="1:65" s="2" customFormat="1" ht="24.2" customHeight="1">
      <c r="A166" s="29"/>
      <c r="B166" s="147"/>
      <c r="C166" s="163" t="s">
        <v>195</v>
      </c>
      <c r="D166" s="163" t="s">
        <v>267</v>
      </c>
      <c r="E166" s="164" t="s">
        <v>282</v>
      </c>
      <c r="F166" s="165" t="s">
        <v>283</v>
      </c>
      <c r="G166" s="166" t="s">
        <v>120</v>
      </c>
      <c r="H166" s="167">
        <v>120</v>
      </c>
      <c r="I166" s="168"/>
      <c r="J166" s="167">
        <f t="shared" si="10"/>
        <v>0</v>
      </c>
      <c r="K166" s="169"/>
      <c r="L166" s="30"/>
      <c r="M166" s="170" t="s">
        <v>1</v>
      </c>
      <c r="N166" s="171" t="s">
        <v>39</v>
      </c>
      <c r="O166" s="58"/>
      <c r="P166" s="158">
        <f t="shared" si="11"/>
        <v>0</v>
      </c>
      <c r="Q166" s="158">
        <v>0</v>
      </c>
      <c r="R166" s="158">
        <f t="shared" si="12"/>
        <v>0</v>
      </c>
      <c r="S166" s="158">
        <v>0</v>
      </c>
      <c r="T166" s="159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242</v>
      </c>
      <c r="AT166" s="160" t="s">
        <v>267</v>
      </c>
      <c r="AU166" s="160" t="s">
        <v>122</v>
      </c>
      <c r="AY166" s="14" t="s">
        <v>114</v>
      </c>
      <c r="BE166" s="161">
        <f t="shared" si="14"/>
        <v>0</v>
      </c>
      <c r="BF166" s="161">
        <f t="shared" si="15"/>
        <v>0</v>
      </c>
      <c r="BG166" s="161">
        <f t="shared" si="16"/>
        <v>0</v>
      </c>
      <c r="BH166" s="161">
        <f t="shared" si="17"/>
        <v>0</v>
      </c>
      <c r="BI166" s="161">
        <f t="shared" si="18"/>
        <v>0</v>
      </c>
      <c r="BJ166" s="14" t="s">
        <v>122</v>
      </c>
      <c r="BK166" s="162">
        <f t="shared" si="19"/>
        <v>0</v>
      </c>
      <c r="BL166" s="14" t="s">
        <v>242</v>
      </c>
      <c r="BM166" s="160" t="s">
        <v>284</v>
      </c>
    </row>
    <row r="167" spans="1:65" s="2" customFormat="1" ht="16.5" customHeight="1">
      <c r="A167" s="29"/>
      <c r="B167" s="147"/>
      <c r="C167" s="163" t="s">
        <v>285</v>
      </c>
      <c r="D167" s="163" t="s">
        <v>267</v>
      </c>
      <c r="E167" s="164" t="s">
        <v>286</v>
      </c>
      <c r="F167" s="165" t="s">
        <v>287</v>
      </c>
      <c r="G167" s="166" t="s">
        <v>129</v>
      </c>
      <c r="H167" s="167">
        <v>250</v>
      </c>
      <c r="I167" s="168"/>
      <c r="J167" s="167">
        <f t="shared" si="10"/>
        <v>0</v>
      </c>
      <c r="K167" s="169"/>
      <c r="L167" s="30"/>
      <c r="M167" s="170" t="s">
        <v>1</v>
      </c>
      <c r="N167" s="171" t="s">
        <v>39</v>
      </c>
      <c r="O167" s="58"/>
      <c r="P167" s="158">
        <f t="shared" si="11"/>
        <v>0</v>
      </c>
      <c r="Q167" s="158">
        <v>0</v>
      </c>
      <c r="R167" s="158">
        <f t="shared" si="12"/>
        <v>0</v>
      </c>
      <c r="S167" s="158">
        <v>0</v>
      </c>
      <c r="T167" s="159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242</v>
      </c>
      <c r="AT167" s="160" t="s">
        <v>267</v>
      </c>
      <c r="AU167" s="160" t="s">
        <v>122</v>
      </c>
      <c r="AY167" s="14" t="s">
        <v>114</v>
      </c>
      <c r="BE167" s="161">
        <f t="shared" si="14"/>
        <v>0</v>
      </c>
      <c r="BF167" s="161">
        <f t="shared" si="15"/>
        <v>0</v>
      </c>
      <c r="BG167" s="161">
        <f t="shared" si="16"/>
        <v>0</v>
      </c>
      <c r="BH167" s="161">
        <f t="shared" si="17"/>
        <v>0</v>
      </c>
      <c r="BI167" s="161">
        <f t="shared" si="18"/>
        <v>0</v>
      </c>
      <c r="BJ167" s="14" t="s">
        <v>122</v>
      </c>
      <c r="BK167" s="162">
        <f t="shared" si="19"/>
        <v>0</v>
      </c>
      <c r="BL167" s="14" t="s">
        <v>242</v>
      </c>
      <c r="BM167" s="160" t="s">
        <v>288</v>
      </c>
    </row>
    <row r="168" spans="1:65" s="2" customFormat="1" ht="16.5" customHeight="1">
      <c r="A168" s="29"/>
      <c r="B168" s="147"/>
      <c r="C168" s="163" t="s">
        <v>199</v>
      </c>
      <c r="D168" s="163" t="s">
        <v>267</v>
      </c>
      <c r="E168" s="164" t="s">
        <v>289</v>
      </c>
      <c r="F168" s="165" t="s">
        <v>290</v>
      </c>
      <c r="G168" s="166" t="s">
        <v>129</v>
      </c>
      <c r="H168" s="167">
        <v>1758</v>
      </c>
      <c r="I168" s="168"/>
      <c r="J168" s="167">
        <f t="shared" si="10"/>
        <v>0</v>
      </c>
      <c r="K168" s="169"/>
      <c r="L168" s="30"/>
      <c r="M168" s="170" t="s">
        <v>1</v>
      </c>
      <c r="N168" s="171" t="s">
        <v>39</v>
      </c>
      <c r="O168" s="58"/>
      <c r="P168" s="158">
        <f t="shared" si="11"/>
        <v>0</v>
      </c>
      <c r="Q168" s="158">
        <v>0</v>
      </c>
      <c r="R168" s="158">
        <f t="shared" si="12"/>
        <v>0</v>
      </c>
      <c r="S168" s="158">
        <v>0</v>
      </c>
      <c r="T168" s="159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242</v>
      </c>
      <c r="AT168" s="160" t="s">
        <v>267</v>
      </c>
      <c r="AU168" s="160" t="s">
        <v>122</v>
      </c>
      <c r="AY168" s="14" t="s">
        <v>114</v>
      </c>
      <c r="BE168" s="161">
        <f t="shared" si="14"/>
        <v>0</v>
      </c>
      <c r="BF168" s="161">
        <f t="shared" si="15"/>
        <v>0</v>
      </c>
      <c r="BG168" s="161">
        <f t="shared" si="16"/>
        <v>0</v>
      </c>
      <c r="BH168" s="161">
        <f t="shared" si="17"/>
        <v>0</v>
      </c>
      <c r="BI168" s="161">
        <f t="shared" si="18"/>
        <v>0</v>
      </c>
      <c r="BJ168" s="14" t="s">
        <v>122</v>
      </c>
      <c r="BK168" s="162">
        <f t="shared" si="19"/>
        <v>0</v>
      </c>
      <c r="BL168" s="14" t="s">
        <v>242</v>
      </c>
      <c r="BM168" s="160" t="s">
        <v>291</v>
      </c>
    </row>
    <row r="169" spans="1:65" s="2" customFormat="1" ht="16.5" customHeight="1">
      <c r="A169" s="29"/>
      <c r="B169" s="147"/>
      <c r="C169" s="163" t="s">
        <v>292</v>
      </c>
      <c r="D169" s="163" t="s">
        <v>267</v>
      </c>
      <c r="E169" s="164" t="s">
        <v>293</v>
      </c>
      <c r="F169" s="165" t="s">
        <v>294</v>
      </c>
      <c r="G169" s="166" t="s">
        <v>129</v>
      </c>
      <c r="H169" s="167">
        <v>1825</v>
      </c>
      <c r="I169" s="168"/>
      <c r="J169" s="167">
        <f t="shared" si="10"/>
        <v>0</v>
      </c>
      <c r="K169" s="169"/>
      <c r="L169" s="30"/>
      <c r="M169" s="170" t="s">
        <v>1</v>
      </c>
      <c r="N169" s="171" t="s">
        <v>39</v>
      </c>
      <c r="O169" s="58"/>
      <c r="P169" s="158">
        <f t="shared" si="11"/>
        <v>0</v>
      </c>
      <c r="Q169" s="158">
        <v>0</v>
      </c>
      <c r="R169" s="158">
        <f t="shared" si="12"/>
        <v>0</v>
      </c>
      <c r="S169" s="158">
        <v>0</v>
      </c>
      <c r="T169" s="159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242</v>
      </c>
      <c r="AT169" s="160" t="s">
        <v>267</v>
      </c>
      <c r="AU169" s="160" t="s">
        <v>122</v>
      </c>
      <c r="AY169" s="14" t="s">
        <v>114</v>
      </c>
      <c r="BE169" s="161">
        <f t="shared" si="14"/>
        <v>0</v>
      </c>
      <c r="BF169" s="161">
        <f t="shared" si="15"/>
        <v>0</v>
      </c>
      <c r="BG169" s="161">
        <f t="shared" si="16"/>
        <v>0</v>
      </c>
      <c r="BH169" s="161">
        <f t="shared" si="17"/>
        <v>0</v>
      </c>
      <c r="BI169" s="161">
        <f t="shared" si="18"/>
        <v>0</v>
      </c>
      <c r="BJ169" s="14" t="s">
        <v>122</v>
      </c>
      <c r="BK169" s="162">
        <f t="shared" si="19"/>
        <v>0</v>
      </c>
      <c r="BL169" s="14" t="s">
        <v>242</v>
      </c>
      <c r="BM169" s="160" t="s">
        <v>295</v>
      </c>
    </row>
    <row r="170" spans="1:65" s="2" customFormat="1" ht="16.5" customHeight="1">
      <c r="A170" s="29"/>
      <c r="B170" s="147"/>
      <c r="C170" s="163" t="s">
        <v>203</v>
      </c>
      <c r="D170" s="163" t="s">
        <v>267</v>
      </c>
      <c r="E170" s="164" t="s">
        <v>296</v>
      </c>
      <c r="F170" s="165" t="s">
        <v>297</v>
      </c>
      <c r="G170" s="166" t="s">
        <v>129</v>
      </c>
      <c r="H170" s="167">
        <v>35</v>
      </c>
      <c r="I170" s="168"/>
      <c r="J170" s="167">
        <f t="shared" si="10"/>
        <v>0</v>
      </c>
      <c r="K170" s="169"/>
      <c r="L170" s="30"/>
      <c r="M170" s="170" t="s">
        <v>1</v>
      </c>
      <c r="N170" s="171" t="s">
        <v>39</v>
      </c>
      <c r="O170" s="58"/>
      <c r="P170" s="158">
        <f t="shared" si="11"/>
        <v>0</v>
      </c>
      <c r="Q170" s="158">
        <v>0</v>
      </c>
      <c r="R170" s="158">
        <f t="shared" si="12"/>
        <v>0</v>
      </c>
      <c r="S170" s="158">
        <v>0</v>
      </c>
      <c r="T170" s="159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242</v>
      </c>
      <c r="AT170" s="160" t="s">
        <v>267</v>
      </c>
      <c r="AU170" s="160" t="s">
        <v>122</v>
      </c>
      <c r="AY170" s="14" t="s">
        <v>114</v>
      </c>
      <c r="BE170" s="161">
        <f t="shared" si="14"/>
        <v>0</v>
      </c>
      <c r="BF170" s="161">
        <f t="shared" si="15"/>
        <v>0</v>
      </c>
      <c r="BG170" s="161">
        <f t="shared" si="16"/>
        <v>0</v>
      </c>
      <c r="BH170" s="161">
        <f t="shared" si="17"/>
        <v>0</v>
      </c>
      <c r="BI170" s="161">
        <f t="shared" si="18"/>
        <v>0</v>
      </c>
      <c r="BJ170" s="14" t="s">
        <v>122</v>
      </c>
      <c r="BK170" s="162">
        <f t="shared" si="19"/>
        <v>0</v>
      </c>
      <c r="BL170" s="14" t="s">
        <v>242</v>
      </c>
      <c r="BM170" s="160" t="s">
        <v>298</v>
      </c>
    </row>
    <row r="171" spans="1:65" s="2" customFormat="1" ht="16.5" customHeight="1">
      <c r="A171" s="29"/>
      <c r="B171" s="147"/>
      <c r="C171" s="163" t="s">
        <v>299</v>
      </c>
      <c r="D171" s="163" t="s">
        <v>267</v>
      </c>
      <c r="E171" s="164" t="s">
        <v>300</v>
      </c>
      <c r="F171" s="165" t="s">
        <v>301</v>
      </c>
      <c r="G171" s="166" t="s">
        <v>129</v>
      </c>
      <c r="H171" s="167">
        <v>65</v>
      </c>
      <c r="I171" s="168"/>
      <c r="J171" s="167">
        <f t="shared" si="10"/>
        <v>0</v>
      </c>
      <c r="K171" s="169"/>
      <c r="L171" s="30"/>
      <c r="M171" s="170" t="s">
        <v>1</v>
      </c>
      <c r="N171" s="171" t="s">
        <v>39</v>
      </c>
      <c r="O171" s="58"/>
      <c r="P171" s="158">
        <f t="shared" si="11"/>
        <v>0</v>
      </c>
      <c r="Q171" s="158">
        <v>0</v>
      </c>
      <c r="R171" s="158">
        <f t="shared" si="12"/>
        <v>0</v>
      </c>
      <c r="S171" s="158">
        <v>0</v>
      </c>
      <c r="T171" s="159">
        <f t="shared" si="1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242</v>
      </c>
      <c r="AT171" s="160" t="s">
        <v>267</v>
      </c>
      <c r="AU171" s="160" t="s">
        <v>122</v>
      </c>
      <c r="AY171" s="14" t="s">
        <v>114</v>
      </c>
      <c r="BE171" s="161">
        <f t="shared" si="14"/>
        <v>0</v>
      </c>
      <c r="BF171" s="161">
        <f t="shared" si="15"/>
        <v>0</v>
      </c>
      <c r="BG171" s="161">
        <f t="shared" si="16"/>
        <v>0</v>
      </c>
      <c r="BH171" s="161">
        <f t="shared" si="17"/>
        <v>0</v>
      </c>
      <c r="BI171" s="161">
        <f t="shared" si="18"/>
        <v>0</v>
      </c>
      <c r="BJ171" s="14" t="s">
        <v>122</v>
      </c>
      <c r="BK171" s="162">
        <f t="shared" si="19"/>
        <v>0</v>
      </c>
      <c r="BL171" s="14" t="s">
        <v>242</v>
      </c>
      <c r="BM171" s="160" t="s">
        <v>302</v>
      </c>
    </row>
    <row r="172" spans="1:65" s="2" customFormat="1" ht="16.5" customHeight="1">
      <c r="A172" s="29"/>
      <c r="B172" s="147"/>
      <c r="C172" s="163" t="s">
        <v>207</v>
      </c>
      <c r="D172" s="163" t="s">
        <v>267</v>
      </c>
      <c r="E172" s="164" t="s">
        <v>303</v>
      </c>
      <c r="F172" s="165" t="s">
        <v>304</v>
      </c>
      <c r="G172" s="166" t="s">
        <v>129</v>
      </c>
      <c r="H172" s="167">
        <v>28</v>
      </c>
      <c r="I172" s="168"/>
      <c r="J172" s="167">
        <f t="shared" si="10"/>
        <v>0</v>
      </c>
      <c r="K172" s="169"/>
      <c r="L172" s="30"/>
      <c r="M172" s="170" t="s">
        <v>1</v>
      </c>
      <c r="N172" s="171" t="s">
        <v>39</v>
      </c>
      <c r="O172" s="58"/>
      <c r="P172" s="158">
        <f t="shared" si="11"/>
        <v>0</v>
      </c>
      <c r="Q172" s="158">
        <v>0</v>
      </c>
      <c r="R172" s="158">
        <f t="shared" si="12"/>
        <v>0</v>
      </c>
      <c r="S172" s="158">
        <v>0</v>
      </c>
      <c r="T172" s="159">
        <f t="shared" si="1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242</v>
      </c>
      <c r="AT172" s="160" t="s">
        <v>267</v>
      </c>
      <c r="AU172" s="160" t="s">
        <v>122</v>
      </c>
      <c r="AY172" s="14" t="s">
        <v>114</v>
      </c>
      <c r="BE172" s="161">
        <f t="shared" si="14"/>
        <v>0</v>
      </c>
      <c r="BF172" s="161">
        <f t="shared" si="15"/>
        <v>0</v>
      </c>
      <c r="BG172" s="161">
        <f t="shared" si="16"/>
        <v>0</v>
      </c>
      <c r="BH172" s="161">
        <f t="shared" si="17"/>
        <v>0</v>
      </c>
      <c r="BI172" s="161">
        <f t="shared" si="18"/>
        <v>0</v>
      </c>
      <c r="BJ172" s="14" t="s">
        <v>122</v>
      </c>
      <c r="BK172" s="162">
        <f t="shared" si="19"/>
        <v>0</v>
      </c>
      <c r="BL172" s="14" t="s">
        <v>242</v>
      </c>
      <c r="BM172" s="160" t="s">
        <v>305</v>
      </c>
    </row>
    <row r="173" spans="1:65" s="2" customFormat="1" ht="16.5" customHeight="1">
      <c r="A173" s="29"/>
      <c r="B173" s="147"/>
      <c r="C173" s="163" t="s">
        <v>306</v>
      </c>
      <c r="D173" s="163" t="s">
        <v>267</v>
      </c>
      <c r="E173" s="164" t="s">
        <v>307</v>
      </c>
      <c r="F173" s="165" t="s">
        <v>308</v>
      </c>
      <c r="G173" s="166" t="s">
        <v>129</v>
      </c>
      <c r="H173" s="167">
        <v>146</v>
      </c>
      <c r="I173" s="168"/>
      <c r="J173" s="167">
        <f t="shared" si="10"/>
        <v>0</v>
      </c>
      <c r="K173" s="169"/>
      <c r="L173" s="30"/>
      <c r="M173" s="170" t="s">
        <v>1</v>
      </c>
      <c r="N173" s="171" t="s">
        <v>39</v>
      </c>
      <c r="O173" s="58"/>
      <c r="P173" s="158">
        <f t="shared" si="11"/>
        <v>0</v>
      </c>
      <c r="Q173" s="158">
        <v>0</v>
      </c>
      <c r="R173" s="158">
        <f t="shared" si="12"/>
        <v>0</v>
      </c>
      <c r="S173" s="158">
        <v>0</v>
      </c>
      <c r="T173" s="159">
        <f t="shared" si="1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0" t="s">
        <v>242</v>
      </c>
      <c r="AT173" s="160" t="s">
        <v>267</v>
      </c>
      <c r="AU173" s="160" t="s">
        <v>122</v>
      </c>
      <c r="AY173" s="14" t="s">
        <v>114</v>
      </c>
      <c r="BE173" s="161">
        <f t="shared" si="14"/>
        <v>0</v>
      </c>
      <c r="BF173" s="161">
        <f t="shared" si="15"/>
        <v>0</v>
      </c>
      <c r="BG173" s="161">
        <f t="shared" si="16"/>
        <v>0</v>
      </c>
      <c r="BH173" s="161">
        <f t="shared" si="17"/>
        <v>0</v>
      </c>
      <c r="BI173" s="161">
        <f t="shared" si="18"/>
        <v>0</v>
      </c>
      <c r="BJ173" s="14" t="s">
        <v>122</v>
      </c>
      <c r="BK173" s="162">
        <f t="shared" si="19"/>
        <v>0</v>
      </c>
      <c r="BL173" s="14" t="s">
        <v>242</v>
      </c>
      <c r="BM173" s="160" t="s">
        <v>309</v>
      </c>
    </row>
    <row r="174" spans="1:65" s="2" customFormat="1" ht="16.5" customHeight="1">
      <c r="A174" s="29"/>
      <c r="B174" s="147"/>
      <c r="C174" s="163" t="s">
        <v>219</v>
      </c>
      <c r="D174" s="163" t="s">
        <v>267</v>
      </c>
      <c r="E174" s="164" t="s">
        <v>310</v>
      </c>
      <c r="F174" s="165" t="s">
        <v>311</v>
      </c>
      <c r="G174" s="166" t="s">
        <v>129</v>
      </c>
      <c r="H174" s="167">
        <v>8</v>
      </c>
      <c r="I174" s="168"/>
      <c r="J174" s="167">
        <f t="shared" si="10"/>
        <v>0</v>
      </c>
      <c r="K174" s="169"/>
      <c r="L174" s="30"/>
      <c r="M174" s="170" t="s">
        <v>1</v>
      </c>
      <c r="N174" s="171" t="s">
        <v>39</v>
      </c>
      <c r="O174" s="58"/>
      <c r="P174" s="158">
        <f t="shared" si="11"/>
        <v>0</v>
      </c>
      <c r="Q174" s="158">
        <v>0</v>
      </c>
      <c r="R174" s="158">
        <f t="shared" si="12"/>
        <v>0</v>
      </c>
      <c r="S174" s="158">
        <v>0</v>
      </c>
      <c r="T174" s="159">
        <f t="shared" si="1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242</v>
      </c>
      <c r="AT174" s="160" t="s">
        <v>267</v>
      </c>
      <c r="AU174" s="160" t="s">
        <v>122</v>
      </c>
      <c r="AY174" s="14" t="s">
        <v>114</v>
      </c>
      <c r="BE174" s="161">
        <f t="shared" si="14"/>
        <v>0</v>
      </c>
      <c r="BF174" s="161">
        <f t="shared" si="15"/>
        <v>0</v>
      </c>
      <c r="BG174" s="161">
        <f t="shared" si="16"/>
        <v>0</v>
      </c>
      <c r="BH174" s="161">
        <f t="shared" si="17"/>
        <v>0</v>
      </c>
      <c r="BI174" s="161">
        <f t="shared" si="18"/>
        <v>0</v>
      </c>
      <c r="BJ174" s="14" t="s">
        <v>122</v>
      </c>
      <c r="BK174" s="162">
        <f t="shared" si="19"/>
        <v>0</v>
      </c>
      <c r="BL174" s="14" t="s">
        <v>242</v>
      </c>
      <c r="BM174" s="160" t="s">
        <v>312</v>
      </c>
    </row>
    <row r="175" spans="1:65" s="2" customFormat="1" ht="33" customHeight="1">
      <c r="A175" s="29"/>
      <c r="B175" s="147"/>
      <c r="C175" s="163" t="s">
        <v>313</v>
      </c>
      <c r="D175" s="163" t="s">
        <v>267</v>
      </c>
      <c r="E175" s="164" t="s">
        <v>314</v>
      </c>
      <c r="F175" s="165" t="s">
        <v>315</v>
      </c>
      <c r="G175" s="166" t="s">
        <v>120</v>
      </c>
      <c r="H175" s="167">
        <v>236</v>
      </c>
      <c r="I175" s="168"/>
      <c r="J175" s="167">
        <f t="shared" si="10"/>
        <v>0</v>
      </c>
      <c r="K175" s="169"/>
      <c r="L175" s="30"/>
      <c r="M175" s="170" t="s">
        <v>1</v>
      </c>
      <c r="N175" s="171" t="s">
        <v>39</v>
      </c>
      <c r="O175" s="58"/>
      <c r="P175" s="158">
        <f t="shared" si="11"/>
        <v>0</v>
      </c>
      <c r="Q175" s="158">
        <v>0</v>
      </c>
      <c r="R175" s="158">
        <f t="shared" si="12"/>
        <v>0</v>
      </c>
      <c r="S175" s="158">
        <v>0</v>
      </c>
      <c r="T175" s="159">
        <f t="shared" si="1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242</v>
      </c>
      <c r="AT175" s="160" t="s">
        <v>267</v>
      </c>
      <c r="AU175" s="160" t="s">
        <v>122</v>
      </c>
      <c r="AY175" s="14" t="s">
        <v>114</v>
      </c>
      <c r="BE175" s="161">
        <f t="shared" si="14"/>
        <v>0</v>
      </c>
      <c r="BF175" s="161">
        <f t="shared" si="15"/>
        <v>0</v>
      </c>
      <c r="BG175" s="161">
        <f t="shared" si="16"/>
        <v>0</v>
      </c>
      <c r="BH175" s="161">
        <f t="shared" si="17"/>
        <v>0</v>
      </c>
      <c r="BI175" s="161">
        <f t="shared" si="18"/>
        <v>0</v>
      </c>
      <c r="BJ175" s="14" t="s">
        <v>122</v>
      </c>
      <c r="BK175" s="162">
        <f t="shared" si="19"/>
        <v>0</v>
      </c>
      <c r="BL175" s="14" t="s">
        <v>242</v>
      </c>
      <c r="BM175" s="160" t="s">
        <v>316</v>
      </c>
    </row>
    <row r="176" spans="1:65" s="2" customFormat="1" ht="33" customHeight="1">
      <c r="A176" s="29"/>
      <c r="B176" s="147"/>
      <c r="C176" s="163" t="s">
        <v>223</v>
      </c>
      <c r="D176" s="163" t="s">
        <v>267</v>
      </c>
      <c r="E176" s="164" t="s">
        <v>317</v>
      </c>
      <c r="F176" s="165" t="s">
        <v>318</v>
      </c>
      <c r="G176" s="166" t="s">
        <v>120</v>
      </c>
      <c r="H176" s="167">
        <v>8</v>
      </c>
      <c r="I176" s="168"/>
      <c r="J176" s="167">
        <f t="shared" si="10"/>
        <v>0</v>
      </c>
      <c r="K176" s="169"/>
      <c r="L176" s="30"/>
      <c r="M176" s="170" t="s">
        <v>1</v>
      </c>
      <c r="N176" s="171" t="s">
        <v>39</v>
      </c>
      <c r="O176" s="58"/>
      <c r="P176" s="158">
        <f t="shared" si="11"/>
        <v>0</v>
      </c>
      <c r="Q176" s="158">
        <v>0</v>
      </c>
      <c r="R176" s="158">
        <f t="shared" si="12"/>
        <v>0</v>
      </c>
      <c r="S176" s="158">
        <v>0</v>
      </c>
      <c r="T176" s="159">
        <f t="shared" si="1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242</v>
      </c>
      <c r="AT176" s="160" t="s">
        <v>267</v>
      </c>
      <c r="AU176" s="160" t="s">
        <v>122</v>
      </c>
      <c r="AY176" s="14" t="s">
        <v>114</v>
      </c>
      <c r="BE176" s="161">
        <f t="shared" si="14"/>
        <v>0</v>
      </c>
      <c r="BF176" s="161">
        <f t="shared" si="15"/>
        <v>0</v>
      </c>
      <c r="BG176" s="161">
        <f t="shared" si="16"/>
        <v>0</v>
      </c>
      <c r="BH176" s="161">
        <f t="shared" si="17"/>
        <v>0</v>
      </c>
      <c r="BI176" s="161">
        <f t="shared" si="18"/>
        <v>0</v>
      </c>
      <c r="BJ176" s="14" t="s">
        <v>122</v>
      </c>
      <c r="BK176" s="162">
        <f t="shared" si="19"/>
        <v>0</v>
      </c>
      <c r="BL176" s="14" t="s">
        <v>242</v>
      </c>
      <c r="BM176" s="160" t="s">
        <v>319</v>
      </c>
    </row>
    <row r="177" spans="1:65" s="2" customFormat="1" ht="24.2" customHeight="1">
      <c r="A177" s="29"/>
      <c r="B177" s="147"/>
      <c r="C177" s="163" t="s">
        <v>320</v>
      </c>
      <c r="D177" s="163" t="s">
        <v>267</v>
      </c>
      <c r="E177" s="164" t="s">
        <v>321</v>
      </c>
      <c r="F177" s="165" t="s">
        <v>322</v>
      </c>
      <c r="G177" s="166" t="s">
        <v>120</v>
      </c>
      <c r="H177" s="167">
        <v>47</v>
      </c>
      <c r="I177" s="168"/>
      <c r="J177" s="167">
        <f t="shared" si="10"/>
        <v>0</v>
      </c>
      <c r="K177" s="169"/>
      <c r="L177" s="30"/>
      <c r="M177" s="170" t="s">
        <v>1</v>
      </c>
      <c r="N177" s="171" t="s">
        <v>39</v>
      </c>
      <c r="O177" s="58"/>
      <c r="P177" s="158">
        <f t="shared" si="11"/>
        <v>0</v>
      </c>
      <c r="Q177" s="158">
        <v>0</v>
      </c>
      <c r="R177" s="158">
        <f t="shared" si="12"/>
        <v>0</v>
      </c>
      <c r="S177" s="158">
        <v>0</v>
      </c>
      <c r="T177" s="159">
        <f t="shared" si="1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0" t="s">
        <v>242</v>
      </c>
      <c r="AT177" s="160" t="s">
        <v>267</v>
      </c>
      <c r="AU177" s="160" t="s">
        <v>122</v>
      </c>
      <c r="AY177" s="14" t="s">
        <v>114</v>
      </c>
      <c r="BE177" s="161">
        <f t="shared" si="14"/>
        <v>0</v>
      </c>
      <c r="BF177" s="161">
        <f t="shared" si="15"/>
        <v>0</v>
      </c>
      <c r="BG177" s="161">
        <f t="shared" si="16"/>
        <v>0</v>
      </c>
      <c r="BH177" s="161">
        <f t="shared" si="17"/>
        <v>0</v>
      </c>
      <c r="BI177" s="161">
        <f t="shared" si="18"/>
        <v>0</v>
      </c>
      <c r="BJ177" s="14" t="s">
        <v>122</v>
      </c>
      <c r="BK177" s="162">
        <f t="shared" si="19"/>
        <v>0</v>
      </c>
      <c r="BL177" s="14" t="s">
        <v>242</v>
      </c>
      <c r="BM177" s="160" t="s">
        <v>323</v>
      </c>
    </row>
    <row r="178" spans="1:65" s="2" customFormat="1" ht="24.2" customHeight="1">
      <c r="A178" s="29"/>
      <c r="B178" s="147"/>
      <c r="C178" s="163" t="s">
        <v>227</v>
      </c>
      <c r="D178" s="163" t="s">
        <v>267</v>
      </c>
      <c r="E178" s="164" t="s">
        <v>324</v>
      </c>
      <c r="F178" s="165" t="s">
        <v>325</v>
      </c>
      <c r="G178" s="166" t="s">
        <v>120</v>
      </c>
      <c r="H178" s="167">
        <v>3</v>
      </c>
      <c r="I178" s="168"/>
      <c r="J178" s="167">
        <f t="shared" si="10"/>
        <v>0</v>
      </c>
      <c r="K178" s="169"/>
      <c r="L178" s="30"/>
      <c r="M178" s="170" t="s">
        <v>1</v>
      </c>
      <c r="N178" s="171" t="s">
        <v>39</v>
      </c>
      <c r="O178" s="58"/>
      <c r="P178" s="158">
        <f t="shared" si="11"/>
        <v>0</v>
      </c>
      <c r="Q178" s="158">
        <v>0</v>
      </c>
      <c r="R178" s="158">
        <f t="shared" si="12"/>
        <v>0</v>
      </c>
      <c r="S178" s="158">
        <v>0</v>
      </c>
      <c r="T178" s="159">
        <f t="shared" si="1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242</v>
      </c>
      <c r="AT178" s="160" t="s">
        <v>267</v>
      </c>
      <c r="AU178" s="160" t="s">
        <v>122</v>
      </c>
      <c r="AY178" s="14" t="s">
        <v>114</v>
      </c>
      <c r="BE178" s="161">
        <f t="shared" si="14"/>
        <v>0</v>
      </c>
      <c r="BF178" s="161">
        <f t="shared" si="15"/>
        <v>0</v>
      </c>
      <c r="BG178" s="161">
        <f t="shared" si="16"/>
        <v>0</v>
      </c>
      <c r="BH178" s="161">
        <f t="shared" si="17"/>
        <v>0</v>
      </c>
      <c r="BI178" s="161">
        <f t="shared" si="18"/>
        <v>0</v>
      </c>
      <c r="BJ178" s="14" t="s">
        <v>122</v>
      </c>
      <c r="BK178" s="162">
        <f t="shared" si="19"/>
        <v>0</v>
      </c>
      <c r="BL178" s="14" t="s">
        <v>242</v>
      </c>
      <c r="BM178" s="160" t="s">
        <v>326</v>
      </c>
    </row>
    <row r="179" spans="1:65" s="2" customFormat="1" ht="24.2" customHeight="1">
      <c r="A179" s="29"/>
      <c r="B179" s="147"/>
      <c r="C179" s="163" t="s">
        <v>327</v>
      </c>
      <c r="D179" s="163" t="s">
        <v>267</v>
      </c>
      <c r="E179" s="164" t="s">
        <v>328</v>
      </c>
      <c r="F179" s="165" t="s">
        <v>329</v>
      </c>
      <c r="G179" s="166" t="s">
        <v>120</v>
      </c>
      <c r="H179" s="167">
        <v>6</v>
      </c>
      <c r="I179" s="168"/>
      <c r="J179" s="167">
        <f t="shared" si="10"/>
        <v>0</v>
      </c>
      <c r="K179" s="169"/>
      <c r="L179" s="30"/>
      <c r="M179" s="170" t="s">
        <v>1</v>
      </c>
      <c r="N179" s="171" t="s">
        <v>39</v>
      </c>
      <c r="O179" s="58"/>
      <c r="P179" s="158">
        <f t="shared" si="11"/>
        <v>0</v>
      </c>
      <c r="Q179" s="158">
        <v>0</v>
      </c>
      <c r="R179" s="158">
        <f t="shared" si="12"/>
        <v>0</v>
      </c>
      <c r="S179" s="158">
        <v>0</v>
      </c>
      <c r="T179" s="159">
        <f t="shared" si="1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0" t="s">
        <v>242</v>
      </c>
      <c r="AT179" s="160" t="s">
        <v>267</v>
      </c>
      <c r="AU179" s="160" t="s">
        <v>122</v>
      </c>
      <c r="AY179" s="14" t="s">
        <v>114</v>
      </c>
      <c r="BE179" s="161">
        <f t="shared" si="14"/>
        <v>0</v>
      </c>
      <c r="BF179" s="161">
        <f t="shared" si="15"/>
        <v>0</v>
      </c>
      <c r="BG179" s="161">
        <f t="shared" si="16"/>
        <v>0</v>
      </c>
      <c r="BH179" s="161">
        <f t="shared" si="17"/>
        <v>0</v>
      </c>
      <c r="BI179" s="161">
        <f t="shared" si="18"/>
        <v>0</v>
      </c>
      <c r="BJ179" s="14" t="s">
        <v>122</v>
      </c>
      <c r="BK179" s="162">
        <f t="shared" si="19"/>
        <v>0</v>
      </c>
      <c r="BL179" s="14" t="s">
        <v>242</v>
      </c>
      <c r="BM179" s="160" t="s">
        <v>330</v>
      </c>
    </row>
    <row r="180" spans="1:65" s="2" customFormat="1" ht="16.5" customHeight="1">
      <c r="A180" s="29"/>
      <c r="B180" s="147"/>
      <c r="C180" s="163" t="s">
        <v>231</v>
      </c>
      <c r="D180" s="163" t="s">
        <v>267</v>
      </c>
      <c r="E180" s="164" t="s">
        <v>331</v>
      </c>
      <c r="F180" s="165" t="s">
        <v>332</v>
      </c>
      <c r="G180" s="166" t="s">
        <v>120</v>
      </c>
      <c r="H180" s="167">
        <v>3</v>
      </c>
      <c r="I180" s="168"/>
      <c r="J180" s="167">
        <f t="shared" si="10"/>
        <v>0</v>
      </c>
      <c r="K180" s="169"/>
      <c r="L180" s="30"/>
      <c r="M180" s="170" t="s">
        <v>1</v>
      </c>
      <c r="N180" s="171" t="s">
        <v>39</v>
      </c>
      <c r="O180" s="58"/>
      <c r="P180" s="158">
        <f t="shared" si="11"/>
        <v>0</v>
      </c>
      <c r="Q180" s="158">
        <v>0</v>
      </c>
      <c r="R180" s="158">
        <f t="shared" si="12"/>
        <v>0</v>
      </c>
      <c r="S180" s="158">
        <v>0</v>
      </c>
      <c r="T180" s="159">
        <f t="shared" si="1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0" t="s">
        <v>242</v>
      </c>
      <c r="AT180" s="160" t="s">
        <v>267</v>
      </c>
      <c r="AU180" s="160" t="s">
        <v>122</v>
      </c>
      <c r="AY180" s="14" t="s">
        <v>114</v>
      </c>
      <c r="BE180" s="161">
        <f t="shared" si="14"/>
        <v>0</v>
      </c>
      <c r="BF180" s="161">
        <f t="shared" si="15"/>
        <v>0</v>
      </c>
      <c r="BG180" s="161">
        <f t="shared" si="16"/>
        <v>0</v>
      </c>
      <c r="BH180" s="161">
        <f t="shared" si="17"/>
        <v>0</v>
      </c>
      <c r="BI180" s="161">
        <f t="shared" si="18"/>
        <v>0</v>
      </c>
      <c r="BJ180" s="14" t="s">
        <v>122</v>
      </c>
      <c r="BK180" s="162">
        <f t="shared" si="19"/>
        <v>0</v>
      </c>
      <c r="BL180" s="14" t="s">
        <v>242</v>
      </c>
      <c r="BM180" s="160" t="s">
        <v>333</v>
      </c>
    </row>
    <row r="181" spans="1:65" s="2" customFormat="1" ht="24.2" customHeight="1">
      <c r="A181" s="29"/>
      <c r="B181" s="147"/>
      <c r="C181" s="163" t="s">
        <v>334</v>
      </c>
      <c r="D181" s="163" t="s">
        <v>267</v>
      </c>
      <c r="E181" s="164" t="s">
        <v>335</v>
      </c>
      <c r="F181" s="165" t="s">
        <v>336</v>
      </c>
      <c r="G181" s="166" t="s">
        <v>120</v>
      </c>
      <c r="H181" s="167">
        <v>111</v>
      </c>
      <c r="I181" s="168"/>
      <c r="J181" s="167">
        <f t="shared" si="10"/>
        <v>0</v>
      </c>
      <c r="K181" s="169"/>
      <c r="L181" s="30"/>
      <c r="M181" s="170" t="s">
        <v>1</v>
      </c>
      <c r="N181" s="171" t="s">
        <v>39</v>
      </c>
      <c r="O181" s="58"/>
      <c r="P181" s="158">
        <f t="shared" si="11"/>
        <v>0</v>
      </c>
      <c r="Q181" s="158">
        <v>0</v>
      </c>
      <c r="R181" s="158">
        <f t="shared" si="12"/>
        <v>0</v>
      </c>
      <c r="S181" s="158">
        <v>0</v>
      </c>
      <c r="T181" s="159">
        <f t="shared" si="1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242</v>
      </c>
      <c r="AT181" s="160" t="s">
        <v>267</v>
      </c>
      <c r="AU181" s="160" t="s">
        <v>122</v>
      </c>
      <c r="AY181" s="14" t="s">
        <v>114</v>
      </c>
      <c r="BE181" s="161">
        <f t="shared" si="14"/>
        <v>0</v>
      </c>
      <c r="BF181" s="161">
        <f t="shared" si="15"/>
        <v>0</v>
      </c>
      <c r="BG181" s="161">
        <f t="shared" si="16"/>
        <v>0</v>
      </c>
      <c r="BH181" s="161">
        <f t="shared" si="17"/>
        <v>0</v>
      </c>
      <c r="BI181" s="161">
        <f t="shared" si="18"/>
        <v>0</v>
      </c>
      <c r="BJ181" s="14" t="s">
        <v>122</v>
      </c>
      <c r="BK181" s="162">
        <f t="shared" si="19"/>
        <v>0</v>
      </c>
      <c r="BL181" s="14" t="s">
        <v>242</v>
      </c>
      <c r="BM181" s="160" t="s">
        <v>337</v>
      </c>
    </row>
    <row r="182" spans="1:65" s="2" customFormat="1" ht="16.5" customHeight="1">
      <c r="A182" s="29"/>
      <c r="B182" s="147"/>
      <c r="C182" s="163" t="s">
        <v>235</v>
      </c>
      <c r="D182" s="163" t="s">
        <v>267</v>
      </c>
      <c r="E182" s="164" t="s">
        <v>338</v>
      </c>
      <c r="F182" s="165" t="s">
        <v>339</v>
      </c>
      <c r="G182" s="166" t="s">
        <v>120</v>
      </c>
      <c r="H182" s="167">
        <v>1</v>
      </c>
      <c r="I182" s="168"/>
      <c r="J182" s="167">
        <f t="shared" si="10"/>
        <v>0</v>
      </c>
      <c r="K182" s="169"/>
      <c r="L182" s="30"/>
      <c r="M182" s="170" t="s">
        <v>1</v>
      </c>
      <c r="N182" s="171" t="s">
        <v>39</v>
      </c>
      <c r="O182" s="58"/>
      <c r="P182" s="158">
        <f t="shared" si="11"/>
        <v>0</v>
      </c>
      <c r="Q182" s="158">
        <v>0</v>
      </c>
      <c r="R182" s="158">
        <f t="shared" si="12"/>
        <v>0</v>
      </c>
      <c r="S182" s="158">
        <v>0</v>
      </c>
      <c r="T182" s="159">
        <f t="shared" si="1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0" t="s">
        <v>242</v>
      </c>
      <c r="AT182" s="160" t="s">
        <v>267</v>
      </c>
      <c r="AU182" s="160" t="s">
        <v>122</v>
      </c>
      <c r="AY182" s="14" t="s">
        <v>114</v>
      </c>
      <c r="BE182" s="161">
        <f t="shared" si="14"/>
        <v>0</v>
      </c>
      <c r="BF182" s="161">
        <f t="shared" si="15"/>
        <v>0</v>
      </c>
      <c r="BG182" s="161">
        <f t="shared" si="16"/>
        <v>0</v>
      </c>
      <c r="BH182" s="161">
        <f t="shared" si="17"/>
        <v>0</v>
      </c>
      <c r="BI182" s="161">
        <f t="shared" si="18"/>
        <v>0</v>
      </c>
      <c r="BJ182" s="14" t="s">
        <v>122</v>
      </c>
      <c r="BK182" s="162">
        <f t="shared" si="19"/>
        <v>0</v>
      </c>
      <c r="BL182" s="14" t="s">
        <v>242</v>
      </c>
      <c r="BM182" s="160" t="s">
        <v>340</v>
      </c>
    </row>
    <row r="183" spans="1:65" s="2" customFormat="1" ht="16.5" customHeight="1">
      <c r="A183" s="29"/>
      <c r="B183" s="147"/>
      <c r="C183" s="163" t="s">
        <v>341</v>
      </c>
      <c r="D183" s="163" t="s">
        <v>267</v>
      </c>
      <c r="E183" s="164" t="s">
        <v>342</v>
      </c>
      <c r="F183" s="165" t="s">
        <v>343</v>
      </c>
      <c r="G183" s="166" t="s">
        <v>120</v>
      </c>
      <c r="H183" s="167">
        <v>2</v>
      </c>
      <c r="I183" s="168"/>
      <c r="J183" s="167">
        <f t="shared" si="10"/>
        <v>0</v>
      </c>
      <c r="K183" s="169"/>
      <c r="L183" s="30"/>
      <c r="M183" s="170" t="s">
        <v>1</v>
      </c>
      <c r="N183" s="171" t="s">
        <v>39</v>
      </c>
      <c r="O183" s="58"/>
      <c r="P183" s="158">
        <f t="shared" si="11"/>
        <v>0</v>
      </c>
      <c r="Q183" s="158">
        <v>0</v>
      </c>
      <c r="R183" s="158">
        <f t="shared" si="12"/>
        <v>0</v>
      </c>
      <c r="S183" s="158">
        <v>0</v>
      </c>
      <c r="T183" s="159">
        <f t="shared" si="1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0" t="s">
        <v>242</v>
      </c>
      <c r="AT183" s="160" t="s">
        <v>267</v>
      </c>
      <c r="AU183" s="160" t="s">
        <v>122</v>
      </c>
      <c r="AY183" s="14" t="s">
        <v>114</v>
      </c>
      <c r="BE183" s="161">
        <f t="shared" si="14"/>
        <v>0</v>
      </c>
      <c r="BF183" s="161">
        <f t="shared" si="15"/>
        <v>0</v>
      </c>
      <c r="BG183" s="161">
        <f t="shared" si="16"/>
        <v>0</v>
      </c>
      <c r="BH183" s="161">
        <f t="shared" si="17"/>
        <v>0</v>
      </c>
      <c r="BI183" s="161">
        <f t="shared" si="18"/>
        <v>0</v>
      </c>
      <c r="BJ183" s="14" t="s">
        <v>122</v>
      </c>
      <c r="BK183" s="162">
        <f t="shared" si="19"/>
        <v>0</v>
      </c>
      <c r="BL183" s="14" t="s">
        <v>242</v>
      </c>
      <c r="BM183" s="160" t="s">
        <v>344</v>
      </c>
    </row>
    <row r="184" spans="1:65" s="2" customFormat="1" ht="24.2" customHeight="1">
      <c r="A184" s="29"/>
      <c r="B184" s="147"/>
      <c r="C184" s="163" t="s">
        <v>238</v>
      </c>
      <c r="D184" s="163" t="s">
        <v>267</v>
      </c>
      <c r="E184" s="164" t="s">
        <v>345</v>
      </c>
      <c r="F184" s="165" t="s">
        <v>346</v>
      </c>
      <c r="G184" s="166" t="s">
        <v>120</v>
      </c>
      <c r="H184" s="167">
        <v>14</v>
      </c>
      <c r="I184" s="168"/>
      <c r="J184" s="167">
        <f t="shared" si="10"/>
        <v>0</v>
      </c>
      <c r="K184" s="169"/>
      <c r="L184" s="30"/>
      <c r="M184" s="170" t="s">
        <v>1</v>
      </c>
      <c r="N184" s="171" t="s">
        <v>39</v>
      </c>
      <c r="O184" s="58"/>
      <c r="P184" s="158">
        <f t="shared" si="11"/>
        <v>0</v>
      </c>
      <c r="Q184" s="158">
        <v>0</v>
      </c>
      <c r="R184" s="158">
        <f t="shared" si="12"/>
        <v>0</v>
      </c>
      <c r="S184" s="158">
        <v>0</v>
      </c>
      <c r="T184" s="159">
        <f t="shared" si="1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242</v>
      </c>
      <c r="AT184" s="160" t="s">
        <v>267</v>
      </c>
      <c r="AU184" s="160" t="s">
        <v>122</v>
      </c>
      <c r="AY184" s="14" t="s">
        <v>114</v>
      </c>
      <c r="BE184" s="161">
        <f t="shared" si="14"/>
        <v>0</v>
      </c>
      <c r="BF184" s="161">
        <f t="shared" si="15"/>
        <v>0</v>
      </c>
      <c r="BG184" s="161">
        <f t="shared" si="16"/>
        <v>0</v>
      </c>
      <c r="BH184" s="161">
        <f t="shared" si="17"/>
        <v>0</v>
      </c>
      <c r="BI184" s="161">
        <f t="shared" si="18"/>
        <v>0</v>
      </c>
      <c r="BJ184" s="14" t="s">
        <v>122</v>
      </c>
      <c r="BK184" s="162">
        <f t="shared" si="19"/>
        <v>0</v>
      </c>
      <c r="BL184" s="14" t="s">
        <v>242</v>
      </c>
      <c r="BM184" s="160" t="s">
        <v>347</v>
      </c>
    </row>
    <row r="185" spans="1:65" s="2" customFormat="1" ht="21.75" customHeight="1">
      <c r="A185" s="29"/>
      <c r="B185" s="147"/>
      <c r="C185" s="163" t="s">
        <v>348</v>
      </c>
      <c r="D185" s="163" t="s">
        <v>267</v>
      </c>
      <c r="E185" s="164" t="s">
        <v>349</v>
      </c>
      <c r="F185" s="165" t="s">
        <v>226</v>
      </c>
      <c r="G185" s="166" t="s">
        <v>120</v>
      </c>
      <c r="H185" s="167">
        <v>78</v>
      </c>
      <c r="I185" s="168"/>
      <c r="J185" s="167">
        <f t="shared" si="10"/>
        <v>0</v>
      </c>
      <c r="K185" s="169"/>
      <c r="L185" s="30"/>
      <c r="M185" s="170" t="s">
        <v>1</v>
      </c>
      <c r="N185" s="171" t="s">
        <v>39</v>
      </c>
      <c r="O185" s="58"/>
      <c r="P185" s="158">
        <f t="shared" si="11"/>
        <v>0</v>
      </c>
      <c r="Q185" s="158">
        <v>0</v>
      </c>
      <c r="R185" s="158">
        <f t="shared" si="12"/>
        <v>0</v>
      </c>
      <c r="S185" s="158">
        <v>0</v>
      </c>
      <c r="T185" s="159">
        <f t="shared" si="1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242</v>
      </c>
      <c r="AT185" s="160" t="s">
        <v>267</v>
      </c>
      <c r="AU185" s="160" t="s">
        <v>122</v>
      </c>
      <c r="AY185" s="14" t="s">
        <v>114</v>
      </c>
      <c r="BE185" s="161">
        <f t="shared" si="14"/>
        <v>0</v>
      </c>
      <c r="BF185" s="161">
        <f t="shared" si="15"/>
        <v>0</v>
      </c>
      <c r="BG185" s="161">
        <f t="shared" si="16"/>
        <v>0</v>
      </c>
      <c r="BH185" s="161">
        <f t="shared" si="17"/>
        <v>0</v>
      </c>
      <c r="BI185" s="161">
        <f t="shared" si="18"/>
        <v>0</v>
      </c>
      <c r="BJ185" s="14" t="s">
        <v>122</v>
      </c>
      <c r="BK185" s="162">
        <f t="shared" si="19"/>
        <v>0</v>
      </c>
      <c r="BL185" s="14" t="s">
        <v>242</v>
      </c>
      <c r="BM185" s="160" t="s">
        <v>350</v>
      </c>
    </row>
    <row r="186" spans="1:65" s="2" customFormat="1" ht="16.5" customHeight="1">
      <c r="A186" s="29"/>
      <c r="B186" s="147"/>
      <c r="C186" s="163" t="s">
        <v>242</v>
      </c>
      <c r="D186" s="163" t="s">
        <v>267</v>
      </c>
      <c r="E186" s="164" t="s">
        <v>351</v>
      </c>
      <c r="F186" s="165" t="s">
        <v>352</v>
      </c>
      <c r="G186" s="166" t="s">
        <v>120</v>
      </c>
      <c r="H186" s="167">
        <v>12</v>
      </c>
      <c r="I186" s="168"/>
      <c r="J186" s="167">
        <f t="shared" si="10"/>
        <v>0</v>
      </c>
      <c r="K186" s="169"/>
      <c r="L186" s="30"/>
      <c r="M186" s="170" t="s">
        <v>1</v>
      </c>
      <c r="N186" s="171" t="s">
        <v>39</v>
      </c>
      <c r="O186" s="58"/>
      <c r="P186" s="158">
        <f t="shared" si="11"/>
        <v>0</v>
      </c>
      <c r="Q186" s="158">
        <v>0</v>
      </c>
      <c r="R186" s="158">
        <f t="shared" si="12"/>
        <v>0</v>
      </c>
      <c r="S186" s="158">
        <v>0</v>
      </c>
      <c r="T186" s="159">
        <f t="shared" si="1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0" t="s">
        <v>242</v>
      </c>
      <c r="AT186" s="160" t="s">
        <v>267</v>
      </c>
      <c r="AU186" s="160" t="s">
        <v>122</v>
      </c>
      <c r="AY186" s="14" t="s">
        <v>114</v>
      </c>
      <c r="BE186" s="161">
        <f t="shared" si="14"/>
        <v>0</v>
      </c>
      <c r="BF186" s="161">
        <f t="shared" si="15"/>
        <v>0</v>
      </c>
      <c r="BG186" s="161">
        <f t="shared" si="16"/>
        <v>0</v>
      </c>
      <c r="BH186" s="161">
        <f t="shared" si="17"/>
        <v>0</v>
      </c>
      <c r="BI186" s="161">
        <f t="shared" si="18"/>
        <v>0</v>
      </c>
      <c r="BJ186" s="14" t="s">
        <v>122</v>
      </c>
      <c r="BK186" s="162">
        <f t="shared" si="19"/>
        <v>0</v>
      </c>
      <c r="BL186" s="14" t="s">
        <v>242</v>
      </c>
      <c r="BM186" s="160" t="s">
        <v>353</v>
      </c>
    </row>
    <row r="187" spans="1:65" s="2" customFormat="1" ht="21.75" customHeight="1">
      <c r="A187" s="29"/>
      <c r="B187" s="147"/>
      <c r="C187" s="163" t="s">
        <v>354</v>
      </c>
      <c r="D187" s="163" t="s">
        <v>267</v>
      </c>
      <c r="E187" s="164" t="s">
        <v>355</v>
      </c>
      <c r="F187" s="165" t="s">
        <v>234</v>
      </c>
      <c r="G187" s="166" t="s">
        <v>120</v>
      </c>
      <c r="H187" s="167">
        <v>4</v>
      </c>
      <c r="I187" s="168"/>
      <c r="J187" s="167">
        <f t="shared" si="10"/>
        <v>0</v>
      </c>
      <c r="K187" s="169"/>
      <c r="L187" s="30"/>
      <c r="M187" s="170" t="s">
        <v>1</v>
      </c>
      <c r="N187" s="171" t="s">
        <v>39</v>
      </c>
      <c r="O187" s="58"/>
      <c r="P187" s="158">
        <f t="shared" si="11"/>
        <v>0</v>
      </c>
      <c r="Q187" s="158">
        <v>0</v>
      </c>
      <c r="R187" s="158">
        <f t="shared" si="12"/>
        <v>0</v>
      </c>
      <c r="S187" s="158">
        <v>0</v>
      </c>
      <c r="T187" s="159">
        <f t="shared" si="1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0" t="s">
        <v>242</v>
      </c>
      <c r="AT187" s="160" t="s">
        <v>267</v>
      </c>
      <c r="AU187" s="160" t="s">
        <v>122</v>
      </c>
      <c r="AY187" s="14" t="s">
        <v>114</v>
      </c>
      <c r="BE187" s="161">
        <f t="shared" si="14"/>
        <v>0</v>
      </c>
      <c r="BF187" s="161">
        <f t="shared" si="15"/>
        <v>0</v>
      </c>
      <c r="BG187" s="161">
        <f t="shared" si="16"/>
        <v>0</v>
      </c>
      <c r="BH187" s="161">
        <f t="shared" si="17"/>
        <v>0</v>
      </c>
      <c r="BI187" s="161">
        <f t="shared" si="18"/>
        <v>0</v>
      </c>
      <c r="BJ187" s="14" t="s">
        <v>122</v>
      </c>
      <c r="BK187" s="162">
        <f t="shared" si="19"/>
        <v>0</v>
      </c>
      <c r="BL187" s="14" t="s">
        <v>242</v>
      </c>
      <c r="BM187" s="160" t="s">
        <v>121</v>
      </c>
    </row>
    <row r="188" spans="1:65" s="2" customFormat="1" ht="16.5" customHeight="1">
      <c r="A188" s="29"/>
      <c r="B188" s="147"/>
      <c r="C188" s="163" t="s">
        <v>245</v>
      </c>
      <c r="D188" s="163" t="s">
        <v>267</v>
      </c>
      <c r="E188" s="164" t="s">
        <v>356</v>
      </c>
      <c r="F188" s="165" t="s">
        <v>357</v>
      </c>
      <c r="G188" s="166" t="s">
        <v>120</v>
      </c>
      <c r="H188" s="167">
        <v>1</v>
      </c>
      <c r="I188" s="168"/>
      <c r="J188" s="167">
        <f t="shared" si="10"/>
        <v>0</v>
      </c>
      <c r="K188" s="169"/>
      <c r="L188" s="30"/>
      <c r="M188" s="170" t="s">
        <v>1</v>
      </c>
      <c r="N188" s="171" t="s">
        <v>39</v>
      </c>
      <c r="O188" s="58"/>
      <c r="P188" s="158">
        <f t="shared" si="11"/>
        <v>0</v>
      </c>
      <c r="Q188" s="158">
        <v>0</v>
      </c>
      <c r="R188" s="158">
        <f t="shared" si="12"/>
        <v>0</v>
      </c>
      <c r="S188" s="158">
        <v>0</v>
      </c>
      <c r="T188" s="159">
        <f t="shared" si="1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0" t="s">
        <v>242</v>
      </c>
      <c r="AT188" s="160" t="s">
        <v>267</v>
      </c>
      <c r="AU188" s="160" t="s">
        <v>122</v>
      </c>
      <c r="AY188" s="14" t="s">
        <v>114</v>
      </c>
      <c r="BE188" s="161">
        <f t="shared" si="14"/>
        <v>0</v>
      </c>
      <c r="BF188" s="161">
        <f t="shared" si="15"/>
        <v>0</v>
      </c>
      <c r="BG188" s="161">
        <f t="shared" si="16"/>
        <v>0</v>
      </c>
      <c r="BH188" s="161">
        <f t="shared" si="17"/>
        <v>0</v>
      </c>
      <c r="BI188" s="161">
        <f t="shared" si="18"/>
        <v>0</v>
      </c>
      <c r="BJ188" s="14" t="s">
        <v>122</v>
      </c>
      <c r="BK188" s="162">
        <f t="shared" si="19"/>
        <v>0</v>
      </c>
      <c r="BL188" s="14" t="s">
        <v>242</v>
      </c>
      <c r="BM188" s="160" t="s">
        <v>358</v>
      </c>
    </row>
    <row r="189" spans="1:65" s="2" customFormat="1" ht="16.5" customHeight="1">
      <c r="A189" s="29"/>
      <c r="B189" s="147"/>
      <c r="C189" s="163" t="s">
        <v>359</v>
      </c>
      <c r="D189" s="163" t="s">
        <v>267</v>
      </c>
      <c r="E189" s="164" t="s">
        <v>360</v>
      </c>
      <c r="F189" s="165" t="s">
        <v>361</v>
      </c>
      <c r="G189" s="166" t="s">
        <v>120</v>
      </c>
      <c r="H189" s="167">
        <v>1</v>
      </c>
      <c r="I189" s="168"/>
      <c r="J189" s="167">
        <f t="shared" si="10"/>
        <v>0</v>
      </c>
      <c r="K189" s="169"/>
      <c r="L189" s="30"/>
      <c r="M189" s="170" t="s">
        <v>1</v>
      </c>
      <c r="N189" s="171" t="s">
        <v>39</v>
      </c>
      <c r="O189" s="58"/>
      <c r="P189" s="158">
        <f t="shared" si="11"/>
        <v>0</v>
      </c>
      <c r="Q189" s="158">
        <v>0</v>
      </c>
      <c r="R189" s="158">
        <f t="shared" si="12"/>
        <v>0</v>
      </c>
      <c r="S189" s="158">
        <v>0</v>
      </c>
      <c r="T189" s="159">
        <f t="shared" si="1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0" t="s">
        <v>242</v>
      </c>
      <c r="AT189" s="160" t="s">
        <v>267</v>
      </c>
      <c r="AU189" s="160" t="s">
        <v>122</v>
      </c>
      <c r="AY189" s="14" t="s">
        <v>114</v>
      </c>
      <c r="BE189" s="161">
        <f t="shared" si="14"/>
        <v>0</v>
      </c>
      <c r="BF189" s="161">
        <f t="shared" si="15"/>
        <v>0</v>
      </c>
      <c r="BG189" s="161">
        <f t="shared" si="16"/>
        <v>0</v>
      </c>
      <c r="BH189" s="161">
        <f t="shared" si="17"/>
        <v>0</v>
      </c>
      <c r="BI189" s="161">
        <f t="shared" si="18"/>
        <v>0</v>
      </c>
      <c r="BJ189" s="14" t="s">
        <v>122</v>
      </c>
      <c r="BK189" s="162">
        <f t="shared" si="19"/>
        <v>0</v>
      </c>
      <c r="BL189" s="14" t="s">
        <v>242</v>
      </c>
      <c r="BM189" s="160" t="s">
        <v>362</v>
      </c>
    </row>
    <row r="190" spans="1:65" s="2" customFormat="1" ht="16.5" customHeight="1">
      <c r="A190" s="29"/>
      <c r="B190" s="147"/>
      <c r="C190" s="163" t="s">
        <v>249</v>
      </c>
      <c r="D190" s="163" t="s">
        <v>267</v>
      </c>
      <c r="E190" s="164" t="s">
        <v>363</v>
      </c>
      <c r="F190" s="165" t="s">
        <v>364</v>
      </c>
      <c r="G190" s="166" t="s">
        <v>120</v>
      </c>
      <c r="H190" s="167">
        <v>1</v>
      </c>
      <c r="I190" s="168"/>
      <c r="J190" s="167">
        <f t="shared" si="10"/>
        <v>0</v>
      </c>
      <c r="K190" s="169"/>
      <c r="L190" s="30"/>
      <c r="M190" s="170" t="s">
        <v>1</v>
      </c>
      <c r="N190" s="171" t="s">
        <v>39</v>
      </c>
      <c r="O190" s="58"/>
      <c r="P190" s="158">
        <f t="shared" si="11"/>
        <v>0</v>
      </c>
      <c r="Q190" s="158">
        <v>0</v>
      </c>
      <c r="R190" s="158">
        <f t="shared" si="12"/>
        <v>0</v>
      </c>
      <c r="S190" s="158">
        <v>0</v>
      </c>
      <c r="T190" s="159">
        <f t="shared" si="1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0" t="s">
        <v>242</v>
      </c>
      <c r="AT190" s="160" t="s">
        <v>267</v>
      </c>
      <c r="AU190" s="160" t="s">
        <v>122</v>
      </c>
      <c r="AY190" s="14" t="s">
        <v>114</v>
      </c>
      <c r="BE190" s="161">
        <f t="shared" si="14"/>
        <v>0</v>
      </c>
      <c r="BF190" s="161">
        <f t="shared" si="15"/>
        <v>0</v>
      </c>
      <c r="BG190" s="161">
        <f t="shared" si="16"/>
        <v>0</v>
      </c>
      <c r="BH190" s="161">
        <f t="shared" si="17"/>
        <v>0</v>
      </c>
      <c r="BI190" s="161">
        <f t="shared" si="18"/>
        <v>0</v>
      </c>
      <c r="BJ190" s="14" t="s">
        <v>122</v>
      </c>
      <c r="BK190" s="162">
        <f t="shared" si="19"/>
        <v>0</v>
      </c>
      <c r="BL190" s="14" t="s">
        <v>242</v>
      </c>
      <c r="BM190" s="160" t="s">
        <v>365</v>
      </c>
    </row>
    <row r="191" spans="1:65" s="2" customFormat="1" ht="16.5" customHeight="1">
      <c r="A191" s="29"/>
      <c r="B191" s="147"/>
      <c r="C191" s="163" t="s">
        <v>366</v>
      </c>
      <c r="D191" s="163" t="s">
        <v>267</v>
      </c>
      <c r="E191" s="164" t="s">
        <v>367</v>
      </c>
      <c r="F191" s="165" t="s">
        <v>368</v>
      </c>
      <c r="G191" s="166" t="s">
        <v>120</v>
      </c>
      <c r="H191" s="167">
        <v>1</v>
      </c>
      <c r="I191" s="168"/>
      <c r="J191" s="167">
        <f t="shared" si="10"/>
        <v>0</v>
      </c>
      <c r="K191" s="169"/>
      <c r="L191" s="30"/>
      <c r="M191" s="170" t="s">
        <v>1</v>
      </c>
      <c r="N191" s="171" t="s">
        <v>39</v>
      </c>
      <c r="O191" s="58"/>
      <c r="P191" s="158">
        <f t="shared" si="11"/>
        <v>0</v>
      </c>
      <c r="Q191" s="158">
        <v>0</v>
      </c>
      <c r="R191" s="158">
        <f t="shared" si="12"/>
        <v>0</v>
      </c>
      <c r="S191" s="158">
        <v>0</v>
      </c>
      <c r="T191" s="159">
        <f t="shared" si="1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0" t="s">
        <v>242</v>
      </c>
      <c r="AT191" s="160" t="s">
        <v>267</v>
      </c>
      <c r="AU191" s="160" t="s">
        <v>122</v>
      </c>
      <c r="AY191" s="14" t="s">
        <v>114</v>
      </c>
      <c r="BE191" s="161">
        <f t="shared" si="14"/>
        <v>0</v>
      </c>
      <c r="BF191" s="161">
        <f t="shared" si="15"/>
        <v>0</v>
      </c>
      <c r="BG191" s="161">
        <f t="shared" si="16"/>
        <v>0</v>
      </c>
      <c r="BH191" s="161">
        <f t="shared" si="17"/>
        <v>0</v>
      </c>
      <c r="BI191" s="161">
        <f t="shared" si="18"/>
        <v>0</v>
      </c>
      <c r="BJ191" s="14" t="s">
        <v>122</v>
      </c>
      <c r="BK191" s="162">
        <f t="shared" si="19"/>
        <v>0</v>
      </c>
      <c r="BL191" s="14" t="s">
        <v>242</v>
      </c>
      <c r="BM191" s="160" t="s">
        <v>369</v>
      </c>
    </row>
    <row r="192" spans="1:65" s="2" customFormat="1" ht="16.5" customHeight="1">
      <c r="A192" s="29"/>
      <c r="B192" s="147"/>
      <c r="C192" s="163" t="s">
        <v>252</v>
      </c>
      <c r="D192" s="163" t="s">
        <v>267</v>
      </c>
      <c r="E192" s="164" t="s">
        <v>370</v>
      </c>
      <c r="F192" s="165" t="s">
        <v>371</v>
      </c>
      <c r="G192" s="166" t="s">
        <v>120</v>
      </c>
      <c r="H192" s="167">
        <v>1</v>
      </c>
      <c r="I192" s="168"/>
      <c r="J192" s="167">
        <f t="shared" si="10"/>
        <v>0</v>
      </c>
      <c r="K192" s="169"/>
      <c r="L192" s="30"/>
      <c r="M192" s="170" t="s">
        <v>1</v>
      </c>
      <c r="N192" s="171" t="s">
        <v>39</v>
      </c>
      <c r="O192" s="58"/>
      <c r="P192" s="158">
        <f t="shared" si="11"/>
        <v>0</v>
      </c>
      <c r="Q192" s="158">
        <v>0</v>
      </c>
      <c r="R192" s="158">
        <f t="shared" si="12"/>
        <v>0</v>
      </c>
      <c r="S192" s="158">
        <v>0</v>
      </c>
      <c r="T192" s="159">
        <f t="shared" si="1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0" t="s">
        <v>242</v>
      </c>
      <c r="AT192" s="160" t="s">
        <v>267</v>
      </c>
      <c r="AU192" s="160" t="s">
        <v>122</v>
      </c>
      <c r="AY192" s="14" t="s">
        <v>114</v>
      </c>
      <c r="BE192" s="161">
        <f t="shared" si="14"/>
        <v>0</v>
      </c>
      <c r="BF192" s="161">
        <f t="shared" si="15"/>
        <v>0</v>
      </c>
      <c r="BG192" s="161">
        <f t="shared" si="16"/>
        <v>0</v>
      </c>
      <c r="BH192" s="161">
        <f t="shared" si="17"/>
        <v>0</v>
      </c>
      <c r="BI192" s="161">
        <f t="shared" si="18"/>
        <v>0</v>
      </c>
      <c r="BJ192" s="14" t="s">
        <v>122</v>
      </c>
      <c r="BK192" s="162">
        <f t="shared" si="19"/>
        <v>0</v>
      </c>
      <c r="BL192" s="14" t="s">
        <v>242</v>
      </c>
      <c r="BM192" s="160" t="s">
        <v>372</v>
      </c>
    </row>
    <row r="193" spans="1:65" s="2" customFormat="1" ht="16.5" customHeight="1">
      <c r="A193" s="29"/>
      <c r="B193" s="147"/>
      <c r="C193" s="163" t="s">
        <v>373</v>
      </c>
      <c r="D193" s="163" t="s">
        <v>267</v>
      </c>
      <c r="E193" s="164" t="s">
        <v>374</v>
      </c>
      <c r="F193" s="165" t="s">
        <v>375</v>
      </c>
      <c r="G193" s="166" t="s">
        <v>120</v>
      </c>
      <c r="H193" s="167">
        <v>1</v>
      </c>
      <c r="I193" s="168"/>
      <c r="J193" s="167">
        <f t="shared" si="10"/>
        <v>0</v>
      </c>
      <c r="K193" s="169"/>
      <c r="L193" s="30"/>
      <c r="M193" s="170" t="s">
        <v>1</v>
      </c>
      <c r="N193" s="171" t="s">
        <v>39</v>
      </c>
      <c r="O193" s="58"/>
      <c r="P193" s="158">
        <f t="shared" si="11"/>
        <v>0</v>
      </c>
      <c r="Q193" s="158">
        <v>0</v>
      </c>
      <c r="R193" s="158">
        <f t="shared" si="12"/>
        <v>0</v>
      </c>
      <c r="S193" s="158">
        <v>0</v>
      </c>
      <c r="T193" s="159">
        <f t="shared" si="1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0" t="s">
        <v>242</v>
      </c>
      <c r="AT193" s="160" t="s">
        <v>267</v>
      </c>
      <c r="AU193" s="160" t="s">
        <v>122</v>
      </c>
      <c r="AY193" s="14" t="s">
        <v>114</v>
      </c>
      <c r="BE193" s="161">
        <f t="shared" si="14"/>
        <v>0</v>
      </c>
      <c r="BF193" s="161">
        <f t="shared" si="15"/>
        <v>0</v>
      </c>
      <c r="BG193" s="161">
        <f t="shared" si="16"/>
        <v>0</v>
      </c>
      <c r="BH193" s="161">
        <f t="shared" si="17"/>
        <v>0</v>
      </c>
      <c r="BI193" s="161">
        <f t="shared" si="18"/>
        <v>0</v>
      </c>
      <c r="BJ193" s="14" t="s">
        <v>122</v>
      </c>
      <c r="BK193" s="162">
        <f t="shared" si="19"/>
        <v>0</v>
      </c>
      <c r="BL193" s="14" t="s">
        <v>242</v>
      </c>
      <c r="BM193" s="160" t="s">
        <v>376</v>
      </c>
    </row>
    <row r="194" spans="1:65" s="2" customFormat="1" ht="16.5" customHeight="1">
      <c r="A194" s="29"/>
      <c r="B194" s="147"/>
      <c r="C194" s="163" t="s">
        <v>256</v>
      </c>
      <c r="D194" s="163" t="s">
        <v>267</v>
      </c>
      <c r="E194" s="164" t="s">
        <v>377</v>
      </c>
      <c r="F194" s="165" t="s">
        <v>378</v>
      </c>
      <c r="G194" s="166" t="s">
        <v>120</v>
      </c>
      <c r="H194" s="167">
        <v>1</v>
      </c>
      <c r="I194" s="168"/>
      <c r="J194" s="167">
        <f t="shared" si="10"/>
        <v>0</v>
      </c>
      <c r="K194" s="169"/>
      <c r="L194" s="30"/>
      <c r="M194" s="170" t="s">
        <v>1</v>
      </c>
      <c r="N194" s="171" t="s">
        <v>39</v>
      </c>
      <c r="O194" s="58"/>
      <c r="P194" s="158">
        <f t="shared" si="11"/>
        <v>0</v>
      </c>
      <c r="Q194" s="158">
        <v>0</v>
      </c>
      <c r="R194" s="158">
        <f t="shared" si="12"/>
        <v>0</v>
      </c>
      <c r="S194" s="158">
        <v>0</v>
      </c>
      <c r="T194" s="159">
        <f t="shared" si="1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60" t="s">
        <v>242</v>
      </c>
      <c r="AT194" s="160" t="s">
        <v>267</v>
      </c>
      <c r="AU194" s="160" t="s">
        <v>122</v>
      </c>
      <c r="AY194" s="14" t="s">
        <v>114</v>
      </c>
      <c r="BE194" s="161">
        <f t="shared" si="14"/>
        <v>0</v>
      </c>
      <c r="BF194" s="161">
        <f t="shared" si="15"/>
        <v>0</v>
      </c>
      <c r="BG194" s="161">
        <f t="shared" si="16"/>
        <v>0</v>
      </c>
      <c r="BH194" s="161">
        <f t="shared" si="17"/>
        <v>0</v>
      </c>
      <c r="BI194" s="161">
        <f t="shared" si="18"/>
        <v>0</v>
      </c>
      <c r="BJ194" s="14" t="s">
        <v>122</v>
      </c>
      <c r="BK194" s="162">
        <f t="shared" si="19"/>
        <v>0</v>
      </c>
      <c r="BL194" s="14" t="s">
        <v>242</v>
      </c>
      <c r="BM194" s="160" t="s">
        <v>379</v>
      </c>
    </row>
    <row r="195" spans="1:65" s="2" customFormat="1" ht="24.2" customHeight="1">
      <c r="A195" s="29"/>
      <c r="B195" s="147"/>
      <c r="C195" s="163" t="s">
        <v>380</v>
      </c>
      <c r="D195" s="163" t="s">
        <v>267</v>
      </c>
      <c r="E195" s="164" t="s">
        <v>381</v>
      </c>
      <c r="F195" s="165" t="s">
        <v>382</v>
      </c>
      <c r="G195" s="166" t="s">
        <v>120</v>
      </c>
      <c r="H195" s="167">
        <v>100</v>
      </c>
      <c r="I195" s="168"/>
      <c r="J195" s="167">
        <f t="shared" si="10"/>
        <v>0</v>
      </c>
      <c r="K195" s="169"/>
      <c r="L195" s="30"/>
      <c r="M195" s="170" t="s">
        <v>1</v>
      </c>
      <c r="N195" s="171" t="s">
        <v>39</v>
      </c>
      <c r="O195" s="58"/>
      <c r="P195" s="158">
        <f t="shared" si="11"/>
        <v>0</v>
      </c>
      <c r="Q195" s="158">
        <v>0</v>
      </c>
      <c r="R195" s="158">
        <f t="shared" si="12"/>
        <v>0</v>
      </c>
      <c r="S195" s="158">
        <v>0</v>
      </c>
      <c r="T195" s="159">
        <f t="shared" si="1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60" t="s">
        <v>242</v>
      </c>
      <c r="AT195" s="160" t="s">
        <v>267</v>
      </c>
      <c r="AU195" s="160" t="s">
        <v>122</v>
      </c>
      <c r="AY195" s="14" t="s">
        <v>114</v>
      </c>
      <c r="BE195" s="161">
        <f t="shared" si="14"/>
        <v>0</v>
      </c>
      <c r="BF195" s="161">
        <f t="shared" si="15"/>
        <v>0</v>
      </c>
      <c r="BG195" s="161">
        <f t="shared" si="16"/>
        <v>0</v>
      </c>
      <c r="BH195" s="161">
        <f t="shared" si="17"/>
        <v>0</v>
      </c>
      <c r="BI195" s="161">
        <f t="shared" si="18"/>
        <v>0</v>
      </c>
      <c r="BJ195" s="14" t="s">
        <v>122</v>
      </c>
      <c r="BK195" s="162">
        <f t="shared" si="19"/>
        <v>0</v>
      </c>
      <c r="BL195" s="14" t="s">
        <v>242</v>
      </c>
      <c r="BM195" s="160" t="s">
        <v>383</v>
      </c>
    </row>
    <row r="196" spans="1:65" s="2" customFormat="1" ht="16.5" customHeight="1">
      <c r="A196" s="29"/>
      <c r="B196" s="147"/>
      <c r="C196" s="163" t="s">
        <v>259</v>
      </c>
      <c r="D196" s="163" t="s">
        <v>267</v>
      </c>
      <c r="E196" s="164" t="s">
        <v>384</v>
      </c>
      <c r="F196" s="165" t="s">
        <v>385</v>
      </c>
      <c r="G196" s="166" t="s">
        <v>263</v>
      </c>
      <c r="H196" s="168"/>
      <c r="I196" s="168"/>
      <c r="J196" s="167">
        <f t="shared" si="10"/>
        <v>0</v>
      </c>
      <c r="K196" s="169"/>
      <c r="L196" s="30"/>
      <c r="M196" s="170" t="s">
        <v>1</v>
      </c>
      <c r="N196" s="171" t="s">
        <v>39</v>
      </c>
      <c r="O196" s="58"/>
      <c r="P196" s="158">
        <f t="shared" si="11"/>
        <v>0</v>
      </c>
      <c r="Q196" s="158">
        <v>0</v>
      </c>
      <c r="R196" s="158">
        <f t="shared" si="12"/>
        <v>0</v>
      </c>
      <c r="S196" s="158">
        <v>0</v>
      </c>
      <c r="T196" s="159">
        <f t="shared" si="1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0" t="s">
        <v>242</v>
      </c>
      <c r="AT196" s="160" t="s">
        <v>267</v>
      </c>
      <c r="AU196" s="160" t="s">
        <v>122</v>
      </c>
      <c r="AY196" s="14" t="s">
        <v>114</v>
      </c>
      <c r="BE196" s="161">
        <f t="shared" si="14"/>
        <v>0</v>
      </c>
      <c r="BF196" s="161">
        <f t="shared" si="15"/>
        <v>0</v>
      </c>
      <c r="BG196" s="161">
        <f t="shared" si="16"/>
        <v>0</v>
      </c>
      <c r="BH196" s="161">
        <f t="shared" si="17"/>
        <v>0</v>
      </c>
      <c r="BI196" s="161">
        <f t="shared" si="18"/>
        <v>0</v>
      </c>
      <c r="BJ196" s="14" t="s">
        <v>122</v>
      </c>
      <c r="BK196" s="162">
        <f t="shared" si="19"/>
        <v>0</v>
      </c>
      <c r="BL196" s="14" t="s">
        <v>242</v>
      </c>
      <c r="BM196" s="160" t="s">
        <v>386</v>
      </c>
    </row>
    <row r="197" spans="1:65" s="2" customFormat="1" ht="16.5" customHeight="1">
      <c r="A197" s="29"/>
      <c r="B197" s="147"/>
      <c r="C197" s="163" t="s">
        <v>387</v>
      </c>
      <c r="D197" s="163" t="s">
        <v>267</v>
      </c>
      <c r="E197" s="164" t="s">
        <v>388</v>
      </c>
      <c r="F197" s="165" t="s">
        <v>389</v>
      </c>
      <c r="G197" s="166" t="s">
        <v>390</v>
      </c>
      <c r="H197" s="167">
        <v>80</v>
      </c>
      <c r="I197" s="168"/>
      <c r="J197" s="167">
        <f t="shared" si="10"/>
        <v>0</v>
      </c>
      <c r="K197" s="169"/>
      <c r="L197" s="30"/>
      <c r="M197" s="170" t="s">
        <v>1</v>
      </c>
      <c r="N197" s="171" t="s">
        <v>39</v>
      </c>
      <c r="O197" s="58"/>
      <c r="P197" s="158">
        <f t="shared" si="11"/>
        <v>0</v>
      </c>
      <c r="Q197" s="158">
        <v>0</v>
      </c>
      <c r="R197" s="158">
        <f t="shared" si="12"/>
        <v>0</v>
      </c>
      <c r="S197" s="158">
        <v>0</v>
      </c>
      <c r="T197" s="159">
        <f t="shared" si="1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60" t="s">
        <v>242</v>
      </c>
      <c r="AT197" s="160" t="s">
        <v>267</v>
      </c>
      <c r="AU197" s="160" t="s">
        <v>122</v>
      </c>
      <c r="AY197" s="14" t="s">
        <v>114</v>
      </c>
      <c r="BE197" s="161">
        <f t="shared" si="14"/>
        <v>0</v>
      </c>
      <c r="BF197" s="161">
        <f t="shared" si="15"/>
        <v>0</v>
      </c>
      <c r="BG197" s="161">
        <f t="shared" si="16"/>
        <v>0</v>
      </c>
      <c r="BH197" s="161">
        <f t="shared" si="17"/>
        <v>0</v>
      </c>
      <c r="BI197" s="161">
        <f t="shared" si="18"/>
        <v>0</v>
      </c>
      <c r="BJ197" s="14" t="s">
        <v>122</v>
      </c>
      <c r="BK197" s="162">
        <f t="shared" si="19"/>
        <v>0</v>
      </c>
      <c r="BL197" s="14" t="s">
        <v>242</v>
      </c>
      <c r="BM197" s="160" t="s">
        <v>391</v>
      </c>
    </row>
    <row r="198" spans="1:65" s="2" customFormat="1" ht="16.5" customHeight="1">
      <c r="A198" s="29"/>
      <c r="B198" s="147"/>
      <c r="C198" s="163" t="s">
        <v>264</v>
      </c>
      <c r="D198" s="163" t="s">
        <v>267</v>
      </c>
      <c r="E198" s="164" t="s">
        <v>392</v>
      </c>
      <c r="F198" s="165" t="s">
        <v>393</v>
      </c>
      <c r="G198" s="166" t="s">
        <v>390</v>
      </c>
      <c r="H198" s="167">
        <v>38</v>
      </c>
      <c r="I198" s="168"/>
      <c r="J198" s="167">
        <f t="shared" si="10"/>
        <v>0</v>
      </c>
      <c r="K198" s="169"/>
      <c r="L198" s="30"/>
      <c r="M198" s="170" t="s">
        <v>1</v>
      </c>
      <c r="N198" s="171" t="s">
        <v>39</v>
      </c>
      <c r="O198" s="58"/>
      <c r="P198" s="158">
        <f t="shared" si="11"/>
        <v>0</v>
      </c>
      <c r="Q198" s="158">
        <v>0</v>
      </c>
      <c r="R198" s="158">
        <f t="shared" si="12"/>
        <v>0</v>
      </c>
      <c r="S198" s="158">
        <v>0</v>
      </c>
      <c r="T198" s="159">
        <f t="shared" si="1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60" t="s">
        <v>242</v>
      </c>
      <c r="AT198" s="160" t="s">
        <v>267</v>
      </c>
      <c r="AU198" s="160" t="s">
        <v>122</v>
      </c>
      <c r="AY198" s="14" t="s">
        <v>114</v>
      </c>
      <c r="BE198" s="161">
        <f t="shared" si="14"/>
        <v>0</v>
      </c>
      <c r="BF198" s="161">
        <f t="shared" si="15"/>
        <v>0</v>
      </c>
      <c r="BG198" s="161">
        <f t="shared" si="16"/>
        <v>0</v>
      </c>
      <c r="BH198" s="161">
        <f t="shared" si="17"/>
        <v>0</v>
      </c>
      <c r="BI198" s="161">
        <f t="shared" si="18"/>
        <v>0</v>
      </c>
      <c r="BJ198" s="14" t="s">
        <v>122</v>
      </c>
      <c r="BK198" s="162">
        <f t="shared" si="19"/>
        <v>0</v>
      </c>
      <c r="BL198" s="14" t="s">
        <v>242</v>
      </c>
      <c r="BM198" s="160" t="s">
        <v>394</v>
      </c>
    </row>
    <row r="199" spans="1:65" s="2" customFormat="1" ht="16.5" customHeight="1">
      <c r="A199" s="29"/>
      <c r="B199" s="147"/>
      <c r="C199" s="163" t="s">
        <v>395</v>
      </c>
      <c r="D199" s="163" t="s">
        <v>267</v>
      </c>
      <c r="E199" s="164" t="s">
        <v>396</v>
      </c>
      <c r="F199" s="165" t="s">
        <v>397</v>
      </c>
      <c r="G199" s="166" t="s">
        <v>390</v>
      </c>
      <c r="H199" s="167">
        <v>45</v>
      </c>
      <c r="I199" s="168"/>
      <c r="J199" s="167">
        <f t="shared" si="10"/>
        <v>0</v>
      </c>
      <c r="K199" s="169"/>
      <c r="L199" s="30"/>
      <c r="M199" s="172" t="s">
        <v>1</v>
      </c>
      <c r="N199" s="173" t="s">
        <v>39</v>
      </c>
      <c r="O199" s="174"/>
      <c r="P199" s="175">
        <f t="shared" si="11"/>
        <v>0</v>
      </c>
      <c r="Q199" s="175">
        <v>0</v>
      </c>
      <c r="R199" s="175">
        <f t="shared" si="12"/>
        <v>0</v>
      </c>
      <c r="S199" s="175">
        <v>0</v>
      </c>
      <c r="T199" s="176">
        <f t="shared" si="1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60" t="s">
        <v>242</v>
      </c>
      <c r="AT199" s="160" t="s">
        <v>267</v>
      </c>
      <c r="AU199" s="160" t="s">
        <v>122</v>
      </c>
      <c r="AY199" s="14" t="s">
        <v>114</v>
      </c>
      <c r="BE199" s="161">
        <f t="shared" si="14"/>
        <v>0</v>
      </c>
      <c r="BF199" s="161">
        <f t="shared" si="15"/>
        <v>0</v>
      </c>
      <c r="BG199" s="161">
        <f t="shared" si="16"/>
        <v>0</v>
      </c>
      <c r="BH199" s="161">
        <f t="shared" si="17"/>
        <v>0</v>
      </c>
      <c r="BI199" s="161">
        <f t="shared" si="18"/>
        <v>0</v>
      </c>
      <c r="BJ199" s="14" t="s">
        <v>122</v>
      </c>
      <c r="BK199" s="162">
        <f t="shared" si="19"/>
        <v>0</v>
      </c>
      <c r="BL199" s="14" t="s">
        <v>242</v>
      </c>
      <c r="BM199" s="160" t="s">
        <v>398</v>
      </c>
    </row>
    <row r="200" spans="1:65" s="2" customFormat="1" ht="6.95" customHeight="1">
      <c r="A200" s="29"/>
      <c r="B200" s="47"/>
      <c r="C200" s="48"/>
      <c r="D200" s="48"/>
      <c r="E200" s="48"/>
      <c r="F200" s="48"/>
      <c r="G200" s="48"/>
      <c r="H200" s="48"/>
      <c r="I200" s="48"/>
      <c r="J200" s="48"/>
      <c r="K200" s="48"/>
      <c r="L200" s="30"/>
      <c r="M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</row>
  </sheetData>
  <autoFilter ref="C118:K199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6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8" t="s">
        <v>5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4" t="s">
        <v>85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89</v>
      </c>
      <c r="L4" s="17"/>
      <c r="M4" s="93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19" t="str">
        <f>'Rekapitulácia stavby'!K6</f>
        <v>ZŠ Tulipánova - Pavilón 3</v>
      </c>
      <c r="F7" s="220"/>
      <c r="G7" s="220"/>
      <c r="H7" s="220"/>
      <c r="L7" s="17"/>
    </row>
    <row r="8" spans="1:46" s="2" customFormat="1" ht="12" customHeight="1">
      <c r="A8" s="29"/>
      <c r="B8" s="30"/>
      <c r="C8" s="29"/>
      <c r="D8" s="24" t="s">
        <v>90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99" t="s">
        <v>399</v>
      </c>
      <c r="F9" s="221"/>
      <c r="G9" s="221"/>
      <c r="H9" s="221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>
        <f>'Rekapitulácia stavby'!AN8</f>
        <v>44830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21</v>
      </c>
      <c r="E14" s="29"/>
      <c r="F14" s="29"/>
      <c r="G14" s="29"/>
      <c r="H14" s="29"/>
      <c r="I14" s="24" t="s">
        <v>22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23</v>
      </c>
      <c r="F15" s="29"/>
      <c r="G15" s="29"/>
      <c r="H15" s="29"/>
      <c r="I15" s="24" t="s">
        <v>24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25</v>
      </c>
      <c r="E17" s="29"/>
      <c r="F17" s="29"/>
      <c r="G17" s="29"/>
      <c r="H17" s="29"/>
      <c r="I17" s="24" t="s">
        <v>22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2" t="str">
        <f>'Rekapitulácia stavby'!E14</f>
        <v>Vyplň údaj</v>
      </c>
      <c r="F18" s="180"/>
      <c r="G18" s="180"/>
      <c r="H18" s="180"/>
      <c r="I18" s="24" t="s">
        <v>24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27</v>
      </c>
      <c r="E20" s="29"/>
      <c r="F20" s="29"/>
      <c r="G20" s="29"/>
      <c r="H20" s="29"/>
      <c r="I20" s="24" t="s">
        <v>22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28</v>
      </c>
      <c r="F21" s="29"/>
      <c r="G21" s="29"/>
      <c r="H21" s="29"/>
      <c r="I21" s="24" t="s">
        <v>24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22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28</v>
      </c>
      <c r="F24" s="29"/>
      <c r="G24" s="29"/>
      <c r="H24" s="29"/>
      <c r="I24" s="24" t="s">
        <v>24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185" t="s">
        <v>1</v>
      </c>
      <c r="F27" s="185"/>
      <c r="G27" s="185"/>
      <c r="H27" s="185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33</v>
      </c>
      <c r="E30" s="29"/>
      <c r="F30" s="29"/>
      <c r="G30" s="29"/>
      <c r="H30" s="29"/>
      <c r="I30" s="29"/>
      <c r="J30" s="71">
        <f>ROUND(J120,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35</v>
      </c>
      <c r="G32" s="29"/>
      <c r="H32" s="29"/>
      <c r="I32" s="33" t="s">
        <v>34</v>
      </c>
      <c r="J32" s="33" t="s">
        <v>36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8" t="s">
        <v>37</v>
      </c>
      <c r="E33" s="35" t="s">
        <v>38</v>
      </c>
      <c r="F33" s="99">
        <f>ROUND((SUM(BE120:BE168)),  2)</f>
        <v>0</v>
      </c>
      <c r="G33" s="100"/>
      <c r="H33" s="100"/>
      <c r="I33" s="101">
        <v>0.2</v>
      </c>
      <c r="J33" s="99">
        <f>ROUND(((SUM(BE120:BE168))*I33),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35" t="s">
        <v>39</v>
      </c>
      <c r="F34" s="99">
        <f>ROUND((SUM(BF120:BF168)),  2)</f>
        <v>0</v>
      </c>
      <c r="G34" s="100"/>
      <c r="H34" s="100"/>
      <c r="I34" s="101">
        <v>0.2</v>
      </c>
      <c r="J34" s="99">
        <f>ROUND(((SUM(BF120:BF168))*I34),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40</v>
      </c>
      <c r="F35" s="102">
        <f>ROUND((SUM(BG120:BG168)),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41</v>
      </c>
      <c r="F36" s="102">
        <f>ROUND((SUM(BH120:BH168)),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35" t="s">
        <v>42</v>
      </c>
      <c r="F37" s="99">
        <f>ROUND((SUM(BI120:BI168)),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43</v>
      </c>
      <c r="E39" s="60"/>
      <c r="F39" s="60"/>
      <c r="G39" s="106" t="s">
        <v>44</v>
      </c>
      <c r="H39" s="107" t="s">
        <v>45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5" t="s">
        <v>48</v>
      </c>
      <c r="E61" s="32"/>
      <c r="F61" s="110" t="s">
        <v>49</v>
      </c>
      <c r="G61" s="45" t="s">
        <v>48</v>
      </c>
      <c r="H61" s="32"/>
      <c r="I61" s="32"/>
      <c r="J61" s="111" t="s">
        <v>49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5" t="s">
        <v>48</v>
      </c>
      <c r="E76" s="32"/>
      <c r="F76" s="110" t="s">
        <v>49</v>
      </c>
      <c r="G76" s="45" t="s">
        <v>48</v>
      </c>
      <c r="H76" s="32"/>
      <c r="I76" s="32"/>
      <c r="J76" s="111" t="s">
        <v>49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hidden="1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hidden="1" customHeight="1">
      <c r="A82" s="29"/>
      <c r="B82" s="30"/>
      <c r="C82" s="18" t="s">
        <v>92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hidden="1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hidden="1" customHeight="1">
      <c r="A85" s="29"/>
      <c r="B85" s="30"/>
      <c r="C85" s="29"/>
      <c r="D85" s="29"/>
      <c r="E85" s="219" t="str">
        <f>E7</f>
        <v>ZŠ Tulipánova - Pavilón 3</v>
      </c>
      <c r="F85" s="220"/>
      <c r="G85" s="220"/>
      <c r="H85" s="220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90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199" t="str">
        <f>E9</f>
        <v>01-BL-U1 - SO-06 Bleskozvod</v>
      </c>
      <c r="F87" s="221"/>
      <c r="G87" s="221"/>
      <c r="H87" s="221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hidden="1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18</v>
      </c>
      <c r="D89" s="29"/>
      <c r="E89" s="29"/>
      <c r="F89" s="22" t="str">
        <f>F12</f>
        <v xml:space="preserve"> </v>
      </c>
      <c r="G89" s="29"/>
      <c r="H89" s="29"/>
      <c r="I89" s="24" t="s">
        <v>20</v>
      </c>
      <c r="J89" s="55">
        <f>IF(J12="","",J12)</f>
        <v>44830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hidden="1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hidden="1" customHeight="1">
      <c r="A91" s="29"/>
      <c r="B91" s="30"/>
      <c r="C91" s="24" t="s">
        <v>21</v>
      </c>
      <c r="D91" s="29"/>
      <c r="E91" s="29"/>
      <c r="F91" s="22" t="str">
        <f>E15</f>
        <v>Mesto Nitra</v>
      </c>
      <c r="G91" s="29"/>
      <c r="H91" s="29"/>
      <c r="I91" s="24" t="s">
        <v>27</v>
      </c>
      <c r="J91" s="27" t="str">
        <f>E21</f>
        <v>Ing. Stanislav Gajdoš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hidden="1" customHeight="1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Stanislav Gajdoš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2" t="s">
        <v>93</v>
      </c>
      <c r="D94" s="104"/>
      <c r="E94" s="104"/>
      <c r="F94" s="104"/>
      <c r="G94" s="104"/>
      <c r="H94" s="104"/>
      <c r="I94" s="104"/>
      <c r="J94" s="113" t="s">
        <v>94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hidden="1" customHeight="1">
      <c r="A96" s="29"/>
      <c r="B96" s="30"/>
      <c r="C96" s="114" t="s">
        <v>95</v>
      </c>
      <c r="D96" s="29"/>
      <c r="E96" s="29"/>
      <c r="F96" s="29"/>
      <c r="G96" s="29"/>
      <c r="H96" s="29"/>
      <c r="I96" s="29"/>
      <c r="J96" s="71">
        <f>J120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96</v>
      </c>
    </row>
    <row r="97" spans="1:31" s="9" customFormat="1" ht="24.95" hidden="1" customHeight="1">
      <c r="B97" s="115"/>
      <c r="D97" s="116" t="s">
        <v>97</v>
      </c>
      <c r="E97" s="117"/>
      <c r="F97" s="117"/>
      <c r="G97" s="117"/>
      <c r="H97" s="117"/>
      <c r="I97" s="117"/>
      <c r="J97" s="118">
        <f>J121</f>
        <v>0</v>
      </c>
      <c r="L97" s="115"/>
    </row>
    <row r="98" spans="1:31" s="10" customFormat="1" ht="19.899999999999999" hidden="1" customHeight="1">
      <c r="B98" s="119"/>
      <c r="D98" s="120" t="s">
        <v>400</v>
      </c>
      <c r="E98" s="121"/>
      <c r="F98" s="121"/>
      <c r="G98" s="121"/>
      <c r="H98" s="121"/>
      <c r="I98" s="121"/>
      <c r="J98" s="122">
        <f>J122</f>
        <v>0</v>
      </c>
      <c r="L98" s="119"/>
    </row>
    <row r="99" spans="1:31" s="10" customFormat="1" ht="19.899999999999999" hidden="1" customHeight="1">
      <c r="B99" s="119"/>
      <c r="D99" s="120" t="s">
        <v>401</v>
      </c>
      <c r="E99" s="121"/>
      <c r="F99" s="121"/>
      <c r="G99" s="121"/>
      <c r="H99" s="121"/>
      <c r="I99" s="121"/>
      <c r="J99" s="122">
        <f>J143</f>
        <v>0</v>
      </c>
      <c r="L99" s="119"/>
    </row>
    <row r="100" spans="1:31" s="10" customFormat="1" ht="19.899999999999999" hidden="1" customHeight="1">
      <c r="B100" s="119"/>
      <c r="D100" s="120" t="s">
        <v>402</v>
      </c>
      <c r="E100" s="121"/>
      <c r="F100" s="121"/>
      <c r="G100" s="121"/>
      <c r="H100" s="121"/>
      <c r="I100" s="121"/>
      <c r="J100" s="122">
        <f>J166</f>
        <v>0</v>
      </c>
      <c r="L100" s="119"/>
    </row>
    <row r="101" spans="1:31" s="2" customFormat="1" ht="21.75" hidden="1" customHeight="1">
      <c r="A101" s="29"/>
      <c r="B101" s="30"/>
      <c r="C101" s="29"/>
      <c r="D101" s="29"/>
      <c r="E101" s="29"/>
      <c r="F101" s="29"/>
      <c r="G101" s="29"/>
      <c r="H101" s="29"/>
      <c r="I101" s="29"/>
      <c r="J101" s="29"/>
      <c r="K101" s="29"/>
      <c r="L101" s="42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31" s="2" customFormat="1" ht="6.95" hidden="1" customHeight="1">
      <c r="A102" s="29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2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31" ht="11.25" hidden="1"/>
    <row r="104" spans="1:31" ht="11.25" hidden="1"/>
    <row r="105" spans="1:31" ht="11.25" hidden="1"/>
    <row r="106" spans="1:31" s="2" customFormat="1" ht="6.95" customHeight="1">
      <c r="A106" s="29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42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24.95" customHeight="1">
      <c r="A107" s="29"/>
      <c r="B107" s="30"/>
      <c r="C107" s="18" t="s">
        <v>100</v>
      </c>
      <c r="D107" s="29"/>
      <c r="E107" s="29"/>
      <c r="F107" s="29"/>
      <c r="G107" s="29"/>
      <c r="H107" s="29"/>
      <c r="I107" s="29"/>
      <c r="J107" s="29"/>
      <c r="K107" s="29"/>
      <c r="L107" s="42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6.9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>
      <c r="A109" s="29"/>
      <c r="B109" s="30"/>
      <c r="C109" s="24" t="s">
        <v>14</v>
      </c>
      <c r="D109" s="29"/>
      <c r="E109" s="29"/>
      <c r="F109" s="29"/>
      <c r="G109" s="29"/>
      <c r="H109" s="29"/>
      <c r="I109" s="29"/>
      <c r="J109" s="29"/>
      <c r="K109" s="29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>
      <c r="A110" s="29"/>
      <c r="B110" s="30"/>
      <c r="C110" s="29"/>
      <c r="D110" s="29"/>
      <c r="E110" s="219" t="str">
        <f>E7</f>
        <v>ZŠ Tulipánova - Pavilón 3</v>
      </c>
      <c r="F110" s="220"/>
      <c r="G110" s="220"/>
      <c r="H110" s="220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90</v>
      </c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199" t="str">
        <f>E9</f>
        <v>01-BL-U1 - SO-06 Bleskozvod</v>
      </c>
      <c r="F112" s="221"/>
      <c r="G112" s="221"/>
      <c r="H112" s="221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18</v>
      </c>
      <c r="D114" s="29"/>
      <c r="E114" s="29"/>
      <c r="F114" s="22" t="str">
        <f>F12</f>
        <v xml:space="preserve"> </v>
      </c>
      <c r="G114" s="29"/>
      <c r="H114" s="29"/>
      <c r="I114" s="24" t="s">
        <v>20</v>
      </c>
      <c r="J114" s="55">
        <f>IF(J12="","",J12)</f>
        <v>44830</v>
      </c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>
      <c r="A116" s="29"/>
      <c r="B116" s="30"/>
      <c r="C116" s="24" t="s">
        <v>21</v>
      </c>
      <c r="D116" s="29"/>
      <c r="E116" s="29"/>
      <c r="F116" s="22" t="str">
        <f>E15</f>
        <v>Mesto Nitra</v>
      </c>
      <c r="G116" s="29"/>
      <c r="H116" s="29"/>
      <c r="I116" s="24" t="s">
        <v>27</v>
      </c>
      <c r="J116" s="27" t="str">
        <f>E21</f>
        <v>Ing. Stanislav Gajdoš</v>
      </c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2" customHeight="1">
      <c r="A117" s="29"/>
      <c r="B117" s="30"/>
      <c r="C117" s="24" t="s">
        <v>25</v>
      </c>
      <c r="D117" s="29"/>
      <c r="E117" s="29"/>
      <c r="F117" s="22" t="str">
        <f>IF(E18="","",E18)</f>
        <v>Vyplň údaj</v>
      </c>
      <c r="G117" s="29"/>
      <c r="H117" s="29"/>
      <c r="I117" s="24" t="s">
        <v>31</v>
      </c>
      <c r="J117" s="27" t="str">
        <f>E24</f>
        <v>Ing. Stanislav Gajdoš</v>
      </c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0.3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11" customFormat="1" ht="29.25" customHeight="1">
      <c r="A119" s="123"/>
      <c r="B119" s="124"/>
      <c r="C119" s="125" t="s">
        <v>101</v>
      </c>
      <c r="D119" s="126" t="s">
        <v>58</v>
      </c>
      <c r="E119" s="126" t="s">
        <v>54</v>
      </c>
      <c r="F119" s="126" t="s">
        <v>55</v>
      </c>
      <c r="G119" s="126" t="s">
        <v>102</v>
      </c>
      <c r="H119" s="126" t="s">
        <v>103</v>
      </c>
      <c r="I119" s="126" t="s">
        <v>104</v>
      </c>
      <c r="J119" s="127" t="s">
        <v>94</v>
      </c>
      <c r="K119" s="128" t="s">
        <v>105</v>
      </c>
      <c r="L119" s="129"/>
      <c r="M119" s="62" t="s">
        <v>1</v>
      </c>
      <c r="N119" s="63" t="s">
        <v>37</v>
      </c>
      <c r="O119" s="63" t="s">
        <v>106</v>
      </c>
      <c r="P119" s="63" t="s">
        <v>107</v>
      </c>
      <c r="Q119" s="63" t="s">
        <v>108</v>
      </c>
      <c r="R119" s="63" t="s">
        <v>109</v>
      </c>
      <c r="S119" s="63" t="s">
        <v>110</v>
      </c>
      <c r="T119" s="64" t="s">
        <v>111</v>
      </c>
      <c r="U119" s="123"/>
      <c r="V119" s="123"/>
      <c r="W119" s="123"/>
      <c r="X119" s="123"/>
      <c r="Y119" s="123"/>
      <c r="Z119" s="123"/>
      <c r="AA119" s="123"/>
      <c r="AB119" s="123"/>
      <c r="AC119" s="123"/>
      <c r="AD119" s="123"/>
      <c r="AE119" s="123"/>
    </row>
    <row r="120" spans="1:65" s="2" customFormat="1" ht="22.9" customHeight="1">
      <c r="A120" s="29"/>
      <c r="B120" s="30"/>
      <c r="C120" s="69" t="s">
        <v>95</v>
      </c>
      <c r="D120" s="29"/>
      <c r="E120" s="29"/>
      <c r="F120" s="29"/>
      <c r="G120" s="29"/>
      <c r="H120" s="29"/>
      <c r="I120" s="29"/>
      <c r="J120" s="130">
        <f>BK120</f>
        <v>0</v>
      </c>
      <c r="K120" s="29"/>
      <c r="L120" s="30"/>
      <c r="M120" s="65"/>
      <c r="N120" s="56"/>
      <c r="O120" s="66"/>
      <c r="P120" s="131">
        <f>P121</f>
        <v>0</v>
      </c>
      <c r="Q120" s="66"/>
      <c r="R120" s="131">
        <f>R121</f>
        <v>0</v>
      </c>
      <c r="S120" s="66"/>
      <c r="T120" s="132">
        <f>T121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72</v>
      </c>
      <c r="AU120" s="14" t="s">
        <v>96</v>
      </c>
      <c r="BK120" s="133">
        <f>BK121</f>
        <v>0</v>
      </c>
    </row>
    <row r="121" spans="1:65" s="12" customFormat="1" ht="25.9" customHeight="1">
      <c r="B121" s="134"/>
      <c r="D121" s="135" t="s">
        <v>72</v>
      </c>
      <c r="E121" s="136" t="s">
        <v>112</v>
      </c>
      <c r="F121" s="136" t="s">
        <v>113</v>
      </c>
      <c r="I121" s="137"/>
      <c r="J121" s="138">
        <f>BK121</f>
        <v>0</v>
      </c>
      <c r="L121" s="134"/>
      <c r="M121" s="139"/>
      <c r="N121" s="140"/>
      <c r="O121" s="140"/>
      <c r="P121" s="141">
        <f>P122+P143+P166</f>
        <v>0</v>
      </c>
      <c r="Q121" s="140"/>
      <c r="R121" s="141">
        <f>R122+R143+R166</f>
        <v>0</v>
      </c>
      <c r="S121" s="140"/>
      <c r="T121" s="142">
        <f>T122+T143+T166</f>
        <v>0</v>
      </c>
      <c r="AR121" s="135" t="s">
        <v>81</v>
      </c>
      <c r="AT121" s="143" t="s">
        <v>72</v>
      </c>
      <c r="AU121" s="143" t="s">
        <v>73</v>
      </c>
      <c r="AY121" s="135" t="s">
        <v>114</v>
      </c>
      <c r="BK121" s="144">
        <f>BK122+BK143+BK166</f>
        <v>0</v>
      </c>
    </row>
    <row r="122" spans="1:65" s="12" customFormat="1" ht="22.9" customHeight="1">
      <c r="B122" s="134"/>
      <c r="D122" s="135" t="s">
        <v>72</v>
      </c>
      <c r="E122" s="145" t="s">
        <v>403</v>
      </c>
      <c r="F122" s="145" t="s">
        <v>404</v>
      </c>
      <c r="I122" s="137"/>
      <c r="J122" s="146">
        <f>BK122</f>
        <v>0</v>
      </c>
      <c r="L122" s="134"/>
      <c r="M122" s="139"/>
      <c r="N122" s="140"/>
      <c r="O122" s="140"/>
      <c r="P122" s="141">
        <f>SUM(P123:P142)</f>
        <v>0</v>
      </c>
      <c r="Q122" s="140"/>
      <c r="R122" s="141">
        <f>SUM(R123:R142)</f>
        <v>0</v>
      </c>
      <c r="S122" s="140"/>
      <c r="T122" s="142">
        <f>SUM(T123:T142)</f>
        <v>0</v>
      </c>
      <c r="AR122" s="135" t="s">
        <v>81</v>
      </c>
      <c r="AT122" s="143" t="s">
        <v>72</v>
      </c>
      <c r="AU122" s="143" t="s">
        <v>81</v>
      </c>
      <c r="AY122" s="135" t="s">
        <v>114</v>
      </c>
      <c r="BK122" s="144">
        <f>SUM(BK123:BK142)</f>
        <v>0</v>
      </c>
    </row>
    <row r="123" spans="1:65" s="2" customFormat="1" ht="24.2" customHeight="1">
      <c r="A123" s="29"/>
      <c r="B123" s="147"/>
      <c r="C123" s="163" t="s">
        <v>81</v>
      </c>
      <c r="D123" s="163" t="s">
        <v>267</v>
      </c>
      <c r="E123" s="164" t="s">
        <v>405</v>
      </c>
      <c r="F123" s="165" t="s">
        <v>406</v>
      </c>
      <c r="G123" s="166" t="s">
        <v>129</v>
      </c>
      <c r="H123" s="167">
        <v>190</v>
      </c>
      <c r="I123" s="168"/>
      <c r="J123" s="167">
        <f t="shared" ref="J123:J142" si="0">ROUND(I123*H123,3)</f>
        <v>0</v>
      </c>
      <c r="K123" s="169"/>
      <c r="L123" s="30"/>
      <c r="M123" s="170" t="s">
        <v>1</v>
      </c>
      <c r="N123" s="171" t="s">
        <v>39</v>
      </c>
      <c r="O123" s="58"/>
      <c r="P123" s="158">
        <f t="shared" ref="P123:P142" si="1">O123*H123</f>
        <v>0</v>
      </c>
      <c r="Q123" s="158">
        <v>0</v>
      </c>
      <c r="R123" s="158">
        <f t="shared" ref="R123:R142" si="2">Q123*H123</f>
        <v>0</v>
      </c>
      <c r="S123" s="158">
        <v>0</v>
      </c>
      <c r="T123" s="159">
        <f t="shared" ref="T123:T142" si="3"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60" t="s">
        <v>242</v>
      </c>
      <c r="AT123" s="160" t="s">
        <v>267</v>
      </c>
      <c r="AU123" s="160" t="s">
        <v>122</v>
      </c>
      <c r="AY123" s="14" t="s">
        <v>114</v>
      </c>
      <c r="BE123" s="161">
        <f t="shared" ref="BE123:BE142" si="4">IF(N123="základná",J123,0)</f>
        <v>0</v>
      </c>
      <c r="BF123" s="161">
        <f t="shared" ref="BF123:BF142" si="5">IF(N123="znížená",J123,0)</f>
        <v>0</v>
      </c>
      <c r="BG123" s="161">
        <f t="shared" ref="BG123:BG142" si="6">IF(N123="zákl. prenesená",J123,0)</f>
        <v>0</v>
      </c>
      <c r="BH123" s="161">
        <f t="shared" ref="BH123:BH142" si="7">IF(N123="zníž. prenesená",J123,0)</f>
        <v>0</v>
      </c>
      <c r="BI123" s="161">
        <f t="shared" ref="BI123:BI142" si="8">IF(N123="nulová",J123,0)</f>
        <v>0</v>
      </c>
      <c r="BJ123" s="14" t="s">
        <v>122</v>
      </c>
      <c r="BK123" s="162">
        <f t="shared" ref="BK123:BK142" si="9">ROUND(I123*H123,3)</f>
        <v>0</v>
      </c>
      <c r="BL123" s="14" t="s">
        <v>242</v>
      </c>
      <c r="BM123" s="160" t="s">
        <v>407</v>
      </c>
    </row>
    <row r="124" spans="1:65" s="2" customFormat="1" ht="16.5" customHeight="1">
      <c r="A124" s="29"/>
      <c r="B124" s="147"/>
      <c r="C124" s="163" t="s">
        <v>122</v>
      </c>
      <c r="D124" s="163" t="s">
        <v>267</v>
      </c>
      <c r="E124" s="164" t="s">
        <v>408</v>
      </c>
      <c r="F124" s="165" t="s">
        <v>409</v>
      </c>
      <c r="G124" s="166" t="s">
        <v>120</v>
      </c>
      <c r="H124" s="167">
        <v>140</v>
      </c>
      <c r="I124" s="168"/>
      <c r="J124" s="167">
        <f t="shared" si="0"/>
        <v>0</v>
      </c>
      <c r="K124" s="169"/>
      <c r="L124" s="30"/>
      <c r="M124" s="170" t="s">
        <v>1</v>
      </c>
      <c r="N124" s="171" t="s">
        <v>39</v>
      </c>
      <c r="O124" s="58"/>
      <c r="P124" s="158">
        <f t="shared" si="1"/>
        <v>0</v>
      </c>
      <c r="Q124" s="158">
        <v>0</v>
      </c>
      <c r="R124" s="158">
        <f t="shared" si="2"/>
        <v>0</v>
      </c>
      <c r="S124" s="158">
        <v>0</v>
      </c>
      <c r="T124" s="159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60" t="s">
        <v>242</v>
      </c>
      <c r="AT124" s="160" t="s">
        <v>267</v>
      </c>
      <c r="AU124" s="160" t="s">
        <v>122</v>
      </c>
      <c r="AY124" s="14" t="s">
        <v>114</v>
      </c>
      <c r="BE124" s="161">
        <f t="shared" si="4"/>
        <v>0</v>
      </c>
      <c r="BF124" s="161">
        <f t="shared" si="5"/>
        <v>0</v>
      </c>
      <c r="BG124" s="161">
        <f t="shared" si="6"/>
        <v>0</v>
      </c>
      <c r="BH124" s="161">
        <f t="shared" si="7"/>
        <v>0</v>
      </c>
      <c r="BI124" s="161">
        <f t="shared" si="8"/>
        <v>0</v>
      </c>
      <c r="BJ124" s="14" t="s">
        <v>122</v>
      </c>
      <c r="BK124" s="162">
        <f t="shared" si="9"/>
        <v>0</v>
      </c>
      <c r="BL124" s="14" t="s">
        <v>242</v>
      </c>
      <c r="BM124" s="160" t="s">
        <v>410</v>
      </c>
    </row>
    <row r="125" spans="1:65" s="2" customFormat="1" ht="24.2" customHeight="1">
      <c r="A125" s="29"/>
      <c r="B125" s="147"/>
      <c r="C125" s="163" t="s">
        <v>126</v>
      </c>
      <c r="D125" s="163" t="s">
        <v>267</v>
      </c>
      <c r="E125" s="164" t="s">
        <v>411</v>
      </c>
      <c r="F125" s="165" t="s">
        <v>412</v>
      </c>
      <c r="G125" s="166" t="s">
        <v>129</v>
      </c>
      <c r="H125" s="167">
        <v>46</v>
      </c>
      <c r="I125" s="168"/>
      <c r="J125" s="167">
        <f t="shared" si="0"/>
        <v>0</v>
      </c>
      <c r="K125" s="169"/>
      <c r="L125" s="30"/>
      <c r="M125" s="170" t="s">
        <v>1</v>
      </c>
      <c r="N125" s="171" t="s">
        <v>39</v>
      </c>
      <c r="O125" s="58"/>
      <c r="P125" s="158">
        <f t="shared" si="1"/>
        <v>0</v>
      </c>
      <c r="Q125" s="158">
        <v>0</v>
      </c>
      <c r="R125" s="158">
        <f t="shared" si="2"/>
        <v>0</v>
      </c>
      <c r="S125" s="158">
        <v>0</v>
      </c>
      <c r="T125" s="159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60" t="s">
        <v>242</v>
      </c>
      <c r="AT125" s="160" t="s">
        <v>267</v>
      </c>
      <c r="AU125" s="160" t="s">
        <v>122</v>
      </c>
      <c r="AY125" s="14" t="s">
        <v>114</v>
      </c>
      <c r="BE125" s="161">
        <f t="shared" si="4"/>
        <v>0</v>
      </c>
      <c r="BF125" s="161">
        <f t="shared" si="5"/>
        <v>0</v>
      </c>
      <c r="BG125" s="161">
        <f t="shared" si="6"/>
        <v>0</v>
      </c>
      <c r="BH125" s="161">
        <f t="shared" si="7"/>
        <v>0</v>
      </c>
      <c r="BI125" s="161">
        <f t="shared" si="8"/>
        <v>0</v>
      </c>
      <c r="BJ125" s="14" t="s">
        <v>122</v>
      </c>
      <c r="BK125" s="162">
        <f t="shared" si="9"/>
        <v>0</v>
      </c>
      <c r="BL125" s="14" t="s">
        <v>242</v>
      </c>
      <c r="BM125" s="160" t="s">
        <v>413</v>
      </c>
    </row>
    <row r="126" spans="1:65" s="2" customFormat="1" ht="24.2" customHeight="1">
      <c r="A126" s="29"/>
      <c r="B126" s="147"/>
      <c r="C126" s="163" t="s">
        <v>125</v>
      </c>
      <c r="D126" s="163" t="s">
        <v>267</v>
      </c>
      <c r="E126" s="164" t="s">
        <v>414</v>
      </c>
      <c r="F126" s="165" t="s">
        <v>415</v>
      </c>
      <c r="G126" s="166" t="s">
        <v>129</v>
      </c>
      <c r="H126" s="167">
        <v>98</v>
      </c>
      <c r="I126" s="168"/>
      <c r="J126" s="167">
        <f t="shared" si="0"/>
        <v>0</v>
      </c>
      <c r="K126" s="169"/>
      <c r="L126" s="30"/>
      <c r="M126" s="170" t="s">
        <v>1</v>
      </c>
      <c r="N126" s="171" t="s">
        <v>39</v>
      </c>
      <c r="O126" s="58"/>
      <c r="P126" s="158">
        <f t="shared" si="1"/>
        <v>0</v>
      </c>
      <c r="Q126" s="158">
        <v>0</v>
      </c>
      <c r="R126" s="158">
        <f t="shared" si="2"/>
        <v>0</v>
      </c>
      <c r="S126" s="158">
        <v>0</v>
      </c>
      <c r="T126" s="159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60" t="s">
        <v>242</v>
      </c>
      <c r="AT126" s="160" t="s">
        <v>267</v>
      </c>
      <c r="AU126" s="160" t="s">
        <v>122</v>
      </c>
      <c r="AY126" s="14" t="s">
        <v>114</v>
      </c>
      <c r="BE126" s="161">
        <f t="shared" si="4"/>
        <v>0</v>
      </c>
      <c r="BF126" s="161">
        <f t="shared" si="5"/>
        <v>0</v>
      </c>
      <c r="BG126" s="161">
        <f t="shared" si="6"/>
        <v>0</v>
      </c>
      <c r="BH126" s="161">
        <f t="shared" si="7"/>
        <v>0</v>
      </c>
      <c r="BI126" s="161">
        <f t="shared" si="8"/>
        <v>0</v>
      </c>
      <c r="BJ126" s="14" t="s">
        <v>122</v>
      </c>
      <c r="BK126" s="162">
        <f t="shared" si="9"/>
        <v>0</v>
      </c>
      <c r="BL126" s="14" t="s">
        <v>242</v>
      </c>
      <c r="BM126" s="160" t="s">
        <v>416</v>
      </c>
    </row>
    <row r="127" spans="1:65" s="2" customFormat="1" ht="24.2" customHeight="1">
      <c r="A127" s="29"/>
      <c r="B127" s="147"/>
      <c r="C127" s="163" t="s">
        <v>134</v>
      </c>
      <c r="D127" s="163" t="s">
        <v>267</v>
      </c>
      <c r="E127" s="164" t="s">
        <v>417</v>
      </c>
      <c r="F127" s="165" t="s">
        <v>418</v>
      </c>
      <c r="G127" s="166" t="s">
        <v>120</v>
      </c>
      <c r="H127" s="167">
        <v>12</v>
      </c>
      <c r="I127" s="168"/>
      <c r="J127" s="167">
        <f t="shared" si="0"/>
        <v>0</v>
      </c>
      <c r="K127" s="169"/>
      <c r="L127" s="30"/>
      <c r="M127" s="170" t="s">
        <v>1</v>
      </c>
      <c r="N127" s="171" t="s">
        <v>39</v>
      </c>
      <c r="O127" s="58"/>
      <c r="P127" s="158">
        <f t="shared" si="1"/>
        <v>0</v>
      </c>
      <c r="Q127" s="158">
        <v>0</v>
      </c>
      <c r="R127" s="158">
        <f t="shared" si="2"/>
        <v>0</v>
      </c>
      <c r="S127" s="158">
        <v>0</v>
      </c>
      <c r="T127" s="159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60" t="s">
        <v>242</v>
      </c>
      <c r="AT127" s="160" t="s">
        <v>267</v>
      </c>
      <c r="AU127" s="160" t="s">
        <v>122</v>
      </c>
      <c r="AY127" s="14" t="s">
        <v>114</v>
      </c>
      <c r="BE127" s="161">
        <f t="shared" si="4"/>
        <v>0</v>
      </c>
      <c r="BF127" s="161">
        <f t="shared" si="5"/>
        <v>0</v>
      </c>
      <c r="BG127" s="161">
        <f t="shared" si="6"/>
        <v>0</v>
      </c>
      <c r="BH127" s="161">
        <f t="shared" si="7"/>
        <v>0</v>
      </c>
      <c r="BI127" s="161">
        <f t="shared" si="8"/>
        <v>0</v>
      </c>
      <c r="BJ127" s="14" t="s">
        <v>122</v>
      </c>
      <c r="BK127" s="162">
        <f t="shared" si="9"/>
        <v>0</v>
      </c>
      <c r="BL127" s="14" t="s">
        <v>242</v>
      </c>
      <c r="BM127" s="160" t="s">
        <v>133</v>
      </c>
    </row>
    <row r="128" spans="1:65" s="2" customFormat="1" ht="24.2" customHeight="1">
      <c r="A128" s="29"/>
      <c r="B128" s="147"/>
      <c r="C128" s="163" t="s">
        <v>130</v>
      </c>
      <c r="D128" s="163" t="s">
        <v>267</v>
      </c>
      <c r="E128" s="164" t="s">
        <v>419</v>
      </c>
      <c r="F128" s="165" t="s">
        <v>420</v>
      </c>
      <c r="G128" s="166" t="s">
        <v>120</v>
      </c>
      <c r="H128" s="167">
        <v>2</v>
      </c>
      <c r="I128" s="168"/>
      <c r="J128" s="167">
        <f t="shared" si="0"/>
        <v>0</v>
      </c>
      <c r="K128" s="169"/>
      <c r="L128" s="30"/>
      <c r="M128" s="170" t="s">
        <v>1</v>
      </c>
      <c r="N128" s="171" t="s">
        <v>39</v>
      </c>
      <c r="O128" s="58"/>
      <c r="P128" s="158">
        <f t="shared" si="1"/>
        <v>0</v>
      </c>
      <c r="Q128" s="158">
        <v>0</v>
      </c>
      <c r="R128" s="158">
        <f t="shared" si="2"/>
        <v>0</v>
      </c>
      <c r="S128" s="158">
        <v>0</v>
      </c>
      <c r="T128" s="159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0" t="s">
        <v>242</v>
      </c>
      <c r="AT128" s="160" t="s">
        <v>267</v>
      </c>
      <c r="AU128" s="160" t="s">
        <v>122</v>
      </c>
      <c r="AY128" s="14" t="s">
        <v>114</v>
      </c>
      <c r="BE128" s="161">
        <f t="shared" si="4"/>
        <v>0</v>
      </c>
      <c r="BF128" s="161">
        <f t="shared" si="5"/>
        <v>0</v>
      </c>
      <c r="BG128" s="161">
        <f t="shared" si="6"/>
        <v>0</v>
      </c>
      <c r="BH128" s="161">
        <f t="shared" si="7"/>
        <v>0</v>
      </c>
      <c r="BI128" s="161">
        <f t="shared" si="8"/>
        <v>0</v>
      </c>
      <c r="BJ128" s="14" t="s">
        <v>122</v>
      </c>
      <c r="BK128" s="162">
        <f t="shared" si="9"/>
        <v>0</v>
      </c>
      <c r="BL128" s="14" t="s">
        <v>242</v>
      </c>
      <c r="BM128" s="160" t="s">
        <v>421</v>
      </c>
    </row>
    <row r="129" spans="1:65" s="2" customFormat="1" ht="16.5" customHeight="1">
      <c r="A129" s="29"/>
      <c r="B129" s="147"/>
      <c r="C129" s="163" t="s">
        <v>141</v>
      </c>
      <c r="D129" s="163" t="s">
        <v>267</v>
      </c>
      <c r="E129" s="164" t="s">
        <v>422</v>
      </c>
      <c r="F129" s="165" t="s">
        <v>423</v>
      </c>
      <c r="G129" s="166" t="s">
        <v>120</v>
      </c>
      <c r="H129" s="167">
        <v>2</v>
      </c>
      <c r="I129" s="168"/>
      <c r="J129" s="167">
        <f t="shared" si="0"/>
        <v>0</v>
      </c>
      <c r="K129" s="169"/>
      <c r="L129" s="30"/>
      <c r="M129" s="170" t="s">
        <v>1</v>
      </c>
      <c r="N129" s="171" t="s">
        <v>39</v>
      </c>
      <c r="O129" s="58"/>
      <c r="P129" s="158">
        <f t="shared" si="1"/>
        <v>0</v>
      </c>
      <c r="Q129" s="158">
        <v>0</v>
      </c>
      <c r="R129" s="158">
        <f t="shared" si="2"/>
        <v>0</v>
      </c>
      <c r="S129" s="158">
        <v>0</v>
      </c>
      <c r="T129" s="159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0" t="s">
        <v>242</v>
      </c>
      <c r="AT129" s="160" t="s">
        <v>267</v>
      </c>
      <c r="AU129" s="160" t="s">
        <v>122</v>
      </c>
      <c r="AY129" s="14" t="s">
        <v>114</v>
      </c>
      <c r="BE129" s="161">
        <f t="shared" si="4"/>
        <v>0</v>
      </c>
      <c r="BF129" s="161">
        <f t="shared" si="5"/>
        <v>0</v>
      </c>
      <c r="BG129" s="161">
        <f t="shared" si="6"/>
        <v>0</v>
      </c>
      <c r="BH129" s="161">
        <f t="shared" si="7"/>
        <v>0</v>
      </c>
      <c r="BI129" s="161">
        <f t="shared" si="8"/>
        <v>0</v>
      </c>
      <c r="BJ129" s="14" t="s">
        <v>122</v>
      </c>
      <c r="BK129" s="162">
        <f t="shared" si="9"/>
        <v>0</v>
      </c>
      <c r="BL129" s="14" t="s">
        <v>242</v>
      </c>
      <c r="BM129" s="160" t="s">
        <v>424</v>
      </c>
    </row>
    <row r="130" spans="1:65" s="2" customFormat="1" ht="16.5" customHeight="1">
      <c r="A130" s="29"/>
      <c r="B130" s="147"/>
      <c r="C130" s="163" t="s">
        <v>133</v>
      </c>
      <c r="D130" s="163" t="s">
        <v>267</v>
      </c>
      <c r="E130" s="164" t="s">
        <v>425</v>
      </c>
      <c r="F130" s="165" t="s">
        <v>426</v>
      </c>
      <c r="G130" s="166" t="s">
        <v>120</v>
      </c>
      <c r="H130" s="167">
        <v>2</v>
      </c>
      <c r="I130" s="168"/>
      <c r="J130" s="167">
        <f t="shared" si="0"/>
        <v>0</v>
      </c>
      <c r="K130" s="169"/>
      <c r="L130" s="30"/>
      <c r="M130" s="170" t="s">
        <v>1</v>
      </c>
      <c r="N130" s="171" t="s">
        <v>39</v>
      </c>
      <c r="O130" s="58"/>
      <c r="P130" s="158">
        <f t="shared" si="1"/>
        <v>0</v>
      </c>
      <c r="Q130" s="158">
        <v>0</v>
      </c>
      <c r="R130" s="158">
        <f t="shared" si="2"/>
        <v>0</v>
      </c>
      <c r="S130" s="158">
        <v>0</v>
      </c>
      <c r="T130" s="159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242</v>
      </c>
      <c r="AT130" s="160" t="s">
        <v>267</v>
      </c>
      <c r="AU130" s="160" t="s">
        <v>122</v>
      </c>
      <c r="AY130" s="14" t="s">
        <v>114</v>
      </c>
      <c r="BE130" s="161">
        <f t="shared" si="4"/>
        <v>0</v>
      </c>
      <c r="BF130" s="161">
        <f t="shared" si="5"/>
        <v>0</v>
      </c>
      <c r="BG130" s="161">
        <f t="shared" si="6"/>
        <v>0</v>
      </c>
      <c r="BH130" s="161">
        <f t="shared" si="7"/>
        <v>0</v>
      </c>
      <c r="BI130" s="161">
        <f t="shared" si="8"/>
        <v>0</v>
      </c>
      <c r="BJ130" s="14" t="s">
        <v>122</v>
      </c>
      <c r="BK130" s="162">
        <f t="shared" si="9"/>
        <v>0</v>
      </c>
      <c r="BL130" s="14" t="s">
        <v>242</v>
      </c>
      <c r="BM130" s="160" t="s">
        <v>427</v>
      </c>
    </row>
    <row r="131" spans="1:65" s="2" customFormat="1" ht="21.75" customHeight="1">
      <c r="A131" s="29"/>
      <c r="B131" s="147"/>
      <c r="C131" s="163" t="s">
        <v>148</v>
      </c>
      <c r="D131" s="163" t="s">
        <v>267</v>
      </c>
      <c r="E131" s="164" t="s">
        <v>428</v>
      </c>
      <c r="F131" s="165" t="s">
        <v>429</v>
      </c>
      <c r="G131" s="166" t="s">
        <v>120</v>
      </c>
      <c r="H131" s="167">
        <v>25</v>
      </c>
      <c r="I131" s="168"/>
      <c r="J131" s="167">
        <f t="shared" si="0"/>
        <v>0</v>
      </c>
      <c r="K131" s="169"/>
      <c r="L131" s="30"/>
      <c r="M131" s="170" t="s">
        <v>1</v>
      </c>
      <c r="N131" s="171" t="s">
        <v>39</v>
      </c>
      <c r="O131" s="58"/>
      <c r="P131" s="158">
        <f t="shared" si="1"/>
        <v>0</v>
      </c>
      <c r="Q131" s="158">
        <v>0</v>
      </c>
      <c r="R131" s="158">
        <f t="shared" si="2"/>
        <v>0</v>
      </c>
      <c r="S131" s="158">
        <v>0</v>
      </c>
      <c r="T131" s="159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242</v>
      </c>
      <c r="AT131" s="160" t="s">
        <v>267</v>
      </c>
      <c r="AU131" s="160" t="s">
        <v>122</v>
      </c>
      <c r="AY131" s="14" t="s">
        <v>114</v>
      </c>
      <c r="BE131" s="161">
        <f t="shared" si="4"/>
        <v>0</v>
      </c>
      <c r="BF131" s="161">
        <f t="shared" si="5"/>
        <v>0</v>
      </c>
      <c r="BG131" s="161">
        <f t="shared" si="6"/>
        <v>0</v>
      </c>
      <c r="BH131" s="161">
        <f t="shared" si="7"/>
        <v>0</v>
      </c>
      <c r="BI131" s="161">
        <f t="shared" si="8"/>
        <v>0</v>
      </c>
      <c r="BJ131" s="14" t="s">
        <v>122</v>
      </c>
      <c r="BK131" s="162">
        <f t="shared" si="9"/>
        <v>0</v>
      </c>
      <c r="BL131" s="14" t="s">
        <v>242</v>
      </c>
      <c r="BM131" s="160" t="s">
        <v>430</v>
      </c>
    </row>
    <row r="132" spans="1:65" s="2" customFormat="1" ht="16.5" customHeight="1">
      <c r="A132" s="29"/>
      <c r="B132" s="147"/>
      <c r="C132" s="163" t="s">
        <v>137</v>
      </c>
      <c r="D132" s="163" t="s">
        <v>267</v>
      </c>
      <c r="E132" s="164" t="s">
        <v>431</v>
      </c>
      <c r="F132" s="165" t="s">
        <v>432</v>
      </c>
      <c r="G132" s="166" t="s">
        <v>120</v>
      </c>
      <c r="H132" s="167">
        <v>46</v>
      </c>
      <c r="I132" s="168"/>
      <c r="J132" s="167">
        <f t="shared" si="0"/>
        <v>0</v>
      </c>
      <c r="K132" s="169"/>
      <c r="L132" s="30"/>
      <c r="M132" s="170" t="s">
        <v>1</v>
      </c>
      <c r="N132" s="171" t="s">
        <v>39</v>
      </c>
      <c r="O132" s="58"/>
      <c r="P132" s="158">
        <f t="shared" si="1"/>
        <v>0</v>
      </c>
      <c r="Q132" s="158">
        <v>0</v>
      </c>
      <c r="R132" s="158">
        <f t="shared" si="2"/>
        <v>0</v>
      </c>
      <c r="S132" s="158">
        <v>0</v>
      </c>
      <c r="T132" s="159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242</v>
      </c>
      <c r="AT132" s="160" t="s">
        <v>267</v>
      </c>
      <c r="AU132" s="160" t="s">
        <v>122</v>
      </c>
      <c r="AY132" s="14" t="s">
        <v>114</v>
      </c>
      <c r="BE132" s="161">
        <f t="shared" si="4"/>
        <v>0</v>
      </c>
      <c r="BF132" s="161">
        <f t="shared" si="5"/>
        <v>0</v>
      </c>
      <c r="BG132" s="161">
        <f t="shared" si="6"/>
        <v>0</v>
      </c>
      <c r="BH132" s="161">
        <f t="shared" si="7"/>
        <v>0</v>
      </c>
      <c r="BI132" s="161">
        <f t="shared" si="8"/>
        <v>0</v>
      </c>
      <c r="BJ132" s="14" t="s">
        <v>122</v>
      </c>
      <c r="BK132" s="162">
        <f t="shared" si="9"/>
        <v>0</v>
      </c>
      <c r="BL132" s="14" t="s">
        <v>242</v>
      </c>
      <c r="BM132" s="160" t="s">
        <v>433</v>
      </c>
    </row>
    <row r="133" spans="1:65" s="2" customFormat="1" ht="16.5" customHeight="1">
      <c r="A133" s="29"/>
      <c r="B133" s="147"/>
      <c r="C133" s="163" t="s">
        <v>155</v>
      </c>
      <c r="D133" s="163" t="s">
        <v>267</v>
      </c>
      <c r="E133" s="164" t="s">
        <v>434</v>
      </c>
      <c r="F133" s="165" t="s">
        <v>435</v>
      </c>
      <c r="G133" s="166" t="s">
        <v>120</v>
      </c>
      <c r="H133" s="167">
        <v>6</v>
      </c>
      <c r="I133" s="168"/>
      <c r="J133" s="167">
        <f t="shared" si="0"/>
        <v>0</v>
      </c>
      <c r="K133" s="169"/>
      <c r="L133" s="30"/>
      <c r="M133" s="170" t="s">
        <v>1</v>
      </c>
      <c r="N133" s="171" t="s">
        <v>39</v>
      </c>
      <c r="O133" s="58"/>
      <c r="P133" s="158">
        <f t="shared" si="1"/>
        <v>0</v>
      </c>
      <c r="Q133" s="158">
        <v>0</v>
      </c>
      <c r="R133" s="158">
        <f t="shared" si="2"/>
        <v>0</v>
      </c>
      <c r="S133" s="158">
        <v>0</v>
      </c>
      <c r="T133" s="159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242</v>
      </c>
      <c r="AT133" s="160" t="s">
        <v>267</v>
      </c>
      <c r="AU133" s="160" t="s">
        <v>122</v>
      </c>
      <c r="AY133" s="14" t="s">
        <v>114</v>
      </c>
      <c r="BE133" s="161">
        <f t="shared" si="4"/>
        <v>0</v>
      </c>
      <c r="BF133" s="161">
        <f t="shared" si="5"/>
        <v>0</v>
      </c>
      <c r="BG133" s="161">
        <f t="shared" si="6"/>
        <v>0</v>
      </c>
      <c r="BH133" s="161">
        <f t="shared" si="7"/>
        <v>0</v>
      </c>
      <c r="BI133" s="161">
        <f t="shared" si="8"/>
        <v>0</v>
      </c>
      <c r="BJ133" s="14" t="s">
        <v>122</v>
      </c>
      <c r="BK133" s="162">
        <f t="shared" si="9"/>
        <v>0</v>
      </c>
      <c r="BL133" s="14" t="s">
        <v>242</v>
      </c>
      <c r="BM133" s="160" t="s">
        <v>436</v>
      </c>
    </row>
    <row r="134" spans="1:65" s="2" customFormat="1" ht="24.2" customHeight="1">
      <c r="A134" s="29"/>
      <c r="B134" s="147"/>
      <c r="C134" s="163" t="s">
        <v>140</v>
      </c>
      <c r="D134" s="163" t="s">
        <v>267</v>
      </c>
      <c r="E134" s="164" t="s">
        <v>437</v>
      </c>
      <c r="F134" s="165" t="s">
        <v>438</v>
      </c>
      <c r="G134" s="166" t="s">
        <v>120</v>
      </c>
      <c r="H134" s="167">
        <v>8</v>
      </c>
      <c r="I134" s="168"/>
      <c r="J134" s="167">
        <f t="shared" si="0"/>
        <v>0</v>
      </c>
      <c r="K134" s="169"/>
      <c r="L134" s="30"/>
      <c r="M134" s="170" t="s">
        <v>1</v>
      </c>
      <c r="N134" s="171" t="s">
        <v>39</v>
      </c>
      <c r="O134" s="58"/>
      <c r="P134" s="158">
        <f t="shared" si="1"/>
        <v>0</v>
      </c>
      <c r="Q134" s="158">
        <v>0</v>
      </c>
      <c r="R134" s="158">
        <f t="shared" si="2"/>
        <v>0</v>
      </c>
      <c r="S134" s="158">
        <v>0</v>
      </c>
      <c r="T134" s="159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242</v>
      </c>
      <c r="AT134" s="160" t="s">
        <v>267</v>
      </c>
      <c r="AU134" s="160" t="s">
        <v>122</v>
      </c>
      <c r="AY134" s="14" t="s">
        <v>114</v>
      </c>
      <c r="BE134" s="161">
        <f t="shared" si="4"/>
        <v>0</v>
      </c>
      <c r="BF134" s="161">
        <f t="shared" si="5"/>
        <v>0</v>
      </c>
      <c r="BG134" s="161">
        <f t="shared" si="6"/>
        <v>0</v>
      </c>
      <c r="BH134" s="161">
        <f t="shared" si="7"/>
        <v>0</v>
      </c>
      <c r="BI134" s="161">
        <f t="shared" si="8"/>
        <v>0</v>
      </c>
      <c r="BJ134" s="14" t="s">
        <v>122</v>
      </c>
      <c r="BK134" s="162">
        <f t="shared" si="9"/>
        <v>0</v>
      </c>
      <c r="BL134" s="14" t="s">
        <v>242</v>
      </c>
      <c r="BM134" s="160" t="s">
        <v>439</v>
      </c>
    </row>
    <row r="135" spans="1:65" s="2" customFormat="1" ht="16.5" customHeight="1">
      <c r="A135" s="29"/>
      <c r="B135" s="147"/>
      <c r="C135" s="163" t="s">
        <v>162</v>
      </c>
      <c r="D135" s="163" t="s">
        <v>267</v>
      </c>
      <c r="E135" s="164" t="s">
        <v>440</v>
      </c>
      <c r="F135" s="165" t="s">
        <v>441</v>
      </c>
      <c r="G135" s="166" t="s">
        <v>120</v>
      </c>
      <c r="H135" s="167">
        <v>7</v>
      </c>
      <c r="I135" s="168"/>
      <c r="J135" s="167">
        <f t="shared" si="0"/>
        <v>0</v>
      </c>
      <c r="K135" s="169"/>
      <c r="L135" s="30"/>
      <c r="M135" s="170" t="s">
        <v>1</v>
      </c>
      <c r="N135" s="171" t="s">
        <v>39</v>
      </c>
      <c r="O135" s="58"/>
      <c r="P135" s="158">
        <f t="shared" si="1"/>
        <v>0</v>
      </c>
      <c r="Q135" s="158">
        <v>0</v>
      </c>
      <c r="R135" s="158">
        <f t="shared" si="2"/>
        <v>0</v>
      </c>
      <c r="S135" s="158">
        <v>0</v>
      </c>
      <c r="T135" s="159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242</v>
      </c>
      <c r="AT135" s="160" t="s">
        <v>267</v>
      </c>
      <c r="AU135" s="160" t="s">
        <v>122</v>
      </c>
      <c r="AY135" s="14" t="s">
        <v>114</v>
      </c>
      <c r="BE135" s="161">
        <f t="shared" si="4"/>
        <v>0</v>
      </c>
      <c r="BF135" s="161">
        <f t="shared" si="5"/>
        <v>0</v>
      </c>
      <c r="BG135" s="161">
        <f t="shared" si="6"/>
        <v>0</v>
      </c>
      <c r="BH135" s="161">
        <f t="shared" si="7"/>
        <v>0</v>
      </c>
      <c r="BI135" s="161">
        <f t="shared" si="8"/>
        <v>0</v>
      </c>
      <c r="BJ135" s="14" t="s">
        <v>122</v>
      </c>
      <c r="BK135" s="162">
        <f t="shared" si="9"/>
        <v>0</v>
      </c>
      <c r="BL135" s="14" t="s">
        <v>242</v>
      </c>
      <c r="BM135" s="160" t="s">
        <v>442</v>
      </c>
    </row>
    <row r="136" spans="1:65" s="2" customFormat="1" ht="16.5" customHeight="1">
      <c r="A136" s="29"/>
      <c r="B136" s="147"/>
      <c r="C136" s="163" t="s">
        <v>144</v>
      </c>
      <c r="D136" s="163" t="s">
        <v>267</v>
      </c>
      <c r="E136" s="164" t="s">
        <v>443</v>
      </c>
      <c r="F136" s="165" t="s">
        <v>444</v>
      </c>
      <c r="G136" s="166" t="s">
        <v>120</v>
      </c>
      <c r="H136" s="167">
        <v>6</v>
      </c>
      <c r="I136" s="168"/>
      <c r="J136" s="167">
        <f t="shared" si="0"/>
        <v>0</v>
      </c>
      <c r="K136" s="169"/>
      <c r="L136" s="30"/>
      <c r="M136" s="170" t="s">
        <v>1</v>
      </c>
      <c r="N136" s="171" t="s">
        <v>39</v>
      </c>
      <c r="O136" s="58"/>
      <c r="P136" s="158">
        <f t="shared" si="1"/>
        <v>0</v>
      </c>
      <c r="Q136" s="158">
        <v>0</v>
      </c>
      <c r="R136" s="158">
        <f t="shared" si="2"/>
        <v>0</v>
      </c>
      <c r="S136" s="158">
        <v>0</v>
      </c>
      <c r="T136" s="159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242</v>
      </c>
      <c r="AT136" s="160" t="s">
        <v>267</v>
      </c>
      <c r="AU136" s="160" t="s">
        <v>122</v>
      </c>
      <c r="AY136" s="14" t="s">
        <v>114</v>
      </c>
      <c r="BE136" s="161">
        <f t="shared" si="4"/>
        <v>0</v>
      </c>
      <c r="BF136" s="161">
        <f t="shared" si="5"/>
        <v>0</v>
      </c>
      <c r="BG136" s="161">
        <f t="shared" si="6"/>
        <v>0</v>
      </c>
      <c r="BH136" s="161">
        <f t="shared" si="7"/>
        <v>0</v>
      </c>
      <c r="BI136" s="161">
        <f t="shared" si="8"/>
        <v>0</v>
      </c>
      <c r="BJ136" s="14" t="s">
        <v>122</v>
      </c>
      <c r="BK136" s="162">
        <f t="shared" si="9"/>
        <v>0</v>
      </c>
      <c r="BL136" s="14" t="s">
        <v>242</v>
      </c>
      <c r="BM136" s="160" t="s">
        <v>445</v>
      </c>
    </row>
    <row r="137" spans="1:65" s="2" customFormat="1" ht="16.5" customHeight="1">
      <c r="A137" s="29"/>
      <c r="B137" s="147"/>
      <c r="C137" s="163" t="s">
        <v>169</v>
      </c>
      <c r="D137" s="163" t="s">
        <v>267</v>
      </c>
      <c r="E137" s="164" t="s">
        <v>446</v>
      </c>
      <c r="F137" s="165" t="s">
        <v>447</v>
      </c>
      <c r="G137" s="166" t="s">
        <v>120</v>
      </c>
      <c r="H137" s="167">
        <v>6</v>
      </c>
      <c r="I137" s="168"/>
      <c r="J137" s="167">
        <f t="shared" si="0"/>
        <v>0</v>
      </c>
      <c r="K137" s="169"/>
      <c r="L137" s="30"/>
      <c r="M137" s="170" t="s">
        <v>1</v>
      </c>
      <c r="N137" s="171" t="s">
        <v>39</v>
      </c>
      <c r="O137" s="58"/>
      <c r="P137" s="158">
        <f t="shared" si="1"/>
        <v>0</v>
      </c>
      <c r="Q137" s="158">
        <v>0</v>
      </c>
      <c r="R137" s="158">
        <f t="shared" si="2"/>
        <v>0</v>
      </c>
      <c r="S137" s="158">
        <v>0</v>
      </c>
      <c r="T137" s="159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242</v>
      </c>
      <c r="AT137" s="160" t="s">
        <v>267</v>
      </c>
      <c r="AU137" s="160" t="s">
        <v>122</v>
      </c>
      <c r="AY137" s="14" t="s">
        <v>114</v>
      </c>
      <c r="BE137" s="161">
        <f t="shared" si="4"/>
        <v>0</v>
      </c>
      <c r="BF137" s="161">
        <f t="shared" si="5"/>
        <v>0</v>
      </c>
      <c r="BG137" s="161">
        <f t="shared" si="6"/>
        <v>0</v>
      </c>
      <c r="BH137" s="161">
        <f t="shared" si="7"/>
        <v>0</v>
      </c>
      <c r="BI137" s="161">
        <f t="shared" si="8"/>
        <v>0</v>
      </c>
      <c r="BJ137" s="14" t="s">
        <v>122</v>
      </c>
      <c r="BK137" s="162">
        <f t="shared" si="9"/>
        <v>0</v>
      </c>
      <c r="BL137" s="14" t="s">
        <v>242</v>
      </c>
      <c r="BM137" s="160" t="s">
        <v>448</v>
      </c>
    </row>
    <row r="138" spans="1:65" s="2" customFormat="1" ht="24.2" customHeight="1">
      <c r="A138" s="29"/>
      <c r="B138" s="147"/>
      <c r="C138" s="163" t="s">
        <v>173</v>
      </c>
      <c r="D138" s="163" t="s">
        <v>267</v>
      </c>
      <c r="E138" s="164" t="s">
        <v>449</v>
      </c>
      <c r="F138" s="165" t="s">
        <v>450</v>
      </c>
      <c r="G138" s="166" t="s">
        <v>129</v>
      </c>
      <c r="H138" s="167">
        <v>48</v>
      </c>
      <c r="I138" s="168"/>
      <c r="J138" s="167">
        <f t="shared" si="0"/>
        <v>0</v>
      </c>
      <c r="K138" s="169"/>
      <c r="L138" s="30"/>
      <c r="M138" s="170" t="s">
        <v>1</v>
      </c>
      <c r="N138" s="171" t="s">
        <v>39</v>
      </c>
      <c r="O138" s="58"/>
      <c r="P138" s="158">
        <f t="shared" si="1"/>
        <v>0</v>
      </c>
      <c r="Q138" s="158">
        <v>0</v>
      </c>
      <c r="R138" s="158">
        <f t="shared" si="2"/>
        <v>0</v>
      </c>
      <c r="S138" s="158">
        <v>0</v>
      </c>
      <c r="T138" s="159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242</v>
      </c>
      <c r="AT138" s="160" t="s">
        <v>267</v>
      </c>
      <c r="AU138" s="160" t="s">
        <v>122</v>
      </c>
      <c r="AY138" s="14" t="s">
        <v>114</v>
      </c>
      <c r="BE138" s="161">
        <f t="shared" si="4"/>
        <v>0</v>
      </c>
      <c r="BF138" s="161">
        <f t="shared" si="5"/>
        <v>0</v>
      </c>
      <c r="BG138" s="161">
        <f t="shared" si="6"/>
        <v>0</v>
      </c>
      <c r="BH138" s="161">
        <f t="shared" si="7"/>
        <v>0</v>
      </c>
      <c r="BI138" s="161">
        <f t="shared" si="8"/>
        <v>0</v>
      </c>
      <c r="BJ138" s="14" t="s">
        <v>122</v>
      </c>
      <c r="BK138" s="162">
        <f t="shared" si="9"/>
        <v>0</v>
      </c>
      <c r="BL138" s="14" t="s">
        <v>242</v>
      </c>
      <c r="BM138" s="160" t="s">
        <v>451</v>
      </c>
    </row>
    <row r="139" spans="1:65" s="2" customFormat="1" ht="24.2" customHeight="1">
      <c r="A139" s="29"/>
      <c r="B139" s="147"/>
      <c r="C139" s="163" t="s">
        <v>177</v>
      </c>
      <c r="D139" s="163" t="s">
        <v>267</v>
      </c>
      <c r="E139" s="164" t="s">
        <v>452</v>
      </c>
      <c r="F139" s="165" t="s">
        <v>453</v>
      </c>
      <c r="G139" s="166" t="s">
        <v>129</v>
      </c>
      <c r="H139" s="167">
        <v>48</v>
      </c>
      <c r="I139" s="168"/>
      <c r="J139" s="167">
        <f t="shared" si="0"/>
        <v>0</v>
      </c>
      <c r="K139" s="169"/>
      <c r="L139" s="30"/>
      <c r="M139" s="170" t="s">
        <v>1</v>
      </c>
      <c r="N139" s="171" t="s">
        <v>39</v>
      </c>
      <c r="O139" s="58"/>
      <c r="P139" s="158">
        <f t="shared" si="1"/>
        <v>0</v>
      </c>
      <c r="Q139" s="158">
        <v>0</v>
      </c>
      <c r="R139" s="158">
        <f t="shared" si="2"/>
        <v>0</v>
      </c>
      <c r="S139" s="158">
        <v>0</v>
      </c>
      <c r="T139" s="159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242</v>
      </c>
      <c r="AT139" s="160" t="s">
        <v>267</v>
      </c>
      <c r="AU139" s="160" t="s">
        <v>122</v>
      </c>
      <c r="AY139" s="14" t="s">
        <v>114</v>
      </c>
      <c r="BE139" s="161">
        <f t="shared" si="4"/>
        <v>0</v>
      </c>
      <c r="BF139" s="161">
        <f t="shared" si="5"/>
        <v>0</v>
      </c>
      <c r="BG139" s="161">
        <f t="shared" si="6"/>
        <v>0</v>
      </c>
      <c r="BH139" s="161">
        <f t="shared" si="7"/>
        <v>0</v>
      </c>
      <c r="BI139" s="161">
        <f t="shared" si="8"/>
        <v>0</v>
      </c>
      <c r="BJ139" s="14" t="s">
        <v>122</v>
      </c>
      <c r="BK139" s="162">
        <f t="shared" si="9"/>
        <v>0</v>
      </c>
      <c r="BL139" s="14" t="s">
        <v>242</v>
      </c>
      <c r="BM139" s="160" t="s">
        <v>454</v>
      </c>
    </row>
    <row r="140" spans="1:65" s="2" customFormat="1" ht="24.2" customHeight="1">
      <c r="A140" s="29"/>
      <c r="B140" s="147"/>
      <c r="C140" s="163" t="s">
        <v>181</v>
      </c>
      <c r="D140" s="163" t="s">
        <v>267</v>
      </c>
      <c r="E140" s="164" t="s">
        <v>455</v>
      </c>
      <c r="F140" s="165" t="s">
        <v>456</v>
      </c>
      <c r="G140" s="166" t="s">
        <v>120</v>
      </c>
      <c r="H140" s="167">
        <v>6</v>
      </c>
      <c r="I140" s="168"/>
      <c r="J140" s="167">
        <f t="shared" si="0"/>
        <v>0</v>
      </c>
      <c r="K140" s="169"/>
      <c r="L140" s="30"/>
      <c r="M140" s="170" t="s">
        <v>1</v>
      </c>
      <c r="N140" s="171" t="s">
        <v>39</v>
      </c>
      <c r="O140" s="58"/>
      <c r="P140" s="158">
        <f t="shared" si="1"/>
        <v>0</v>
      </c>
      <c r="Q140" s="158">
        <v>0</v>
      </c>
      <c r="R140" s="158">
        <f t="shared" si="2"/>
        <v>0</v>
      </c>
      <c r="S140" s="158">
        <v>0</v>
      </c>
      <c r="T140" s="159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242</v>
      </c>
      <c r="AT140" s="160" t="s">
        <v>267</v>
      </c>
      <c r="AU140" s="160" t="s">
        <v>122</v>
      </c>
      <c r="AY140" s="14" t="s">
        <v>114</v>
      </c>
      <c r="BE140" s="161">
        <f t="shared" si="4"/>
        <v>0</v>
      </c>
      <c r="BF140" s="161">
        <f t="shared" si="5"/>
        <v>0</v>
      </c>
      <c r="BG140" s="161">
        <f t="shared" si="6"/>
        <v>0</v>
      </c>
      <c r="BH140" s="161">
        <f t="shared" si="7"/>
        <v>0</v>
      </c>
      <c r="BI140" s="161">
        <f t="shared" si="8"/>
        <v>0</v>
      </c>
      <c r="BJ140" s="14" t="s">
        <v>122</v>
      </c>
      <c r="BK140" s="162">
        <f t="shared" si="9"/>
        <v>0</v>
      </c>
      <c r="BL140" s="14" t="s">
        <v>242</v>
      </c>
      <c r="BM140" s="160" t="s">
        <v>181</v>
      </c>
    </row>
    <row r="141" spans="1:65" s="2" customFormat="1" ht="16.5" customHeight="1">
      <c r="A141" s="29"/>
      <c r="B141" s="147"/>
      <c r="C141" s="163" t="s">
        <v>185</v>
      </c>
      <c r="D141" s="163" t="s">
        <v>267</v>
      </c>
      <c r="E141" s="164" t="s">
        <v>384</v>
      </c>
      <c r="F141" s="165" t="s">
        <v>385</v>
      </c>
      <c r="G141" s="166" t="s">
        <v>263</v>
      </c>
      <c r="H141" s="168"/>
      <c r="I141" s="168"/>
      <c r="J141" s="167">
        <f t="shared" si="0"/>
        <v>0</v>
      </c>
      <c r="K141" s="169"/>
      <c r="L141" s="30"/>
      <c r="M141" s="170" t="s">
        <v>1</v>
      </c>
      <c r="N141" s="171" t="s">
        <v>39</v>
      </c>
      <c r="O141" s="58"/>
      <c r="P141" s="158">
        <f t="shared" si="1"/>
        <v>0</v>
      </c>
      <c r="Q141" s="158">
        <v>0</v>
      </c>
      <c r="R141" s="158">
        <f t="shared" si="2"/>
        <v>0</v>
      </c>
      <c r="S141" s="158">
        <v>0</v>
      </c>
      <c r="T141" s="159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242</v>
      </c>
      <c r="AT141" s="160" t="s">
        <v>267</v>
      </c>
      <c r="AU141" s="160" t="s">
        <v>122</v>
      </c>
      <c r="AY141" s="14" t="s">
        <v>114</v>
      </c>
      <c r="BE141" s="161">
        <f t="shared" si="4"/>
        <v>0</v>
      </c>
      <c r="BF141" s="161">
        <f t="shared" si="5"/>
        <v>0</v>
      </c>
      <c r="BG141" s="161">
        <f t="shared" si="6"/>
        <v>0</v>
      </c>
      <c r="BH141" s="161">
        <f t="shared" si="7"/>
        <v>0</v>
      </c>
      <c r="BI141" s="161">
        <f t="shared" si="8"/>
        <v>0</v>
      </c>
      <c r="BJ141" s="14" t="s">
        <v>122</v>
      </c>
      <c r="BK141" s="162">
        <f t="shared" si="9"/>
        <v>0</v>
      </c>
      <c r="BL141" s="14" t="s">
        <v>242</v>
      </c>
      <c r="BM141" s="160" t="s">
        <v>7</v>
      </c>
    </row>
    <row r="142" spans="1:65" s="2" customFormat="1" ht="16.5" customHeight="1">
      <c r="A142" s="29"/>
      <c r="B142" s="147"/>
      <c r="C142" s="163" t="s">
        <v>7</v>
      </c>
      <c r="D142" s="163" t="s">
        <v>267</v>
      </c>
      <c r="E142" s="164" t="s">
        <v>388</v>
      </c>
      <c r="F142" s="165" t="s">
        <v>389</v>
      </c>
      <c r="G142" s="166" t="s">
        <v>390</v>
      </c>
      <c r="H142" s="167">
        <v>15</v>
      </c>
      <c r="I142" s="168"/>
      <c r="J142" s="167">
        <f t="shared" si="0"/>
        <v>0</v>
      </c>
      <c r="K142" s="169"/>
      <c r="L142" s="30"/>
      <c r="M142" s="170" t="s">
        <v>1</v>
      </c>
      <c r="N142" s="171" t="s">
        <v>39</v>
      </c>
      <c r="O142" s="58"/>
      <c r="P142" s="158">
        <f t="shared" si="1"/>
        <v>0</v>
      </c>
      <c r="Q142" s="158">
        <v>0</v>
      </c>
      <c r="R142" s="158">
        <f t="shared" si="2"/>
        <v>0</v>
      </c>
      <c r="S142" s="158">
        <v>0</v>
      </c>
      <c r="T142" s="159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242</v>
      </c>
      <c r="AT142" s="160" t="s">
        <v>267</v>
      </c>
      <c r="AU142" s="160" t="s">
        <v>122</v>
      </c>
      <c r="AY142" s="14" t="s">
        <v>114</v>
      </c>
      <c r="BE142" s="161">
        <f t="shared" si="4"/>
        <v>0</v>
      </c>
      <c r="BF142" s="161">
        <f t="shared" si="5"/>
        <v>0</v>
      </c>
      <c r="BG142" s="161">
        <f t="shared" si="6"/>
        <v>0</v>
      </c>
      <c r="BH142" s="161">
        <f t="shared" si="7"/>
        <v>0</v>
      </c>
      <c r="BI142" s="161">
        <f t="shared" si="8"/>
        <v>0</v>
      </c>
      <c r="BJ142" s="14" t="s">
        <v>122</v>
      </c>
      <c r="BK142" s="162">
        <f t="shared" si="9"/>
        <v>0</v>
      </c>
      <c r="BL142" s="14" t="s">
        <v>242</v>
      </c>
      <c r="BM142" s="160" t="s">
        <v>196</v>
      </c>
    </row>
    <row r="143" spans="1:65" s="12" customFormat="1" ht="22.9" customHeight="1">
      <c r="B143" s="134"/>
      <c r="D143" s="135" t="s">
        <v>72</v>
      </c>
      <c r="E143" s="145" t="s">
        <v>457</v>
      </c>
      <c r="F143" s="145" t="s">
        <v>458</v>
      </c>
      <c r="I143" s="137"/>
      <c r="J143" s="146">
        <f>BK143</f>
        <v>0</v>
      </c>
      <c r="L143" s="134"/>
      <c r="M143" s="139"/>
      <c r="N143" s="140"/>
      <c r="O143" s="140"/>
      <c r="P143" s="141">
        <f>SUM(P144:P165)</f>
        <v>0</v>
      </c>
      <c r="Q143" s="140"/>
      <c r="R143" s="141">
        <f>SUM(R144:R165)</f>
        <v>0</v>
      </c>
      <c r="S143" s="140"/>
      <c r="T143" s="142">
        <f>SUM(T144:T165)</f>
        <v>0</v>
      </c>
      <c r="AR143" s="135" t="s">
        <v>81</v>
      </c>
      <c r="AT143" s="143" t="s">
        <v>72</v>
      </c>
      <c r="AU143" s="143" t="s">
        <v>81</v>
      </c>
      <c r="AY143" s="135" t="s">
        <v>114</v>
      </c>
      <c r="BK143" s="144">
        <f>SUM(BK144:BK165)</f>
        <v>0</v>
      </c>
    </row>
    <row r="144" spans="1:65" s="2" customFormat="1" ht="16.5" customHeight="1">
      <c r="A144" s="29"/>
      <c r="B144" s="147"/>
      <c r="C144" s="148" t="s">
        <v>192</v>
      </c>
      <c r="D144" s="148" t="s">
        <v>117</v>
      </c>
      <c r="E144" s="149" t="s">
        <v>459</v>
      </c>
      <c r="F144" s="150" t="s">
        <v>460</v>
      </c>
      <c r="G144" s="151" t="s">
        <v>461</v>
      </c>
      <c r="H144" s="152">
        <v>20.5</v>
      </c>
      <c r="I144" s="153"/>
      <c r="J144" s="152">
        <f t="shared" ref="J144:J165" si="10">ROUND(I144*H144,3)</f>
        <v>0</v>
      </c>
      <c r="K144" s="154"/>
      <c r="L144" s="155"/>
      <c r="M144" s="156" t="s">
        <v>1</v>
      </c>
      <c r="N144" s="157" t="s">
        <v>39</v>
      </c>
      <c r="O144" s="58"/>
      <c r="P144" s="158">
        <f t="shared" ref="P144:P165" si="11">O144*H144</f>
        <v>0</v>
      </c>
      <c r="Q144" s="158">
        <v>0</v>
      </c>
      <c r="R144" s="158">
        <f t="shared" ref="R144:R165" si="12">Q144*H144</f>
        <v>0</v>
      </c>
      <c r="S144" s="158">
        <v>0</v>
      </c>
      <c r="T144" s="159">
        <f t="shared" ref="T144:T165" si="13"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121</v>
      </c>
      <c r="AT144" s="160" t="s">
        <v>117</v>
      </c>
      <c r="AU144" s="160" t="s">
        <v>122</v>
      </c>
      <c r="AY144" s="14" t="s">
        <v>114</v>
      </c>
      <c r="BE144" s="161">
        <f t="shared" ref="BE144:BE165" si="14">IF(N144="základná",J144,0)</f>
        <v>0</v>
      </c>
      <c r="BF144" s="161">
        <f t="shared" ref="BF144:BF165" si="15">IF(N144="znížená",J144,0)</f>
        <v>0</v>
      </c>
      <c r="BG144" s="161">
        <f t="shared" ref="BG144:BG165" si="16">IF(N144="zákl. prenesená",J144,0)</f>
        <v>0</v>
      </c>
      <c r="BH144" s="161">
        <f t="shared" ref="BH144:BH165" si="17">IF(N144="zníž. prenesená",J144,0)</f>
        <v>0</v>
      </c>
      <c r="BI144" s="161">
        <f t="shared" ref="BI144:BI165" si="18">IF(N144="nulová",J144,0)</f>
        <v>0</v>
      </c>
      <c r="BJ144" s="14" t="s">
        <v>122</v>
      </c>
      <c r="BK144" s="162">
        <f t="shared" ref="BK144:BK165" si="19">ROUND(I144*H144,3)</f>
        <v>0</v>
      </c>
      <c r="BL144" s="14" t="s">
        <v>121</v>
      </c>
      <c r="BM144" s="160" t="s">
        <v>462</v>
      </c>
    </row>
    <row r="145" spans="1:65" s="2" customFormat="1" ht="24.2" customHeight="1">
      <c r="A145" s="29"/>
      <c r="B145" s="147"/>
      <c r="C145" s="148" t="s">
        <v>196</v>
      </c>
      <c r="D145" s="148" t="s">
        <v>117</v>
      </c>
      <c r="E145" s="149" t="s">
        <v>463</v>
      </c>
      <c r="F145" s="150" t="s">
        <v>464</v>
      </c>
      <c r="G145" s="151" t="s">
        <v>129</v>
      </c>
      <c r="H145" s="152">
        <v>48</v>
      </c>
      <c r="I145" s="153"/>
      <c r="J145" s="152">
        <f t="shared" si="10"/>
        <v>0</v>
      </c>
      <c r="K145" s="154"/>
      <c r="L145" s="155"/>
      <c r="M145" s="156" t="s">
        <v>1</v>
      </c>
      <c r="N145" s="157" t="s">
        <v>39</v>
      </c>
      <c r="O145" s="58"/>
      <c r="P145" s="158">
        <f t="shared" si="11"/>
        <v>0</v>
      </c>
      <c r="Q145" s="158">
        <v>0</v>
      </c>
      <c r="R145" s="158">
        <f t="shared" si="12"/>
        <v>0</v>
      </c>
      <c r="S145" s="158">
        <v>0</v>
      </c>
      <c r="T145" s="159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121</v>
      </c>
      <c r="AT145" s="160" t="s">
        <v>117</v>
      </c>
      <c r="AU145" s="160" t="s">
        <v>122</v>
      </c>
      <c r="AY145" s="14" t="s">
        <v>114</v>
      </c>
      <c r="BE145" s="161">
        <f t="shared" si="14"/>
        <v>0</v>
      </c>
      <c r="BF145" s="161">
        <f t="shared" si="15"/>
        <v>0</v>
      </c>
      <c r="BG145" s="161">
        <f t="shared" si="16"/>
        <v>0</v>
      </c>
      <c r="BH145" s="161">
        <f t="shared" si="17"/>
        <v>0</v>
      </c>
      <c r="BI145" s="161">
        <f t="shared" si="18"/>
        <v>0</v>
      </c>
      <c r="BJ145" s="14" t="s">
        <v>122</v>
      </c>
      <c r="BK145" s="162">
        <f t="shared" si="19"/>
        <v>0</v>
      </c>
      <c r="BL145" s="14" t="s">
        <v>121</v>
      </c>
      <c r="BM145" s="160" t="s">
        <v>465</v>
      </c>
    </row>
    <row r="146" spans="1:65" s="2" customFormat="1" ht="16.5" customHeight="1">
      <c r="A146" s="29"/>
      <c r="B146" s="147"/>
      <c r="C146" s="148" t="s">
        <v>200</v>
      </c>
      <c r="D146" s="148" t="s">
        <v>117</v>
      </c>
      <c r="E146" s="149" t="s">
        <v>466</v>
      </c>
      <c r="F146" s="150" t="s">
        <v>467</v>
      </c>
      <c r="G146" s="151" t="s">
        <v>461</v>
      </c>
      <c r="H146" s="152">
        <v>34.6</v>
      </c>
      <c r="I146" s="153"/>
      <c r="J146" s="152">
        <f t="shared" si="10"/>
        <v>0</v>
      </c>
      <c r="K146" s="154"/>
      <c r="L146" s="155"/>
      <c r="M146" s="156" t="s">
        <v>1</v>
      </c>
      <c r="N146" s="157" t="s">
        <v>39</v>
      </c>
      <c r="O146" s="58"/>
      <c r="P146" s="158">
        <f t="shared" si="11"/>
        <v>0</v>
      </c>
      <c r="Q146" s="158">
        <v>0</v>
      </c>
      <c r="R146" s="158">
        <f t="shared" si="12"/>
        <v>0</v>
      </c>
      <c r="S146" s="158">
        <v>0</v>
      </c>
      <c r="T146" s="159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121</v>
      </c>
      <c r="AT146" s="160" t="s">
        <v>117</v>
      </c>
      <c r="AU146" s="160" t="s">
        <v>122</v>
      </c>
      <c r="AY146" s="14" t="s">
        <v>114</v>
      </c>
      <c r="BE146" s="161">
        <f t="shared" si="14"/>
        <v>0</v>
      </c>
      <c r="BF146" s="161">
        <f t="shared" si="15"/>
        <v>0</v>
      </c>
      <c r="BG146" s="161">
        <f t="shared" si="16"/>
        <v>0</v>
      </c>
      <c r="BH146" s="161">
        <f t="shared" si="17"/>
        <v>0</v>
      </c>
      <c r="BI146" s="161">
        <f t="shared" si="18"/>
        <v>0</v>
      </c>
      <c r="BJ146" s="14" t="s">
        <v>122</v>
      </c>
      <c r="BK146" s="162">
        <f t="shared" si="19"/>
        <v>0</v>
      </c>
      <c r="BL146" s="14" t="s">
        <v>121</v>
      </c>
      <c r="BM146" s="160" t="s">
        <v>220</v>
      </c>
    </row>
    <row r="147" spans="1:65" s="2" customFormat="1" ht="24.2" customHeight="1">
      <c r="A147" s="29"/>
      <c r="B147" s="147"/>
      <c r="C147" s="148" t="s">
        <v>204</v>
      </c>
      <c r="D147" s="148" t="s">
        <v>117</v>
      </c>
      <c r="E147" s="149" t="s">
        <v>468</v>
      </c>
      <c r="F147" s="150" t="s">
        <v>469</v>
      </c>
      <c r="G147" s="151" t="s">
        <v>120</v>
      </c>
      <c r="H147" s="152">
        <v>140</v>
      </c>
      <c r="I147" s="153"/>
      <c r="J147" s="152">
        <f t="shared" si="10"/>
        <v>0</v>
      </c>
      <c r="K147" s="154"/>
      <c r="L147" s="155"/>
      <c r="M147" s="156" t="s">
        <v>1</v>
      </c>
      <c r="N147" s="157" t="s">
        <v>39</v>
      </c>
      <c r="O147" s="58"/>
      <c r="P147" s="158">
        <f t="shared" si="11"/>
        <v>0</v>
      </c>
      <c r="Q147" s="158">
        <v>0</v>
      </c>
      <c r="R147" s="158">
        <f t="shared" si="12"/>
        <v>0</v>
      </c>
      <c r="S147" s="158">
        <v>0</v>
      </c>
      <c r="T147" s="159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121</v>
      </c>
      <c r="AT147" s="160" t="s">
        <v>117</v>
      </c>
      <c r="AU147" s="160" t="s">
        <v>122</v>
      </c>
      <c r="AY147" s="14" t="s">
        <v>114</v>
      </c>
      <c r="BE147" s="161">
        <f t="shared" si="14"/>
        <v>0</v>
      </c>
      <c r="BF147" s="161">
        <f t="shared" si="15"/>
        <v>0</v>
      </c>
      <c r="BG147" s="161">
        <f t="shared" si="16"/>
        <v>0</v>
      </c>
      <c r="BH147" s="161">
        <f t="shared" si="17"/>
        <v>0</v>
      </c>
      <c r="BI147" s="161">
        <f t="shared" si="18"/>
        <v>0</v>
      </c>
      <c r="BJ147" s="14" t="s">
        <v>122</v>
      </c>
      <c r="BK147" s="162">
        <f t="shared" si="19"/>
        <v>0</v>
      </c>
      <c r="BL147" s="14" t="s">
        <v>121</v>
      </c>
      <c r="BM147" s="160" t="s">
        <v>470</v>
      </c>
    </row>
    <row r="148" spans="1:65" s="2" customFormat="1" ht="16.5" customHeight="1">
      <c r="A148" s="29"/>
      <c r="B148" s="147"/>
      <c r="C148" s="148" t="s">
        <v>208</v>
      </c>
      <c r="D148" s="148" t="s">
        <v>117</v>
      </c>
      <c r="E148" s="149" t="s">
        <v>471</v>
      </c>
      <c r="F148" s="150" t="s">
        <v>472</v>
      </c>
      <c r="G148" s="151" t="s">
        <v>461</v>
      </c>
      <c r="H148" s="152">
        <v>98</v>
      </c>
      <c r="I148" s="153"/>
      <c r="J148" s="152">
        <f t="shared" si="10"/>
        <v>0</v>
      </c>
      <c r="K148" s="154"/>
      <c r="L148" s="155"/>
      <c r="M148" s="156" t="s">
        <v>1</v>
      </c>
      <c r="N148" s="157" t="s">
        <v>39</v>
      </c>
      <c r="O148" s="58"/>
      <c r="P148" s="158">
        <f t="shared" si="11"/>
        <v>0</v>
      </c>
      <c r="Q148" s="158">
        <v>0</v>
      </c>
      <c r="R148" s="158">
        <f t="shared" si="12"/>
        <v>0</v>
      </c>
      <c r="S148" s="158">
        <v>0</v>
      </c>
      <c r="T148" s="159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121</v>
      </c>
      <c r="AT148" s="160" t="s">
        <v>117</v>
      </c>
      <c r="AU148" s="160" t="s">
        <v>122</v>
      </c>
      <c r="AY148" s="14" t="s">
        <v>114</v>
      </c>
      <c r="BE148" s="161">
        <f t="shared" si="14"/>
        <v>0</v>
      </c>
      <c r="BF148" s="161">
        <f t="shared" si="15"/>
        <v>0</v>
      </c>
      <c r="BG148" s="161">
        <f t="shared" si="16"/>
        <v>0</v>
      </c>
      <c r="BH148" s="161">
        <f t="shared" si="17"/>
        <v>0</v>
      </c>
      <c r="BI148" s="161">
        <f t="shared" si="18"/>
        <v>0</v>
      </c>
      <c r="BJ148" s="14" t="s">
        <v>122</v>
      </c>
      <c r="BK148" s="162">
        <f t="shared" si="19"/>
        <v>0</v>
      </c>
      <c r="BL148" s="14" t="s">
        <v>121</v>
      </c>
      <c r="BM148" s="160" t="s">
        <v>176</v>
      </c>
    </row>
    <row r="149" spans="1:65" s="2" customFormat="1" ht="16.5" customHeight="1">
      <c r="A149" s="29"/>
      <c r="B149" s="147"/>
      <c r="C149" s="148" t="s">
        <v>212</v>
      </c>
      <c r="D149" s="148" t="s">
        <v>117</v>
      </c>
      <c r="E149" s="149" t="s">
        <v>473</v>
      </c>
      <c r="F149" s="150" t="s">
        <v>474</v>
      </c>
      <c r="G149" s="151" t="s">
        <v>120</v>
      </c>
      <c r="H149" s="152">
        <v>2</v>
      </c>
      <c r="I149" s="153"/>
      <c r="J149" s="152">
        <f t="shared" si="10"/>
        <v>0</v>
      </c>
      <c r="K149" s="154"/>
      <c r="L149" s="155"/>
      <c r="M149" s="156" t="s">
        <v>1</v>
      </c>
      <c r="N149" s="157" t="s">
        <v>39</v>
      </c>
      <c r="O149" s="58"/>
      <c r="P149" s="158">
        <f t="shared" si="11"/>
        <v>0</v>
      </c>
      <c r="Q149" s="158">
        <v>0</v>
      </c>
      <c r="R149" s="158">
        <f t="shared" si="12"/>
        <v>0</v>
      </c>
      <c r="S149" s="158">
        <v>0</v>
      </c>
      <c r="T149" s="159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121</v>
      </c>
      <c r="AT149" s="160" t="s">
        <v>117</v>
      </c>
      <c r="AU149" s="160" t="s">
        <v>122</v>
      </c>
      <c r="AY149" s="14" t="s">
        <v>114</v>
      </c>
      <c r="BE149" s="161">
        <f t="shared" si="14"/>
        <v>0</v>
      </c>
      <c r="BF149" s="161">
        <f t="shared" si="15"/>
        <v>0</v>
      </c>
      <c r="BG149" s="161">
        <f t="shared" si="16"/>
        <v>0</v>
      </c>
      <c r="BH149" s="161">
        <f t="shared" si="17"/>
        <v>0</v>
      </c>
      <c r="BI149" s="161">
        <f t="shared" si="18"/>
        <v>0</v>
      </c>
      <c r="BJ149" s="14" t="s">
        <v>122</v>
      </c>
      <c r="BK149" s="162">
        <f t="shared" si="19"/>
        <v>0</v>
      </c>
      <c r="BL149" s="14" t="s">
        <v>121</v>
      </c>
      <c r="BM149" s="160" t="s">
        <v>180</v>
      </c>
    </row>
    <row r="150" spans="1:65" s="2" customFormat="1" ht="24.2" customHeight="1">
      <c r="A150" s="29"/>
      <c r="B150" s="147"/>
      <c r="C150" s="148" t="s">
        <v>216</v>
      </c>
      <c r="D150" s="148" t="s">
        <v>117</v>
      </c>
      <c r="E150" s="149" t="s">
        <v>475</v>
      </c>
      <c r="F150" s="150" t="s">
        <v>476</v>
      </c>
      <c r="G150" s="151" t="s">
        <v>120</v>
      </c>
      <c r="H150" s="152">
        <v>2</v>
      </c>
      <c r="I150" s="153"/>
      <c r="J150" s="152">
        <f t="shared" si="10"/>
        <v>0</v>
      </c>
      <c r="K150" s="154"/>
      <c r="L150" s="155"/>
      <c r="M150" s="156" t="s">
        <v>1</v>
      </c>
      <c r="N150" s="157" t="s">
        <v>39</v>
      </c>
      <c r="O150" s="58"/>
      <c r="P150" s="158">
        <f t="shared" si="11"/>
        <v>0</v>
      </c>
      <c r="Q150" s="158">
        <v>0</v>
      </c>
      <c r="R150" s="158">
        <f t="shared" si="12"/>
        <v>0</v>
      </c>
      <c r="S150" s="158">
        <v>0</v>
      </c>
      <c r="T150" s="159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121</v>
      </c>
      <c r="AT150" s="160" t="s">
        <v>117</v>
      </c>
      <c r="AU150" s="160" t="s">
        <v>122</v>
      </c>
      <c r="AY150" s="14" t="s">
        <v>114</v>
      </c>
      <c r="BE150" s="161">
        <f t="shared" si="14"/>
        <v>0</v>
      </c>
      <c r="BF150" s="161">
        <f t="shared" si="15"/>
        <v>0</v>
      </c>
      <c r="BG150" s="161">
        <f t="shared" si="16"/>
        <v>0</v>
      </c>
      <c r="BH150" s="161">
        <f t="shared" si="17"/>
        <v>0</v>
      </c>
      <c r="BI150" s="161">
        <f t="shared" si="18"/>
        <v>0</v>
      </c>
      <c r="BJ150" s="14" t="s">
        <v>122</v>
      </c>
      <c r="BK150" s="162">
        <f t="shared" si="19"/>
        <v>0</v>
      </c>
      <c r="BL150" s="14" t="s">
        <v>121</v>
      </c>
      <c r="BM150" s="160" t="s">
        <v>477</v>
      </c>
    </row>
    <row r="151" spans="1:65" s="2" customFormat="1" ht="16.5" customHeight="1">
      <c r="A151" s="29"/>
      <c r="B151" s="147"/>
      <c r="C151" s="148" t="s">
        <v>220</v>
      </c>
      <c r="D151" s="148" t="s">
        <v>117</v>
      </c>
      <c r="E151" s="149" t="s">
        <v>478</v>
      </c>
      <c r="F151" s="150" t="s">
        <v>479</v>
      </c>
      <c r="G151" s="151" t="s">
        <v>120</v>
      </c>
      <c r="H151" s="152">
        <v>2</v>
      </c>
      <c r="I151" s="153"/>
      <c r="J151" s="152">
        <f t="shared" si="10"/>
        <v>0</v>
      </c>
      <c r="K151" s="154"/>
      <c r="L151" s="155"/>
      <c r="M151" s="156" t="s">
        <v>1</v>
      </c>
      <c r="N151" s="157" t="s">
        <v>39</v>
      </c>
      <c r="O151" s="58"/>
      <c r="P151" s="158">
        <f t="shared" si="11"/>
        <v>0</v>
      </c>
      <c r="Q151" s="158">
        <v>0</v>
      </c>
      <c r="R151" s="158">
        <f t="shared" si="12"/>
        <v>0</v>
      </c>
      <c r="S151" s="158">
        <v>0</v>
      </c>
      <c r="T151" s="159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121</v>
      </c>
      <c r="AT151" s="160" t="s">
        <v>117</v>
      </c>
      <c r="AU151" s="160" t="s">
        <v>122</v>
      </c>
      <c r="AY151" s="14" t="s">
        <v>114</v>
      </c>
      <c r="BE151" s="161">
        <f t="shared" si="14"/>
        <v>0</v>
      </c>
      <c r="BF151" s="161">
        <f t="shared" si="15"/>
        <v>0</v>
      </c>
      <c r="BG151" s="161">
        <f t="shared" si="16"/>
        <v>0</v>
      </c>
      <c r="BH151" s="161">
        <f t="shared" si="17"/>
        <v>0</v>
      </c>
      <c r="BI151" s="161">
        <f t="shared" si="18"/>
        <v>0</v>
      </c>
      <c r="BJ151" s="14" t="s">
        <v>122</v>
      </c>
      <c r="BK151" s="162">
        <f t="shared" si="19"/>
        <v>0</v>
      </c>
      <c r="BL151" s="14" t="s">
        <v>121</v>
      </c>
      <c r="BM151" s="160" t="s">
        <v>480</v>
      </c>
    </row>
    <row r="152" spans="1:65" s="2" customFormat="1" ht="16.5" customHeight="1">
      <c r="A152" s="29"/>
      <c r="B152" s="147"/>
      <c r="C152" s="148" t="s">
        <v>224</v>
      </c>
      <c r="D152" s="148" t="s">
        <v>117</v>
      </c>
      <c r="E152" s="149" t="s">
        <v>481</v>
      </c>
      <c r="F152" s="150" t="s">
        <v>482</v>
      </c>
      <c r="G152" s="151" t="s">
        <v>120</v>
      </c>
      <c r="H152" s="152">
        <v>2</v>
      </c>
      <c r="I152" s="153"/>
      <c r="J152" s="152">
        <f t="shared" si="10"/>
        <v>0</v>
      </c>
      <c r="K152" s="154"/>
      <c r="L152" s="155"/>
      <c r="M152" s="156" t="s">
        <v>1</v>
      </c>
      <c r="N152" s="157" t="s">
        <v>39</v>
      </c>
      <c r="O152" s="58"/>
      <c r="P152" s="158">
        <f t="shared" si="11"/>
        <v>0</v>
      </c>
      <c r="Q152" s="158">
        <v>0</v>
      </c>
      <c r="R152" s="158">
        <f t="shared" si="12"/>
        <v>0</v>
      </c>
      <c r="S152" s="158">
        <v>0</v>
      </c>
      <c r="T152" s="159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121</v>
      </c>
      <c r="AT152" s="160" t="s">
        <v>117</v>
      </c>
      <c r="AU152" s="160" t="s">
        <v>122</v>
      </c>
      <c r="AY152" s="14" t="s">
        <v>114</v>
      </c>
      <c r="BE152" s="161">
        <f t="shared" si="14"/>
        <v>0</v>
      </c>
      <c r="BF152" s="161">
        <f t="shared" si="15"/>
        <v>0</v>
      </c>
      <c r="BG152" s="161">
        <f t="shared" si="16"/>
        <v>0</v>
      </c>
      <c r="BH152" s="161">
        <f t="shared" si="17"/>
        <v>0</v>
      </c>
      <c r="BI152" s="161">
        <f t="shared" si="18"/>
        <v>0</v>
      </c>
      <c r="BJ152" s="14" t="s">
        <v>122</v>
      </c>
      <c r="BK152" s="162">
        <f t="shared" si="19"/>
        <v>0</v>
      </c>
      <c r="BL152" s="14" t="s">
        <v>121</v>
      </c>
      <c r="BM152" s="160" t="s">
        <v>483</v>
      </c>
    </row>
    <row r="153" spans="1:65" s="2" customFormat="1" ht="16.5" customHeight="1">
      <c r="A153" s="29"/>
      <c r="B153" s="147"/>
      <c r="C153" s="148" t="s">
        <v>228</v>
      </c>
      <c r="D153" s="148" t="s">
        <v>117</v>
      </c>
      <c r="E153" s="149" t="s">
        <v>484</v>
      </c>
      <c r="F153" s="150" t="s">
        <v>485</v>
      </c>
      <c r="G153" s="151" t="s">
        <v>120</v>
      </c>
      <c r="H153" s="152">
        <v>2</v>
      </c>
      <c r="I153" s="153"/>
      <c r="J153" s="152">
        <f t="shared" si="10"/>
        <v>0</v>
      </c>
      <c r="K153" s="154"/>
      <c r="L153" s="155"/>
      <c r="M153" s="156" t="s">
        <v>1</v>
      </c>
      <c r="N153" s="157" t="s">
        <v>39</v>
      </c>
      <c r="O153" s="58"/>
      <c r="P153" s="158">
        <f t="shared" si="11"/>
        <v>0</v>
      </c>
      <c r="Q153" s="158">
        <v>0</v>
      </c>
      <c r="R153" s="158">
        <f t="shared" si="12"/>
        <v>0</v>
      </c>
      <c r="S153" s="158">
        <v>0</v>
      </c>
      <c r="T153" s="159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121</v>
      </c>
      <c r="AT153" s="160" t="s">
        <v>117</v>
      </c>
      <c r="AU153" s="160" t="s">
        <v>122</v>
      </c>
      <c r="AY153" s="14" t="s">
        <v>114</v>
      </c>
      <c r="BE153" s="161">
        <f t="shared" si="14"/>
        <v>0</v>
      </c>
      <c r="BF153" s="161">
        <f t="shared" si="15"/>
        <v>0</v>
      </c>
      <c r="BG153" s="161">
        <f t="shared" si="16"/>
        <v>0</v>
      </c>
      <c r="BH153" s="161">
        <f t="shared" si="17"/>
        <v>0</v>
      </c>
      <c r="BI153" s="161">
        <f t="shared" si="18"/>
        <v>0</v>
      </c>
      <c r="BJ153" s="14" t="s">
        <v>122</v>
      </c>
      <c r="BK153" s="162">
        <f t="shared" si="19"/>
        <v>0</v>
      </c>
      <c r="BL153" s="14" t="s">
        <v>121</v>
      </c>
      <c r="BM153" s="160" t="s">
        <v>486</v>
      </c>
    </row>
    <row r="154" spans="1:65" s="2" customFormat="1" ht="16.5" customHeight="1">
      <c r="A154" s="29"/>
      <c r="B154" s="147"/>
      <c r="C154" s="148" t="s">
        <v>232</v>
      </c>
      <c r="D154" s="148" t="s">
        <v>117</v>
      </c>
      <c r="E154" s="149" t="s">
        <v>487</v>
      </c>
      <c r="F154" s="150" t="s">
        <v>488</v>
      </c>
      <c r="G154" s="151" t="s">
        <v>120</v>
      </c>
      <c r="H154" s="152">
        <v>12</v>
      </c>
      <c r="I154" s="153"/>
      <c r="J154" s="152">
        <f t="shared" si="10"/>
        <v>0</v>
      </c>
      <c r="K154" s="154"/>
      <c r="L154" s="155"/>
      <c r="M154" s="156" t="s">
        <v>1</v>
      </c>
      <c r="N154" s="157" t="s">
        <v>39</v>
      </c>
      <c r="O154" s="58"/>
      <c r="P154" s="158">
        <f t="shared" si="11"/>
        <v>0</v>
      </c>
      <c r="Q154" s="158">
        <v>0</v>
      </c>
      <c r="R154" s="158">
        <f t="shared" si="12"/>
        <v>0</v>
      </c>
      <c r="S154" s="158">
        <v>0</v>
      </c>
      <c r="T154" s="159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121</v>
      </c>
      <c r="AT154" s="160" t="s">
        <v>117</v>
      </c>
      <c r="AU154" s="160" t="s">
        <v>122</v>
      </c>
      <c r="AY154" s="14" t="s">
        <v>114</v>
      </c>
      <c r="BE154" s="161">
        <f t="shared" si="14"/>
        <v>0</v>
      </c>
      <c r="BF154" s="161">
        <f t="shared" si="15"/>
        <v>0</v>
      </c>
      <c r="BG154" s="161">
        <f t="shared" si="16"/>
        <v>0</v>
      </c>
      <c r="BH154" s="161">
        <f t="shared" si="17"/>
        <v>0</v>
      </c>
      <c r="BI154" s="161">
        <f t="shared" si="18"/>
        <v>0</v>
      </c>
      <c r="BJ154" s="14" t="s">
        <v>122</v>
      </c>
      <c r="BK154" s="162">
        <f t="shared" si="19"/>
        <v>0</v>
      </c>
      <c r="BL154" s="14" t="s">
        <v>121</v>
      </c>
      <c r="BM154" s="160" t="s">
        <v>489</v>
      </c>
    </row>
    <row r="155" spans="1:65" s="2" customFormat="1" ht="16.5" customHeight="1">
      <c r="A155" s="29"/>
      <c r="B155" s="147"/>
      <c r="C155" s="148" t="s">
        <v>172</v>
      </c>
      <c r="D155" s="148" t="s">
        <v>117</v>
      </c>
      <c r="E155" s="149" t="s">
        <v>490</v>
      </c>
      <c r="F155" s="150" t="s">
        <v>491</v>
      </c>
      <c r="G155" s="151" t="s">
        <v>120</v>
      </c>
      <c r="H155" s="152">
        <v>6</v>
      </c>
      <c r="I155" s="153"/>
      <c r="J155" s="152">
        <f t="shared" si="10"/>
        <v>0</v>
      </c>
      <c r="K155" s="154"/>
      <c r="L155" s="155"/>
      <c r="M155" s="156" t="s">
        <v>1</v>
      </c>
      <c r="N155" s="157" t="s">
        <v>39</v>
      </c>
      <c r="O155" s="58"/>
      <c r="P155" s="158">
        <f t="shared" si="11"/>
        <v>0</v>
      </c>
      <c r="Q155" s="158">
        <v>0</v>
      </c>
      <c r="R155" s="158">
        <f t="shared" si="12"/>
        <v>0</v>
      </c>
      <c r="S155" s="158">
        <v>0</v>
      </c>
      <c r="T155" s="159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121</v>
      </c>
      <c r="AT155" s="160" t="s">
        <v>117</v>
      </c>
      <c r="AU155" s="160" t="s">
        <v>122</v>
      </c>
      <c r="AY155" s="14" t="s">
        <v>114</v>
      </c>
      <c r="BE155" s="161">
        <f t="shared" si="14"/>
        <v>0</v>
      </c>
      <c r="BF155" s="161">
        <f t="shared" si="15"/>
        <v>0</v>
      </c>
      <c r="BG155" s="161">
        <f t="shared" si="16"/>
        <v>0</v>
      </c>
      <c r="BH155" s="161">
        <f t="shared" si="17"/>
        <v>0</v>
      </c>
      <c r="BI155" s="161">
        <f t="shared" si="18"/>
        <v>0</v>
      </c>
      <c r="BJ155" s="14" t="s">
        <v>122</v>
      </c>
      <c r="BK155" s="162">
        <f t="shared" si="19"/>
        <v>0</v>
      </c>
      <c r="BL155" s="14" t="s">
        <v>121</v>
      </c>
      <c r="BM155" s="160" t="s">
        <v>191</v>
      </c>
    </row>
    <row r="156" spans="1:65" s="2" customFormat="1" ht="16.5" customHeight="1">
      <c r="A156" s="29"/>
      <c r="B156" s="147"/>
      <c r="C156" s="148" t="s">
        <v>239</v>
      </c>
      <c r="D156" s="148" t="s">
        <v>117</v>
      </c>
      <c r="E156" s="149" t="s">
        <v>492</v>
      </c>
      <c r="F156" s="150" t="s">
        <v>493</v>
      </c>
      <c r="G156" s="151" t="s">
        <v>120</v>
      </c>
      <c r="H156" s="152">
        <v>8</v>
      </c>
      <c r="I156" s="153"/>
      <c r="J156" s="152">
        <f t="shared" si="10"/>
        <v>0</v>
      </c>
      <c r="K156" s="154"/>
      <c r="L156" s="155"/>
      <c r="M156" s="156" t="s">
        <v>1</v>
      </c>
      <c r="N156" s="157" t="s">
        <v>39</v>
      </c>
      <c r="O156" s="58"/>
      <c r="P156" s="158">
        <f t="shared" si="11"/>
        <v>0</v>
      </c>
      <c r="Q156" s="158">
        <v>0</v>
      </c>
      <c r="R156" s="158">
        <f t="shared" si="12"/>
        <v>0</v>
      </c>
      <c r="S156" s="158">
        <v>0</v>
      </c>
      <c r="T156" s="159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121</v>
      </c>
      <c r="AT156" s="160" t="s">
        <v>117</v>
      </c>
      <c r="AU156" s="160" t="s">
        <v>122</v>
      </c>
      <c r="AY156" s="14" t="s">
        <v>114</v>
      </c>
      <c r="BE156" s="161">
        <f t="shared" si="14"/>
        <v>0</v>
      </c>
      <c r="BF156" s="161">
        <f t="shared" si="15"/>
        <v>0</v>
      </c>
      <c r="BG156" s="161">
        <f t="shared" si="16"/>
        <v>0</v>
      </c>
      <c r="BH156" s="161">
        <f t="shared" si="17"/>
        <v>0</v>
      </c>
      <c r="BI156" s="161">
        <f t="shared" si="18"/>
        <v>0</v>
      </c>
      <c r="BJ156" s="14" t="s">
        <v>122</v>
      </c>
      <c r="BK156" s="162">
        <f t="shared" si="19"/>
        <v>0</v>
      </c>
      <c r="BL156" s="14" t="s">
        <v>121</v>
      </c>
      <c r="BM156" s="160" t="s">
        <v>195</v>
      </c>
    </row>
    <row r="157" spans="1:65" s="2" customFormat="1" ht="16.5" customHeight="1">
      <c r="A157" s="29"/>
      <c r="B157" s="147"/>
      <c r="C157" s="148" t="s">
        <v>176</v>
      </c>
      <c r="D157" s="148" t="s">
        <v>117</v>
      </c>
      <c r="E157" s="149" t="s">
        <v>494</v>
      </c>
      <c r="F157" s="150" t="s">
        <v>495</v>
      </c>
      <c r="G157" s="151" t="s">
        <v>120</v>
      </c>
      <c r="H157" s="152">
        <v>7</v>
      </c>
      <c r="I157" s="153"/>
      <c r="J157" s="152">
        <f t="shared" si="10"/>
        <v>0</v>
      </c>
      <c r="K157" s="154"/>
      <c r="L157" s="155"/>
      <c r="M157" s="156" t="s">
        <v>1</v>
      </c>
      <c r="N157" s="157" t="s">
        <v>39</v>
      </c>
      <c r="O157" s="58"/>
      <c r="P157" s="158">
        <f t="shared" si="11"/>
        <v>0</v>
      </c>
      <c r="Q157" s="158">
        <v>0</v>
      </c>
      <c r="R157" s="158">
        <f t="shared" si="12"/>
        <v>0</v>
      </c>
      <c r="S157" s="158">
        <v>0</v>
      </c>
      <c r="T157" s="159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121</v>
      </c>
      <c r="AT157" s="160" t="s">
        <v>117</v>
      </c>
      <c r="AU157" s="160" t="s">
        <v>122</v>
      </c>
      <c r="AY157" s="14" t="s">
        <v>114</v>
      </c>
      <c r="BE157" s="161">
        <f t="shared" si="14"/>
        <v>0</v>
      </c>
      <c r="BF157" s="161">
        <f t="shared" si="15"/>
        <v>0</v>
      </c>
      <c r="BG157" s="161">
        <f t="shared" si="16"/>
        <v>0</v>
      </c>
      <c r="BH157" s="161">
        <f t="shared" si="17"/>
        <v>0</v>
      </c>
      <c r="BI157" s="161">
        <f t="shared" si="18"/>
        <v>0</v>
      </c>
      <c r="BJ157" s="14" t="s">
        <v>122</v>
      </c>
      <c r="BK157" s="162">
        <f t="shared" si="19"/>
        <v>0</v>
      </c>
      <c r="BL157" s="14" t="s">
        <v>121</v>
      </c>
      <c r="BM157" s="160" t="s">
        <v>199</v>
      </c>
    </row>
    <row r="158" spans="1:65" s="2" customFormat="1" ht="16.5" customHeight="1">
      <c r="A158" s="29"/>
      <c r="B158" s="147"/>
      <c r="C158" s="148" t="s">
        <v>246</v>
      </c>
      <c r="D158" s="148" t="s">
        <v>117</v>
      </c>
      <c r="E158" s="149" t="s">
        <v>496</v>
      </c>
      <c r="F158" s="150" t="s">
        <v>497</v>
      </c>
      <c r="G158" s="151" t="s">
        <v>120</v>
      </c>
      <c r="H158" s="152">
        <v>6</v>
      </c>
      <c r="I158" s="153"/>
      <c r="J158" s="152">
        <f t="shared" si="10"/>
        <v>0</v>
      </c>
      <c r="K158" s="154"/>
      <c r="L158" s="155"/>
      <c r="M158" s="156" t="s">
        <v>1</v>
      </c>
      <c r="N158" s="157" t="s">
        <v>39</v>
      </c>
      <c r="O158" s="58"/>
      <c r="P158" s="158">
        <f t="shared" si="11"/>
        <v>0</v>
      </c>
      <c r="Q158" s="158">
        <v>0</v>
      </c>
      <c r="R158" s="158">
        <f t="shared" si="12"/>
        <v>0</v>
      </c>
      <c r="S158" s="158">
        <v>0</v>
      </c>
      <c r="T158" s="159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121</v>
      </c>
      <c r="AT158" s="160" t="s">
        <v>117</v>
      </c>
      <c r="AU158" s="160" t="s">
        <v>122</v>
      </c>
      <c r="AY158" s="14" t="s">
        <v>114</v>
      </c>
      <c r="BE158" s="161">
        <f t="shared" si="14"/>
        <v>0</v>
      </c>
      <c r="BF158" s="161">
        <f t="shared" si="15"/>
        <v>0</v>
      </c>
      <c r="BG158" s="161">
        <f t="shared" si="16"/>
        <v>0</v>
      </c>
      <c r="BH158" s="161">
        <f t="shared" si="17"/>
        <v>0</v>
      </c>
      <c r="BI158" s="161">
        <f t="shared" si="18"/>
        <v>0</v>
      </c>
      <c r="BJ158" s="14" t="s">
        <v>122</v>
      </c>
      <c r="BK158" s="162">
        <f t="shared" si="19"/>
        <v>0</v>
      </c>
      <c r="BL158" s="14" t="s">
        <v>121</v>
      </c>
      <c r="BM158" s="160" t="s">
        <v>203</v>
      </c>
    </row>
    <row r="159" spans="1:65" s="2" customFormat="1" ht="16.5" customHeight="1">
      <c r="A159" s="29"/>
      <c r="B159" s="147"/>
      <c r="C159" s="148" t="s">
        <v>180</v>
      </c>
      <c r="D159" s="148" t="s">
        <v>117</v>
      </c>
      <c r="E159" s="149" t="s">
        <v>498</v>
      </c>
      <c r="F159" s="150" t="s">
        <v>499</v>
      </c>
      <c r="G159" s="151" t="s">
        <v>120</v>
      </c>
      <c r="H159" s="152">
        <v>2</v>
      </c>
      <c r="I159" s="153"/>
      <c r="J159" s="152">
        <f t="shared" si="10"/>
        <v>0</v>
      </c>
      <c r="K159" s="154"/>
      <c r="L159" s="155"/>
      <c r="M159" s="156" t="s">
        <v>1</v>
      </c>
      <c r="N159" s="157" t="s">
        <v>39</v>
      </c>
      <c r="O159" s="58"/>
      <c r="P159" s="158">
        <f t="shared" si="11"/>
        <v>0</v>
      </c>
      <c r="Q159" s="158">
        <v>0</v>
      </c>
      <c r="R159" s="158">
        <f t="shared" si="12"/>
        <v>0</v>
      </c>
      <c r="S159" s="158">
        <v>0</v>
      </c>
      <c r="T159" s="159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121</v>
      </c>
      <c r="AT159" s="160" t="s">
        <v>117</v>
      </c>
      <c r="AU159" s="160" t="s">
        <v>122</v>
      </c>
      <c r="AY159" s="14" t="s">
        <v>114</v>
      </c>
      <c r="BE159" s="161">
        <f t="shared" si="14"/>
        <v>0</v>
      </c>
      <c r="BF159" s="161">
        <f t="shared" si="15"/>
        <v>0</v>
      </c>
      <c r="BG159" s="161">
        <f t="shared" si="16"/>
        <v>0</v>
      </c>
      <c r="BH159" s="161">
        <f t="shared" si="17"/>
        <v>0</v>
      </c>
      <c r="BI159" s="161">
        <f t="shared" si="18"/>
        <v>0</v>
      </c>
      <c r="BJ159" s="14" t="s">
        <v>122</v>
      </c>
      <c r="BK159" s="162">
        <f t="shared" si="19"/>
        <v>0</v>
      </c>
      <c r="BL159" s="14" t="s">
        <v>121</v>
      </c>
      <c r="BM159" s="160" t="s">
        <v>207</v>
      </c>
    </row>
    <row r="160" spans="1:65" s="2" customFormat="1" ht="16.5" customHeight="1">
      <c r="A160" s="29"/>
      <c r="B160" s="147"/>
      <c r="C160" s="148" t="s">
        <v>253</v>
      </c>
      <c r="D160" s="148" t="s">
        <v>117</v>
      </c>
      <c r="E160" s="149" t="s">
        <v>500</v>
      </c>
      <c r="F160" s="150" t="s">
        <v>501</v>
      </c>
      <c r="G160" s="151" t="s">
        <v>120</v>
      </c>
      <c r="H160" s="152">
        <v>24</v>
      </c>
      <c r="I160" s="153"/>
      <c r="J160" s="152">
        <f t="shared" si="10"/>
        <v>0</v>
      </c>
      <c r="K160" s="154"/>
      <c r="L160" s="155"/>
      <c r="M160" s="156" t="s">
        <v>1</v>
      </c>
      <c r="N160" s="157" t="s">
        <v>39</v>
      </c>
      <c r="O160" s="58"/>
      <c r="P160" s="158">
        <f t="shared" si="11"/>
        <v>0</v>
      </c>
      <c r="Q160" s="158">
        <v>0</v>
      </c>
      <c r="R160" s="158">
        <f t="shared" si="12"/>
        <v>0</v>
      </c>
      <c r="S160" s="158">
        <v>0</v>
      </c>
      <c r="T160" s="159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121</v>
      </c>
      <c r="AT160" s="160" t="s">
        <v>117</v>
      </c>
      <c r="AU160" s="160" t="s">
        <v>122</v>
      </c>
      <c r="AY160" s="14" t="s">
        <v>114</v>
      </c>
      <c r="BE160" s="161">
        <f t="shared" si="14"/>
        <v>0</v>
      </c>
      <c r="BF160" s="161">
        <f t="shared" si="15"/>
        <v>0</v>
      </c>
      <c r="BG160" s="161">
        <f t="shared" si="16"/>
        <v>0</v>
      </c>
      <c r="BH160" s="161">
        <f t="shared" si="17"/>
        <v>0</v>
      </c>
      <c r="BI160" s="161">
        <f t="shared" si="18"/>
        <v>0</v>
      </c>
      <c r="BJ160" s="14" t="s">
        <v>122</v>
      </c>
      <c r="BK160" s="162">
        <f t="shared" si="19"/>
        <v>0</v>
      </c>
      <c r="BL160" s="14" t="s">
        <v>121</v>
      </c>
      <c r="BM160" s="160" t="s">
        <v>219</v>
      </c>
    </row>
    <row r="161" spans="1:65" s="2" customFormat="1" ht="16.5" customHeight="1">
      <c r="A161" s="29"/>
      <c r="B161" s="147"/>
      <c r="C161" s="148" t="s">
        <v>184</v>
      </c>
      <c r="D161" s="148" t="s">
        <v>117</v>
      </c>
      <c r="E161" s="149" t="s">
        <v>502</v>
      </c>
      <c r="F161" s="150" t="s">
        <v>503</v>
      </c>
      <c r="G161" s="151" t="s">
        <v>120</v>
      </c>
      <c r="H161" s="152">
        <v>46</v>
      </c>
      <c r="I161" s="153"/>
      <c r="J161" s="152">
        <f t="shared" si="10"/>
        <v>0</v>
      </c>
      <c r="K161" s="154"/>
      <c r="L161" s="155"/>
      <c r="M161" s="156" t="s">
        <v>1</v>
      </c>
      <c r="N161" s="157" t="s">
        <v>39</v>
      </c>
      <c r="O161" s="58"/>
      <c r="P161" s="158">
        <f t="shared" si="11"/>
        <v>0</v>
      </c>
      <c r="Q161" s="158">
        <v>0</v>
      </c>
      <c r="R161" s="158">
        <f t="shared" si="12"/>
        <v>0</v>
      </c>
      <c r="S161" s="158">
        <v>0</v>
      </c>
      <c r="T161" s="159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0" t="s">
        <v>121</v>
      </c>
      <c r="AT161" s="160" t="s">
        <v>117</v>
      </c>
      <c r="AU161" s="160" t="s">
        <v>122</v>
      </c>
      <c r="AY161" s="14" t="s">
        <v>114</v>
      </c>
      <c r="BE161" s="161">
        <f t="shared" si="14"/>
        <v>0</v>
      </c>
      <c r="BF161" s="161">
        <f t="shared" si="15"/>
        <v>0</v>
      </c>
      <c r="BG161" s="161">
        <f t="shared" si="16"/>
        <v>0</v>
      </c>
      <c r="BH161" s="161">
        <f t="shared" si="17"/>
        <v>0</v>
      </c>
      <c r="BI161" s="161">
        <f t="shared" si="18"/>
        <v>0</v>
      </c>
      <c r="BJ161" s="14" t="s">
        <v>122</v>
      </c>
      <c r="BK161" s="162">
        <f t="shared" si="19"/>
        <v>0</v>
      </c>
      <c r="BL161" s="14" t="s">
        <v>121</v>
      </c>
      <c r="BM161" s="160" t="s">
        <v>223</v>
      </c>
    </row>
    <row r="162" spans="1:65" s="2" customFormat="1" ht="16.5" customHeight="1">
      <c r="A162" s="29"/>
      <c r="B162" s="147"/>
      <c r="C162" s="148" t="s">
        <v>260</v>
      </c>
      <c r="D162" s="148" t="s">
        <v>117</v>
      </c>
      <c r="E162" s="149" t="s">
        <v>504</v>
      </c>
      <c r="F162" s="150" t="s">
        <v>505</v>
      </c>
      <c r="G162" s="151" t="s">
        <v>120</v>
      </c>
      <c r="H162" s="152">
        <v>6</v>
      </c>
      <c r="I162" s="153"/>
      <c r="J162" s="152">
        <f t="shared" si="10"/>
        <v>0</v>
      </c>
      <c r="K162" s="154"/>
      <c r="L162" s="155"/>
      <c r="M162" s="156" t="s">
        <v>1</v>
      </c>
      <c r="N162" s="157" t="s">
        <v>39</v>
      </c>
      <c r="O162" s="58"/>
      <c r="P162" s="158">
        <f t="shared" si="11"/>
        <v>0</v>
      </c>
      <c r="Q162" s="158">
        <v>0</v>
      </c>
      <c r="R162" s="158">
        <f t="shared" si="12"/>
        <v>0</v>
      </c>
      <c r="S162" s="158">
        <v>0</v>
      </c>
      <c r="T162" s="159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121</v>
      </c>
      <c r="AT162" s="160" t="s">
        <v>117</v>
      </c>
      <c r="AU162" s="160" t="s">
        <v>122</v>
      </c>
      <c r="AY162" s="14" t="s">
        <v>114</v>
      </c>
      <c r="BE162" s="161">
        <f t="shared" si="14"/>
        <v>0</v>
      </c>
      <c r="BF162" s="161">
        <f t="shared" si="15"/>
        <v>0</v>
      </c>
      <c r="BG162" s="161">
        <f t="shared" si="16"/>
        <v>0</v>
      </c>
      <c r="BH162" s="161">
        <f t="shared" si="17"/>
        <v>0</v>
      </c>
      <c r="BI162" s="161">
        <f t="shared" si="18"/>
        <v>0</v>
      </c>
      <c r="BJ162" s="14" t="s">
        <v>122</v>
      </c>
      <c r="BK162" s="162">
        <f t="shared" si="19"/>
        <v>0</v>
      </c>
      <c r="BL162" s="14" t="s">
        <v>121</v>
      </c>
      <c r="BM162" s="160" t="s">
        <v>506</v>
      </c>
    </row>
    <row r="163" spans="1:65" s="2" customFormat="1" ht="24.2" customHeight="1">
      <c r="A163" s="29"/>
      <c r="B163" s="147"/>
      <c r="C163" s="148" t="s">
        <v>188</v>
      </c>
      <c r="D163" s="148" t="s">
        <v>117</v>
      </c>
      <c r="E163" s="149" t="s">
        <v>507</v>
      </c>
      <c r="F163" s="150" t="s">
        <v>508</v>
      </c>
      <c r="G163" s="151" t="s">
        <v>120</v>
      </c>
      <c r="H163" s="152">
        <v>6</v>
      </c>
      <c r="I163" s="153"/>
      <c r="J163" s="152">
        <f t="shared" si="10"/>
        <v>0</v>
      </c>
      <c r="K163" s="154"/>
      <c r="L163" s="155"/>
      <c r="M163" s="156" t="s">
        <v>1</v>
      </c>
      <c r="N163" s="157" t="s">
        <v>39</v>
      </c>
      <c r="O163" s="58"/>
      <c r="P163" s="158">
        <f t="shared" si="11"/>
        <v>0</v>
      </c>
      <c r="Q163" s="158">
        <v>0</v>
      </c>
      <c r="R163" s="158">
        <f t="shared" si="12"/>
        <v>0</v>
      </c>
      <c r="S163" s="158">
        <v>0</v>
      </c>
      <c r="T163" s="159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121</v>
      </c>
      <c r="AT163" s="160" t="s">
        <v>117</v>
      </c>
      <c r="AU163" s="160" t="s">
        <v>122</v>
      </c>
      <c r="AY163" s="14" t="s">
        <v>114</v>
      </c>
      <c r="BE163" s="161">
        <f t="shared" si="14"/>
        <v>0</v>
      </c>
      <c r="BF163" s="161">
        <f t="shared" si="15"/>
        <v>0</v>
      </c>
      <c r="BG163" s="161">
        <f t="shared" si="16"/>
        <v>0</v>
      </c>
      <c r="BH163" s="161">
        <f t="shared" si="17"/>
        <v>0</v>
      </c>
      <c r="BI163" s="161">
        <f t="shared" si="18"/>
        <v>0</v>
      </c>
      <c r="BJ163" s="14" t="s">
        <v>122</v>
      </c>
      <c r="BK163" s="162">
        <f t="shared" si="19"/>
        <v>0</v>
      </c>
      <c r="BL163" s="14" t="s">
        <v>121</v>
      </c>
      <c r="BM163" s="160" t="s">
        <v>509</v>
      </c>
    </row>
    <row r="164" spans="1:65" s="2" customFormat="1" ht="16.5" customHeight="1">
      <c r="A164" s="29"/>
      <c r="B164" s="147"/>
      <c r="C164" s="148" t="s">
        <v>271</v>
      </c>
      <c r="D164" s="148" t="s">
        <v>117</v>
      </c>
      <c r="E164" s="149" t="s">
        <v>510</v>
      </c>
      <c r="F164" s="150" t="s">
        <v>511</v>
      </c>
      <c r="G164" s="151" t="s">
        <v>129</v>
      </c>
      <c r="H164" s="152">
        <v>48</v>
      </c>
      <c r="I164" s="153"/>
      <c r="J164" s="152">
        <f t="shared" si="10"/>
        <v>0</v>
      </c>
      <c r="K164" s="154"/>
      <c r="L164" s="155"/>
      <c r="M164" s="156" t="s">
        <v>1</v>
      </c>
      <c r="N164" s="157" t="s">
        <v>39</v>
      </c>
      <c r="O164" s="58"/>
      <c r="P164" s="158">
        <f t="shared" si="11"/>
        <v>0</v>
      </c>
      <c r="Q164" s="158">
        <v>0</v>
      </c>
      <c r="R164" s="158">
        <f t="shared" si="12"/>
        <v>0</v>
      </c>
      <c r="S164" s="158">
        <v>0</v>
      </c>
      <c r="T164" s="159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121</v>
      </c>
      <c r="AT164" s="160" t="s">
        <v>117</v>
      </c>
      <c r="AU164" s="160" t="s">
        <v>122</v>
      </c>
      <c r="AY164" s="14" t="s">
        <v>114</v>
      </c>
      <c r="BE164" s="161">
        <f t="shared" si="14"/>
        <v>0</v>
      </c>
      <c r="BF164" s="161">
        <f t="shared" si="15"/>
        <v>0</v>
      </c>
      <c r="BG164" s="161">
        <f t="shared" si="16"/>
        <v>0</v>
      </c>
      <c r="BH164" s="161">
        <f t="shared" si="17"/>
        <v>0</v>
      </c>
      <c r="BI164" s="161">
        <f t="shared" si="18"/>
        <v>0</v>
      </c>
      <c r="BJ164" s="14" t="s">
        <v>122</v>
      </c>
      <c r="BK164" s="162">
        <f t="shared" si="19"/>
        <v>0</v>
      </c>
      <c r="BL164" s="14" t="s">
        <v>121</v>
      </c>
      <c r="BM164" s="160" t="s">
        <v>235</v>
      </c>
    </row>
    <row r="165" spans="1:65" s="2" customFormat="1" ht="16.5" customHeight="1">
      <c r="A165" s="29"/>
      <c r="B165" s="147"/>
      <c r="C165" s="148" t="s">
        <v>191</v>
      </c>
      <c r="D165" s="148" t="s">
        <v>117</v>
      </c>
      <c r="E165" s="149" t="s">
        <v>261</v>
      </c>
      <c r="F165" s="150" t="s">
        <v>262</v>
      </c>
      <c r="G165" s="151" t="s">
        <v>263</v>
      </c>
      <c r="H165" s="153"/>
      <c r="I165" s="153"/>
      <c r="J165" s="152">
        <f t="shared" si="10"/>
        <v>0</v>
      </c>
      <c r="K165" s="154"/>
      <c r="L165" s="155"/>
      <c r="M165" s="156" t="s">
        <v>1</v>
      </c>
      <c r="N165" s="157" t="s">
        <v>39</v>
      </c>
      <c r="O165" s="58"/>
      <c r="P165" s="158">
        <f t="shared" si="11"/>
        <v>0</v>
      </c>
      <c r="Q165" s="158">
        <v>0</v>
      </c>
      <c r="R165" s="158">
        <f t="shared" si="12"/>
        <v>0</v>
      </c>
      <c r="S165" s="158">
        <v>0</v>
      </c>
      <c r="T165" s="159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121</v>
      </c>
      <c r="AT165" s="160" t="s">
        <v>117</v>
      </c>
      <c r="AU165" s="160" t="s">
        <v>122</v>
      </c>
      <c r="AY165" s="14" t="s">
        <v>114</v>
      </c>
      <c r="BE165" s="161">
        <f t="shared" si="14"/>
        <v>0</v>
      </c>
      <c r="BF165" s="161">
        <f t="shared" si="15"/>
        <v>0</v>
      </c>
      <c r="BG165" s="161">
        <f t="shared" si="16"/>
        <v>0</v>
      </c>
      <c r="BH165" s="161">
        <f t="shared" si="17"/>
        <v>0</v>
      </c>
      <c r="BI165" s="161">
        <f t="shared" si="18"/>
        <v>0</v>
      </c>
      <c r="BJ165" s="14" t="s">
        <v>122</v>
      </c>
      <c r="BK165" s="162">
        <f t="shared" si="19"/>
        <v>0</v>
      </c>
      <c r="BL165" s="14" t="s">
        <v>121</v>
      </c>
      <c r="BM165" s="160" t="s">
        <v>238</v>
      </c>
    </row>
    <row r="166" spans="1:65" s="12" customFormat="1" ht="22.9" customHeight="1">
      <c r="B166" s="134"/>
      <c r="D166" s="135" t="s">
        <v>72</v>
      </c>
      <c r="E166" s="145" t="s">
        <v>512</v>
      </c>
      <c r="F166" s="145" t="s">
        <v>513</v>
      </c>
      <c r="I166" s="137"/>
      <c r="J166" s="146">
        <f>BK166</f>
        <v>0</v>
      </c>
      <c r="L166" s="134"/>
      <c r="M166" s="139"/>
      <c r="N166" s="140"/>
      <c r="O166" s="140"/>
      <c r="P166" s="141">
        <f>SUM(P167:P168)</f>
        <v>0</v>
      </c>
      <c r="Q166" s="140"/>
      <c r="R166" s="141">
        <f>SUM(R167:R168)</f>
        <v>0</v>
      </c>
      <c r="S166" s="140"/>
      <c r="T166" s="142">
        <f>SUM(T167:T168)</f>
        <v>0</v>
      </c>
      <c r="AR166" s="135" t="s">
        <v>81</v>
      </c>
      <c r="AT166" s="143" t="s">
        <v>72</v>
      </c>
      <c r="AU166" s="143" t="s">
        <v>81</v>
      </c>
      <c r="AY166" s="135" t="s">
        <v>114</v>
      </c>
      <c r="BK166" s="144">
        <f>SUM(BK167:BK168)</f>
        <v>0</v>
      </c>
    </row>
    <row r="167" spans="1:65" s="2" customFormat="1" ht="24.2" customHeight="1">
      <c r="A167" s="29"/>
      <c r="B167" s="147"/>
      <c r="C167" s="163" t="s">
        <v>278</v>
      </c>
      <c r="D167" s="163" t="s">
        <v>267</v>
      </c>
      <c r="E167" s="164" t="s">
        <v>514</v>
      </c>
      <c r="F167" s="165" t="s">
        <v>515</v>
      </c>
      <c r="G167" s="166" t="s">
        <v>129</v>
      </c>
      <c r="H167" s="167">
        <v>118</v>
      </c>
      <c r="I167" s="168"/>
      <c r="J167" s="167">
        <f>ROUND(I167*H167,3)</f>
        <v>0</v>
      </c>
      <c r="K167" s="169"/>
      <c r="L167" s="30"/>
      <c r="M167" s="170" t="s">
        <v>1</v>
      </c>
      <c r="N167" s="171" t="s">
        <v>39</v>
      </c>
      <c r="O167" s="58"/>
      <c r="P167" s="158">
        <f>O167*H167</f>
        <v>0</v>
      </c>
      <c r="Q167" s="158">
        <v>0</v>
      </c>
      <c r="R167" s="158">
        <f>Q167*H167</f>
        <v>0</v>
      </c>
      <c r="S167" s="158">
        <v>0</v>
      </c>
      <c r="T167" s="159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125</v>
      </c>
      <c r="AT167" s="160" t="s">
        <v>267</v>
      </c>
      <c r="AU167" s="160" t="s">
        <v>122</v>
      </c>
      <c r="AY167" s="14" t="s">
        <v>114</v>
      </c>
      <c r="BE167" s="161">
        <f>IF(N167="základná",J167,0)</f>
        <v>0</v>
      </c>
      <c r="BF167" s="161">
        <f>IF(N167="znížená",J167,0)</f>
        <v>0</v>
      </c>
      <c r="BG167" s="161">
        <f>IF(N167="zákl. prenesená",J167,0)</f>
        <v>0</v>
      </c>
      <c r="BH167" s="161">
        <f>IF(N167="zníž. prenesená",J167,0)</f>
        <v>0</v>
      </c>
      <c r="BI167" s="161">
        <f>IF(N167="nulová",J167,0)</f>
        <v>0</v>
      </c>
      <c r="BJ167" s="14" t="s">
        <v>122</v>
      </c>
      <c r="BK167" s="162">
        <f>ROUND(I167*H167,3)</f>
        <v>0</v>
      </c>
      <c r="BL167" s="14" t="s">
        <v>125</v>
      </c>
      <c r="BM167" s="160" t="s">
        <v>242</v>
      </c>
    </row>
    <row r="168" spans="1:65" s="2" customFormat="1" ht="33" customHeight="1">
      <c r="A168" s="29"/>
      <c r="B168" s="147"/>
      <c r="C168" s="163" t="s">
        <v>195</v>
      </c>
      <c r="D168" s="163" t="s">
        <v>267</v>
      </c>
      <c r="E168" s="164" t="s">
        <v>516</v>
      </c>
      <c r="F168" s="165" t="s">
        <v>517</v>
      </c>
      <c r="G168" s="166" t="s">
        <v>129</v>
      </c>
      <c r="H168" s="167">
        <v>118</v>
      </c>
      <c r="I168" s="168"/>
      <c r="J168" s="167">
        <f>ROUND(I168*H168,3)</f>
        <v>0</v>
      </c>
      <c r="K168" s="169"/>
      <c r="L168" s="30"/>
      <c r="M168" s="172" t="s">
        <v>1</v>
      </c>
      <c r="N168" s="173" t="s">
        <v>39</v>
      </c>
      <c r="O168" s="174"/>
      <c r="P168" s="175">
        <f>O168*H168</f>
        <v>0</v>
      </c>
      <c r="Q168" s="175">
        <v>0</v>
      </c>
      <c r="R168" s="175">
        <f>Q168*H168</f>
        <v>0</v>
      </c>
      <c r="S168" s="175">
        <v>0</v>
      </c>
      <c r="T168" s="176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125</v>
      </c>
      <c r="AT168" s="160" t="s">
        <v>267</v>
      </c>
      <c r="AU168" s="160" t="s">
        <v>122</v>
      </c>
      <c r="AY168" s="14" t="s">
        <v>114</v>
      </c>
      <c r="BE168" s="161">
        <f>IF(N168="základná",J168,0)</f>
        <v>0</v>
      </c>
      <c r="BF168" s="161">
        <f>IF(N168="znížená",J168,0)</f>
        <v>0</v>
      </c>
      <c r="BG168" s="161">
        <f>IF(N168="zákl. prenesená",J168,0)</f>
        <v>0</v>
      </c>
      <c r="BH168" s="161">
        <f>IF(N168="zníž. prenesená",J168,0)</f>
        <v>0</v>
      </c>
      <c r="BI168" s="161">
        <f>IF(N168="nulová",J168,0)</f>
        <v>0</v>
      </c>
      <c r="BJ168" s="14" t="s">
        <v>122</v>
      </c>
      <c r="BK168" s="162">
        <f>ROUND(I168*H168,3)</f>
        <v>0</v>
      </c>
      <c r="BL168" s="14" t="s">
        <v>125</v>
      </c>
      <c r="BM168" s="160" t="s">
        <v>245</v>
      </c>
    </row>
    <row r="169" spans="1:65" s="2" customFormat="1" ht="6.95" customHeight="1">
      <c r="A169" s="29"/>
      <c r="B169" s="47"/>
      <c r="C169" s="48"/>
      <c r="D169" s="48"/>
      <c r="E169" s="48"/>
      <c r="F169" s="48"/>
      <c r="G169" s="48"/>
      <c r="H169" s="48"/>
      <c r="I169" s="48"/>
      <c r="J169" s="48"/>
      <c r="K169" s="48"/>
      <c r="L169" s="30"/>
      <c r="M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</row>
  </sheetData>
  <autoFilter ref="C119:K168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7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8" t="s">
        <v>5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4" t="s">
        <v>88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89</v>
      </c>
      <c r="L4" s="17"/>
      <c r="M4" s="93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19" t="str">
        <f>'Rekapitulácia stavby'!K6</f>
        <v>ZŠ Tulipánova - Pavilón 3</v>
      </c>
      <c r="F7" s="220"/>
      <c r="G7" s="220"/>
      <c r="H7" s="220"/>
      <c r="L7" s="17"/>
    </row>
    <row r="8" spans="1:46" s="2" customFormat="1" ht="12" customHeight="1">
      <c r="A8" s="29"/>
      <c r="B8" s="30"/>
      <c r="C8" s="29"/>
      <c r="D8" s="24" t="s">
        <v>90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99" t="s">
        <v>518</v>
      </c>
      <c r="F9" s="221"/>
      <c r="G9" s="221"/>
      <c r="H9" s="221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>
        <f>'Rekapitulácia stavby'!AN8</f>
        <v>44830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21</v>
      </c>
      <c r="E14" s="29"/>
      <c r="F14" s="29"/>
      <c r="G14" s="29"/>
      <c r="H14" s="29"/>
      <c r="I14" s="24" t="s">
        <v>22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23</v>
      </c>
      <c r="F15" s="29"/>
      <c r="G15" s="29"/>
      <c r="H15" s="29"/>
      <c r="I15" s="24" t="s">
        <v>24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25</v>
      </c>
      <c r="E17" s="29"/>
      <c r="F17" s="29"/>
      <c r="G17" s="29"/>
      <c r="H17" s="29"/>
      <c r="I17" s="24" t="s">
        <v>22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2" t="str">
        <f>'Rekapitulácia stavby'!E14</f>
        <v>Vyplň údaj</v>
      </c>
      <c r="F18" s="180"/>
      <c r="G18" s="180"/>
      <c r="H18" s="180"/>
      <c r="I18" s="24" t="s">
        <v>24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27</v>
      </c>
      <c r="E20" s="29"/>
      <c r="F20" s="29"/>
      <c r="G20" s="29"/>
      <c r="H20" s="29"/>
      <c r="I20" s="24" t="s">
        <v>22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28</v>
      </c>
      <c r="F21" s="29"/>
      <c r="G21" s="29"/>
      <c r="H21" s="29"/>
      <c r="I21" s="24" t="s">
        <v>24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22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28</v>
      </c>
      <c r="F24" s="29"/>
      <c r="G24" s="29"/>
      <c r="H24" s="29"/>
      <c r="I24" s="24" t="s">
        <v>24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185" t="s">
        <v>1</v>
      </c>
      <c r="F27" s="185"/>
      <c r="G27" s="185"/>
      <c r="H27" s="185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33</v>
      </c>
      <c r="E30" s="29"/>
      <c r="F30" s="29"/>
      <c r="G30" s="29"/>
      <c r="H30" s="29"/>
      <c r="I30" s="29"/>
      <c r="J30" s="71">
        <f>ROUND(J120,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35</v>
      </c>
      <c r="G32" s="29"/>
      <c r="H32" s="29"/>
      <c r="I32" s="33" t="s">
        <v>34</v>
      </c>
      <c r="J32" s="33" t="s">
        <v>36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8" t="s">
        <v>37</v>
      </c>
      <c r="E33" s="35" t="s">
        <v>38</v>
      </c>
      <c r="F33" s="99">
        <f>ROUND((SUM(BE120:BE169)),  2)</f>
        <v>0</v>
      </c>
      <c r="G33" s="100"/>
      <c r="H33" s="100"/>
      <c r="I33" s="101">
        <v>0.2</v>
      </c>
      <c r="J33" s="99">
        <f>ROUND(((SUM(BE120:BE169))*I33),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35" t="s">
        <v>39</v>
      </c>
      <c r="F34" s="99">
        <f>ROUND((SUM(BF120:BF169)),  2)</f>
        <v>0</v>
      </c>
      <c r="G34" s="100"/>
      <c r="H34" s="100"/>
      <c r="I34" s="101">
        <v>0.2</v>
      </c>
      <c r="J34" s="99">
        <f>ROUND(((SUM(BF120:BF169))*I34),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40</v>
      </c>
      <c r="F35" s="102">
        <f>ROUND((SUM(BG120:BG169)),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41</v>
      </c>
      <c r="F36" s="102">
        <f>ROUND((SUM(BH120:BH169)),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35" t="s">
        <v>42</v>
      </c>
      <c r="F37" s="99">
        <f>ROUND((SUM(BI120:BI169)),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43</v>
      </c>
      <c r="E39" s="60"/>
      <c r="F39" s="60"/>
      <c r="G39" s="106" t="s">
        <v>44</v>
      </c>
      <c r="H39" s="107" t="s">
        <v>45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5" t="s">
        <v>48</v>
      </c>
      <c r="E61" s="32"/>
      <c r="F61" s="110" t="s">
        <v>49</v>
      </c>
      <c r="G61" s="45" t="s">
        <v>48</v>
      </c>
      <c r="H61" s="32"/>
      <c r="I61" s="32"/>
      <c r="J61" s="111" t="s">
        <v>49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5" t="s">
        <v>48</v>
      </c>
      <c r="E76" s="32"/>
      <c r="F76" s="110" t="s">
        <v>49</v>
      </c>
      <c r="G76" s="45" t="s">
        <v>48</v>
      </c>
      <c r="H76" s="32"/>
      <c r="I76" s="32"/>
      <c r="J76" s="111" t="s">
        <v>49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hidden="1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hidden="1" customHeight="1">
      <c r="A82" s="29"/>
      <c r="B82" s="30"/>
      <c r="C82" s="18" t="s">
        <v>92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hidden="1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hidden="1" customHeight="1">
      <c r="A85" s="29"/>
      <c r="B85" s="30"/>
      <c r="C85" s="29"/>
      <c r="D85" s="29"/>
      <c r="E85" s="219" t="str">
        <f>E7</f>
        <v>ZŠ Tulipánova - Pavilón 3</v>
      </c>
      <c r="F85" s="220"/>
      <c r="G85" s="220"/>
      <c r="H85" s="220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90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199" t="str">
        <f>E9</f>
        <v>01-SL-U1 - SO-05.1 Slaboprúd</v>
      </c>
      <c r="F87" s="221"/>
      <c r="G87" s="221"/>
      <c r="H87" s="221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hidden="1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18</v>
      </c>
      <c r="D89" s="29"/>
      <c r="E89" s="29"/>
      <c r="F89" s="22" t="str">
        <f>F12</f>
        <v xml:space="preserve"> </v>
      </c>
      <c r="G89" s="29"/>
      <c r="H89" s="29"/>
      <c r="I89" s="24" t="s">
        <v>20</v>
      </c>
      <c r="J89" s="55">
        <f>IF(J12="","",J12)</f>
        <v>44830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hidden="1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hidden="1" customHeight="1">
      <c r="A91" s="29"/>
      <c r="B91" s="30"/>
      <c r="C91" s="24" t="s">
        <v>21</v>
      </c>
      <c r="D91" s="29"/>
      <c r="E91" s="29"/>
      <c r="F91" s="22" t="str">
        <f>E15</f>
        <v>Mesto Nitra</v>
      </c>
      <c r="G91" s="29"/>
      <c r="H91" s="29"/>
      <c r="I91" s="24" t="s">
        <v>27</v>
      </c>
      <c r="J91" s="27" t="str">
        <f>E21</f>
        <v>Ing. Stanislav Gajdoš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hidden="1" customHeight="1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Stanislav Gajdoš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2" t="s">
        <v>93</v>
      </c>
      <c r="D94" s="104"/>
      <c r="E94" s="104"/>
      <c r="F94" s="104"/>
      <c r="G94" s="104"/>
      <c r="H94" s="104"/>
      <c r="I94" s="104"/>
      <c r="J94" s="113" t="s">
        <v>94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hidden="1" customHeight="1">
      <c r="A96" s="29"/>
      <c r="B96" s="30"/>
      <c r="C96" s="114" t="s">
        <v>95</v>
      </c>
      <c r="D96" s="29"/>
      <c r="E96" s="29"/>
      <c r="F96" s="29"/>
      <c r="G96" s="29"/>
      <c r="H96" s="29"/>
      <c r="I96" s="29"/>
      <c r="J96" s="71">
        <f>J120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96</v>
      </c>
    </row>
    <row r="97" spans="1:31" s="9" customFormat="1" ht="24.95" hidden="1" customHeight="1">
      <c r="B97" s="115"/>
      <c r="D97" s="116" t="s">
        <v>97</v>
      </c>
      <c r="E97" s="117"/>
      <c r="F97" s="117"/>
      <c r="G97" s="117"/>
      <c r="H97" s="117"/>
      <c r="I97" s="117"/>
      <c r="J97" s="118">
        <f>J121</f>
        <v>0</v>
      </c>
      <c r="L97" s="115"/>
    </row>
    <row r="98" spans="1:31" s="10" customFormat="1" ht="19.899999999999999" hidden="1" customHeight="1">
      <c r="B98" s="119"/>
      <c r="D98" s="120" t="s">
        <v>98</v>
      </c>
      <c r="E98" s="121"/>
      <c r="F98" s="121"/>
      <c r="G98" s="121"/>
      <c r="H98" s="121"/>
      <c r="I98" s="121"/>
      <c r="J98" s="122">
        <f>J122</f>
        <v>0</v>
      </c>
      <c r="L98" s="119"/>
    </row>
    <row r="99" spans="1:31" s="10" customFormat="1" ht="19.899999999999999" hidden="1" customHeight="1">
      <c r="B99" s="119"/>
      <c r="D99" s="120" t="s">
        <v>99</v>
      </c>
      <c r="E99" s="121"/>
      <c r="F99" s="121"/>
      <c r="G99" s="121"/>
      <c r="H99" s="121"/>
      <c r="I99" s="121"/>
      <c r="J99" s="122">
        <f>J142</f>
        <v>0</v>
      </c>
      <c r="L99" s="119"/>
    </row>
    <row r="100" spans="1:31" s="10" customFormat="1" ht="19.899999999999999" hidden="1" customHeight="1">
      <c r="B100" s="119"/>
      <c r="D100" s="120" t="s">
        <v>402</v>
      </c>
      <c r="E100" s="121"/>
      <c r="F100" s="121"/>
      <c r="G100" s="121"/>
      <c r="H100" s="121"/>
      <c r="I100" s="121"/>
      <c r="J100" s="122">
        <f>J163</f>
        <v>0</v>
      </c>
      <c r="L100" s="119"/>
    </row>
    <row r="101" spans="1:31" s="2" customFormat="1" ht="21.75" hidden="1" customHeight="1">
      <c r="A101" s="29"/>
      <c r="B101" s="30"/>
      <c r="C101" s="29"/>
      <c r="D101" s="29"/>
      <c r="E101" s="29"/>
      <c r="F101" s="29"/>
      <c r="G101" s="29"/>
      <c r="H101" s="29"/>
      <c r="I101" s="29"/>
      <c r="J101" s="29"/>
      <c r="K101" s="29"/>
      <c r="L101" s="42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31" s="2" customFormat="1" ht="6.95" hidden="1" customHeight="1">
      <c r="A102" s="29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2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31" ht="11.25" hidden="1"/>
    <row r="104" spans="1:31" ht="11.25" hidden="1"/>
    <row r="105" spans="1:31" ht="11.25" hidden="1"/>
    <row r="106" spans="1:31" s="2" customFormat="1" ht="6.95" customHeight="1">
      <c r="A106" s="29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42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24.95" customHeight="1">
      <c r="A107" s="29"/>
      <c r="B107" s="30"/>
      <c r="C107" s="18" t="s">
        <v>100</v>
      </c>
      <c r="D107" s="29"/>
      <c r="E107" s="29"/>
      <c r="F107" s="29"/>
      <c r="G107" s="29"/>
      <c r="H107" s="29"/>
      <c r="I107" s="29"/>
      <c r="J107" s="29"/>
      <c r="K107" s="29"/>
      <c r="L107" s="42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6.9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>
      <c r="A109" s="29"/>
      <c r="B109" s="30"/>
      <c r="C109" s="24" t="s">
        <v>14</v>
      </c>
      <c r="D109" s="29"/>
      <c r="E109" s="29"/>
      <c r="F109" s="29"/>
      <c r="G109" s="29"/>
      <c r="H109" s="29"/>
      <c r="I109" s="29"/>
      <c r="J109" s="29"/>
      <c r="K109" s="29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>
      <c r="A110" s="29"/>
      <c r="B110" s="30"/>
      <c r="C110" s="29"/>
      <c r="D110" s="29"/>
      <c r="E110" s="219" t="str">
        <f>E7</f>
        <v>ZŠ Tulipánova - Pavilón 3</v>
      </c>
      <c r="F110" s="220"/>
      <c r="G110" s="220"/>
      <c r="H110" s="220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90</v>
      </c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199" t="str">
        <f>E9</f>
        <v>01-SL-U1 - SO-05.1 Slaboprúd</v>
      </c>
      <c r="F112" s="221"/>
      <c r="G112" s="221"/>
      <c r="H112" s="221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18</v>
      </c>
      <c r="D114" s="29"/>
      <c r="E114" s="29"/>
      <c r="F114" s="22" t="str">
        <f>F12</f>
        <v xml:space="preserve"> </v>
      </c>
      <c r="G114" s="29"/>
      <c r="H114" s="29"/>
      <c r="I114" s="24" t="s">
        <v>20</v>
      </c>
      <c r="J114" s="55">
        <f>IF(J12="","",J12)</f>
        <v>44830</v>
      </c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>
      <c r="A116" s="29"/>
      <c r="B116" s="30"/>
      <c r="C116" s="24" t="s">
        <v>21</v>
      </c>
      <c r="D116" s="29"/>
      <c r="E116" s="29"/>
      <c r="F116" s="22" t="str">
        <f>E15</f>
        <v>Mesto Nitra</v>
      </c>
      <c r="G116" s="29"/>
      <c r="H116" s="29"/>
      <c r="I116" s="24" t="s">
        <v>27</v>
      </c>
      <c r="J116" s="27" t="str">
        <f>E21</f>
        <v>Ing. Stanislav Gajdoš</v>
      </c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2" customHeight="1">
      <c r="A117" s="29"/>
      <c r="B117" s="30"/>
      <c r="C117" s="24" t="s">
        <v>25</v>
      </c>
      <c r="D117" s="29"/>
      <c r="E117" s="29"/>
      <c r="F117" s="22" t="str">
        <f>IF(E18="","",E18)</f>
        <v>Vyplň údaj</v>
      </c>
      <c r="G117" s="29"/>
      <c r="H117" s="29"/>
      <c r="I117" s="24" t="s">
        <v>31</v>
      </c>
      <c r="J117" s="27" t="str">
        <f>E24</f>
        <v>Ing. Stanislav Gajdoš</v>
      </c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0.3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11" customFormat="1" ht="29.25" customHeight="1">
      <c r="A119" s="123"/>
      <c r="B119" s="124"/>
      <c r="C119" s="125" t="s">
        <v>101</v>
      </c>
      <c r="D119" s="126" t="s">
        <v>58</v>
      </c>
      <c r="E119" s="126" t="s">
        <v>54</v>
      </c>
      <c r="F119" s="126" t="s">
        <v>55</v>
      </c>
      <c r="G119" s="126" t="s">
        <v>102</v>
      </c>
      <c r="H119" s="126" t="s">
        <v>103</v>
      </c>
      <c r="I119" s="126" t="s">
        <v>104</v>
      </c>
      <c r="J119" s="127" t="s">
        <v>94</v>
      </c>
      <c r="K119" s="128" t="s">
        <v>105</v>
      </c>
      <c r="L119" s="129"/>
      <c r="M119" s="62" t="s">
        <v>1</v>
      </c>
      <c r="N119" s="63" t="s">
        <v>37</v>
      </c>
      <c r="O119" s="63" t="s">
        <v>106</v>
      </c>
      <c r="P119" s="63" t="s">
        <v>107</v>
      </c>
      <c r="Q119" s="63" t="s">
        <v>108</v>
      </c>
      <c r="R119" s="63" t="s">
        <v>109</v>
      </c>
      <c r="S119" s="63" t="s">
        <v>110</v>
      </c>
      <c r="T119" s="64" t="s">
        <v>111</v>
      </c>
      <c r="U119" s="123"/>
      <c r="V119" s="123"/>
      <c r="W119" s="123"/>
      <c r="X119" s="123"/>
      <c r="Y119" s="123"/>
      <c r="Z119" s="123"/>
      <c r="AA119" s="123"/>
      <c r="AB119" s="123"/>
      <c r="AC119" s="123"/>
      <c r="AD119" s="123"/>
      <c r="AE119" s="123"/>
    </row>
    <row r="120" spans="1:65" s="2" customFormat="1" ht="22.9" customHeight="1">
      <c r="A120" s="29"/>
      <c r="B120" s="30"/>
      <c r="C120" s="69" t="s">
        <v>95</v>
      </c>
      <c r="D120" s="29"/>
      <c r="E120" s="29"/>
      <c r="F120" s="29"/>
      <c r="G120" s="29"/>
      <c r="H120" s="29"/>
      <c r="I120" s="29"/>
      <c r="J120" s="130">
        <f>BK120</f>
        <v>0</v>
      </c>
      <c r="K120" s="29"/>
      <c r="L120" s="30"/>
      <c r="M120" s="65"/>
      <c r="N120" s="56"/>
      <c r="O120" s="66"/>
      <c r="P120" s="131">
        <f>P121</f>
        <v>0</v>
      </c>
      <c r="Q120" s="66"/>
      <c r="R120" s="131">
        <f>R121</f>
        <v>0</v>
      </c>
      <c r="S120" s="66"/>
      <c r="T120" s="132">
        <f>T121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72</v>
      </c>
      <c r="AU120" s="14" t="s">
        <v>96</v>
      </c>
      <c r="BK120" s="133">
        <f>BK121</f>
        <v>0</v>
      </c>
    </row>
    <row r="121" spans="1:65" s="12" customFormat="1" ht="25.9" customHeight="1">
      <c r="B121" s="134"/>
      <c r="D121" s="135" t="s">
        <v>72</v>
      </c>
      <c r="E121" s="136" t="s">
        <v>112</v>
      </c>
      <c r="F121" s="136" t="s">
        <v>113</v>
      </c>
      <c r="I121" s="137"/>
      <c r="J121" s="138">
        <f>BK121</f>
        <v>0</v>
      </c>
      <c r="L121" s="134"/>
      <c r="M121" s="139"/>
      <c r="N121" s="140"/>
      <c r="O121" s="140"/>
      <c r="P121" s="141">
        <f>P122+P142+P163</f>
        <v>0</v>
      </c>
      <c r="Q121" s="140"/>
      <c r="R121" s="141">
        <f>R122+R142+R163</f>
        <v>0</v>
      </c>
      <c r="S121" s="140"/>
      <c r="T121" s="142">
        <f>T122+T142+T163</f>
        <v>0</v>
      </c>
      <c r="AR121" s="135" t="s">
        <v>81</v>
      </c>
      <c r="AT121" s="143" t="s">
        <v>72</v>
      </c>
      <c r="AU121" s="143" t="s">
        <v>73</v>
      </c>
      <c r="AY121" s="135" t="s">
        <v>114</v>
      </c>
      <c r="BK121" s="144">
        <f>BK122+BK142+BK163</f>
        <v>0</v>
      </c>
    </row>
    <row r="122" spans="1:65" s="12" customFormat="1" ht="22.9" customHeight="1">
      <c r="B122" s="134"/>
      <c r="D122" s="135" t="s">
        <v>72</v>
      </c>
      <c r="E122" s="145" t="s">
        <v>115</v>
      </c>
      <c r="F122" s="145" t="s">
        <v>116</v>
      </c>
      <c r="I122" s="137"/>
      <c r="J122" s="146">
        <f>BK122</f>
        <v>0</v>
      </c>
      <c r="L122" s="134"/>
      <c r="M122" s="139"/>
      <c r="N122" s="140"/>
      <c r="O122" s="140"/>
      <c r="P122" s="141">
        <f>SUM(P123:P141)</f>
        <v>0</v>
      </c>
      <c r="Q122" s="140"/>
      <c r="R122" s="141">
        <f>SUM(R123:R141)</f>
        <v>0</v>
      </c>
      <c r="S122" s="140"/>
      <c r="T122" s="142">
        <f>SUM(T123:T141)</f>
        <v>0</v>
      </c>
      <c r="AR122" s="135" t="s">
        <v>81</v>
      </c>
      <c r="AT122" s="143" t="s">
        <v>72</v>
      </c>
      <c r="AU122" s="143" t="s">
        <v>81</v>
      </c>
      <c r="AY122" s="135" t="s">
        <v>114</v>
      </c>
      <c r="BK122" s="144">
        <f>SUM(BK123:BK141)</f>
        <v>0</v>
      </c>
    </row>
    <row r="123" spans="1:65" s="2" customFormat="1" ht="16.5" customHeight="1">
      <c r="A123" s="29"/>
      <c r="B123" s="147"/>
      <c r="C123" s="148" t="s">
        <v>81</v>
      </c>
      <c r="D123" s="148" t="s">
        <v>117</v>
      </c>
      <c r="E123" s="149" t="s">
        <v>118</v>
      </c>
      <c r="F123" s="150" t="s">
        <v>119</v>
      </c>
      <c r="G123" s="151" t="s">
        <v>120</v>
      </c>
      <c r="H123" s="152">
        <v>44</v>
      </c>
      <c r="I123" s="153"/>
      <c r="J123" s="152">
        <f t="shared" ref="J123:J141" si="0">ROUND(I123*H123,3)</f>
        <v>0</v>
      </c>
      <c r="K123" s="154"/>
      <c r="L123" s="155"/>
      <c r="M123" s="156" t="s">
        <v>1</v>
      </c>
      <c r="N123" s="157" t="s">
        <v>39</v>
      </c>
      <c r="O123" s="58"/>
      <c r="P123" s="158">
        <f t="shared" ref="P123:P141" si="1">O123*H123</f>
        <v>0</v>
      </c>
      <c r="Q123" s="158">
        <v>0</v>
      </c>
      <c r="R123" s="158">
        <f t="shared" ref="R123:R141" si="2">Q123*H123</f>
        <v>0</v>
      </c>
      <c r="S123" s="158">
        <v>0</v>
      </c>
      <c r="T123" s="159">
        <f t="shared" ref="T123:T141" si="3"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60" t="s">
        <v>121</v>
      </c>
      <c r="AT123" s="160" t="s">
        <v>117</v>
      </c>
      <c r="AU123" s="160" t="s">
        <v>122</v>
      </c>
      <c r="AY123" s="14" t="s">
        <v>114</v>
      </c>
      <c r="BE123" s="161">
        <f t="shared" ref="BE123:BE141" si="4">IF(N123="základná",J123,0)</f>
        <v>0</v>
      </c>
      <c r="BF123" s="161">
        <f t="shared" ref="BF123:BF141" si="5">IF(N123="znížená",J123,0)</f>
        <v>0</v>
      </c>
      <c r="BG123" s="161">
        <f t="shared" ref="BG123:BG141" si="6">IF(N123="zákl. prenesená",J123,0)</f>
        <v>0</v>
      </c>
      <c r="BH123" s="161">
        <f t="shared" ref="BH123:BH141" si="7">IF(N123="zníž. prenesená",J123,0)</f>
        <v>0</v>
      </c>
      <c r="BI123" s="161">
        <f t="shared" ref="BI123:BI141" si="8">IF(N123="nulová",J123,0)</f>
        <v>0</v>
      </c>
      <c r="BJ123" s="14" t="s">
        <v>122</v>
      </c>
      <c r="BK123" s="162">
        <f t="shared" ref="BK123:BK141" si="9">ROUND(I123*H123,3)</f>
        <v>0</v>
      </c>
      <c r="BL123" s="14" t="s">
        <v>121</v>
      </c>
      <c r="BM123" s="160" t="s">
        <v>122</v>
      </c>
    </row>
    <row r="124" spans="1:65" s="2" customFormat="1" ht="16.5" customHeight="1">
      <c r="A124" s="29"/>
      <c r="B124" s="147"/>
      <c r="C124" s="148" t="s">
        <v>122</v>
      </c>
      <c r="D124" s="148" t="s">
        <v>117</v>
      </c>
      <c r="E124" s="149" t="s">
        <v>519</v>
      </c>
      <c r="F124" s="150" t="s">
        <v>520</v>
      </c>
      <c r="G124" s="151" t="s">
        <v>129</v>
      </c>
      <c r="H124" s="152">
        <v>24</v>
      </c>
      <c r="I124" s="153"/>
      <c r="J124" s="152">
        <f t="shared" si="0"/>
        <v>0</v>
      </c>
      <c r="K124" s="154"/>
      <c r="L124" s="155"/>
      <c r="M124" s="156" t="s">
        <v>1</v>
      </c>
      <c r="N124" s="157" t="s">
        <v>39</v>
      </c>
      <c r="O124" s="58"/>
      <c r="P124" s="158">
        <f t="shared" si="1"/>
        <v>0</v>
      </c>
      <c r="Q124" s="158">
        <v>0</v>
      </c>
      <c r="R124" s="158">
        <f t="shared" si="2"/>
        <v>0</v>
      </c>
      <c r="S124" s="158">
        <v>0</v>
      </c>
      <c r="T124" s="159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60" t="s">
        <v>121</v>
      </c>
      <c r="AT124" s="160" t="s">
        <v>117</v>
      </c>
      <c r="AU124" s="160" t="s">
        <v>122</v>
      </c>
      <c r="AY124" s="14" t="s">
        <v>114</v>
      </c>
      <c r="BE124" s="161">
        <f t="shared" si="4"/>
        <v>0</v>
      </c>
      <c r="BF124" s="161">
        <f t="shared" si="5"/>
        <v>0</v>
      </c>
      <c r="BG124" s="161">
        <f t="shared" si="6"/>
        <v>0</v>
      </c>
      <c r="BH124" s="161">
        <f t="shared" si="7"/>
        <v>0</v>
      </c>
      <c r="BI124" s="161">
        <f t="shared" si="8"/>
        <v>0</v>
      </c>
      <c r="BJ124" s="14" t="s">
        <v>122</v>
      </c>
      <c r="BK124" s="162">
        <f t="shared" si="9"/>
        <v>0</v>
      </c>
      <c r="BL124" s="14" t="s">
        <v>121</v>
      </c>
      <c r="BM124" s="160" t="s">
        <v>125</v>
      </c>
    </row>
    <row r="125" spans="1:65" s="2" customFormat="1" ht="16.5" customHeight="1">
      <c r="A125" s="29"/>
      <c r="B125" s="147"/>
      <c r="C125" s="148" t="s">
        <v>126</v>
      </c>
      <c r="D125" s="148" t="s">
        <v>117</v>
      </c>
      <c r="E125" s="149" t="s">
        <v>127</v>
      </c>
      <c r="F125" s="150" t="s">
        <v>128</v>
      </c>
      <c r="G125" s="151" t="s">
        <v>129</v>
      </c>
      <c r="H125" s="152">
        <v>720</v>
      </c>
      <c r="I125" s="153"/>
      <c r="J125" s="152">
        <f t="shared" si="0"/>
        <v>0</v>
      </c>
      <c r="K125" s="154"/>
      <c r="L125" s="155"/>
      <c r="M125" s="156" t="s">
        <v>1</v>
      </c>
      <c r="N125" s="157" t="s">
        <v>39</v>
      </c>
      <c r="O125" s="58"/>
      <c r="P125" s="158">
        <f t="shared" si="1"/>
        <v>0</v>
      </c>
      <c r="Q125" s="158">
        <v>0</v>
      </c>
      <c r="R125" s="158">
        <f t="shared" si="2"/>
        <v>0</v>
      </c>
      <c r="S125" s="158">
        <v>0</v>
      </c>
      <c r="T125" s="159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60" t="s">
        <v>121</v>
      </c>
      <c r="AT125" s="160" t="s">
        <v>117</v>
      </c>
      <c r="AU125" s="160" t="s">
        <v>122</v>
      </c>
      <c r="AY125" s="14" t="s">
        <v>114</v>
      </c>
      <c r="BE125" s="161">
        <f t="shared" si="4"/>
        <v>0</v>
      </c>
      <c r="BF125" s="161">
        <f t="shared" si="5"/>
        <v>0</v>
      </c>
      <c r="BG125" s="161">
        <f t="shared" si="6"/>
        <v>0</v>
      </c>
      <c r="BH125" s="161">
        <f t="shared" si="7"/>
        <v>0</v>
      </c>
      <c r="BI125" s="161">
        <f t="shared" si="8"/>
        <v>0</v>
      </c>
      <c r="BJ125" s="14" t="s">
        <v>122</v>
      </c>
      <c r="BK125" s="162">
        <f t="shared" si="9"/>
        <v>0</v>
      </c>
      <c r="BL125" s="14" t="s">
        <v>121</v>
      </c>
      <c r="BM125" s="160" t="s">
        <v>130</v>
      </c>
    </row>
    <row r="126" spans="1:65" s="2" customFormat="1" ht="37.9" customHeight="1">
      <c r="A126" s="29"/>
      <c r="B126" s="147"/>
      <c r="C126" s="148" t="s">
        <v>125</v>
      </c>
      <c r="D126" s="148" t="s">
        <v>117</v>
      </c>
      <c r="E126" s="149" t="s">
        <v>521</v>
      </c>
      <c r="F126" s="150" t="s">
        <v>522</v>
      </c>
      <c r="G126" s="151" t="s">
        <v>129</v>
      </c>
      <c r="H126" s="152">
        <v>36</v>
      </c>
      <c r="I126" s="153"/>
      <c r="J126" s="152">
        <f t="shared" si="0"/>
        <v>0</v>
      </c>
      <c r="K126" s="154"/>
      <c r="L126" s="155"/>
      <c r="M126" s="156" t="s">
        <v>1</v>
      </c>
      <c r="N126" s="157" t="s">
        <v>39</v>
      </c>
      <c r="O126" s="58"/>
      <c r="P126" s="158">
        <f t="shared" si="1"/>
        <v>0</v>
      </c>
      <c r="Q126" s="158">
        <v>0</v>
      </c>
      <c r="R126" s="158">
        <f t="shared" si="2"/>
        <v>0</v>
      </c>
      <c r="S126" s="158">
        <v>0</v>
      </c>
      <c r="T126" s="159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60" t="s">
        <v>121</v>
      </c>
      <c r="AT126" s="160" t="s">
        <v>117</v>
      </c>
      <c r="AU126" s="160" t="s">
        <v>122</v>
      </c>
      <c r="AY126" s="14" t="s">
        <v>114</v>
      </c>
      <c r="BE126" s="161">
        <f t="shared" si="4"/>
        <v>0</v>
      </c>
      <c r="BF126" s="161">
        <f t="shared" si="5"/>
        <v>0</v>
      </c>
      <c r="BG126" s="161">
        <f t="shared" si="6"/>
        <v>0</v>
      </c>
      <c r="BH126" s="161">
        <f t="shared" si="7"/>
        <v>0</v>
      </c>
      <c r="BI126" s="161">
        <f t="shared" si="8"/>
        <v>0</v>
      </c>
      <c r="BJ126" s="14" t="s">
        <v>122</v>
      </c>
      <c r="BK126" s="162">
        <f t="shared" si="9"/>
        <v>0</v>
      </c>
      <c r="BL126" s="14" t="s">
        <v>121</v>
      </c>
      <c r="BM126" s="160" t="s">
        <v>133</v>
      </c>
    </row>
    <row r="127" spans="1:65" s="2" customFormat="1" ht="16.5" customHeight="1">
      <c r="A127" s="29"/>
      <c r="B127" s="147"/>
      <c r="C127" s="148" t="s">
        <v>134</v>
      </c>
      <c r="D127" s="148" t="s">
        <v>117</v>
      </c>
      <c r="E127" s="149" t="s">
        <v>135</v>
      </c>
      <c r="F127" s="150" t="s">
        <v>136</v>
      </c>
      <c r="G127" s="151" t="s">
        <v>120</v>
      </c>
      <c r="H127" s="152">
        <v>125</v>
      </c>
      <c r="I127" s="153"/>
      <c r="J127" s="152">
        <f t="shared" si="0"/>
        <v>0</v>
      </c>
      <c r="K127" s="154"/>
      <c r="L127" s="155"/>
      <c r="M127" s="156" t="s">
        <v>1</v>
      </c>
      <c r="N127" s="157" t="s">
        <v>39</v>
      </c>
      <c r="O127" s="58"/>
      <c r="P127" s="158">
        <f t="shared" si="1"/>
        <v>0</v>
      </c>
      <c r="Q127" s="158">
        <v>0</v>
      </c>
      <c r="R127" s="158">
        <f t="shared" si="2"/>
        <v>0</v>
      </c>
      <c r="S127" s="158">
        <v>0</v>
      </c>
      <c r="T127" s="159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60" t="s">
        <v>121</v>
      </c>
      <c r="AT127" s="160" t="s">
        <v>117</v>
      </c>
      <c r="AU127" s="160" t="s">
        <v>122</v>
      </c>
      <c r="AY127" s="14" t="s">
        <v>114</v>
      </c>
      <c r="BE127" s="161">
        <f t="shared" si="4"/>
        <v>0</v>
      </c>
      <c r="BF127" s="161">
        <f t="shared" si="5"/>
        <v>0</v>
      </c>
      <c r="BG127" s="161">
        <f t="shared" si="6"/>
        <v>0</v>
      </c>
      <c r="BH127" s="161">
        <f t="shared" si="7"/>
        <v>0</v>
      </c>
      <c r="BI127" s="161">
        <f t="shared" si="8"/>
        <v>0</v>
      </c>
      <c r="BJ127" s="14" t="s">
        <v>122</v>
      </c>
      <c r="BK127" s="162">
        <f t="shared" si="9"/>
        <v>0</v>
      </c>
      <c r="BL127" s="14" t="s">
        <v>121</v>
      </c>
      <c r="BM127" s="160" t="s">
        <v>137</v>
      </c>
    </row>
    <row r="128" spans="1:65" s="2" customFormat="1" ht="24.2" customHeight="1">
      <c r="A128" s="29"/>
      <c r="B128" s="147"/>
      <c r="C128" s="148" t="s">
        <v>130</v>
      </c>
      <c r="D128" s="148" t="s">
        <v>117</v>
      </c>
      <c r="E128" s="149" t="s">
        <v>138</v>
      </c>
      <c r="F128" s="150" t="s">
        <v>139</v>
      </c>
      <c r="G128" s="151" t="s">
        <v>120</v>
      </c>
      <c r="H128" s="152">
        <v>60</v>
      </c>
      <c r="I128" s="153"/>
      <c r="J128" s="152">
        <f t="shared" si="0"/>
        <v>0</v>
      </c>
      <c r="K128" s="154"/>
      <c r="L128" s="155"/>
      <c r="M128" s="156" t="s">
        <v>1</v>
      </c>
      <c r="N128" s="157" t="s">
        <v>39</v>
      </c>
      <c r="O128" s="58"/>
      <c r="P128" s="158">
        <f t="shared" si="1"/>
        <v>0</v>
      </c>
      <c r="Q128" s="158">
        <v>0</v>
      </c>
      <c r="R128" s="158">
        <f t="shared" si="2"/>
        <v>0</v>
      </c>
      <c r="S128" s="158">
        <v>0</v>
      </c>
      <c r="T128" s="159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0" t="s">
        <v>121</v>
      </c>
      <c r="AT128" s="160" t="s">
        <v>117</v>
      </c>
      <c r="AU128" s="160" t="s">
        <v>122</v>
      </c>
      <c r="AY128" s="14" t="s">
        <v>114</v>
      </c>
      <c r="BE128" s="161">
        <f t="shared" si="4"/>
        <v>0</v>
      </c>
      <c r="BF128" s="161">
        <f t="shared" si="5"/>
        <v>0</v>
      </c>
      <c r="BG128" s="161">
        <f t="shared" si="6"/>
        <v>0</v>
      </c>
      <c r="BH128" s="161">
        <f t="shared" si="7"/>
        <v>0</v>
      </c>
      <c r="BI128" s="161">
        <f t="shared" si="8"/>
        <v>0</v>
      </c>
      <c r="BJ128" s="14" t="s">
        <v>122</v>
      </c>
      <c r="BK128" s="162">
        <f t="shared" si="9"/>
        <v>0</v>
      </c>
      <c r="BL128" s="14" t="s">
        <v>121</v>
      </c>
      <c r="BM128" s="160" t="s">
        <v>140</v>
      </c>
    </row>
    <row r="129" spans="1:65" s="2" customFormat="1" ht="16.5" customHeight="1">
      <c r="A129" s="29"/>
      <c r="B129" s="147"/>
      <c r="C129" s="148" t="s">
        <v>141</v>
      </c>
      <c r="D129" s="148" t="s">
        <v>117</v>
      </c>
      <c r="E129" s="149" t="s">
        <v>142</v>
      </c>
      <c r="F129" s="150" t="s">
        <v>143</v>
      </c>
      <c r="G129" s="151" t="s">
        <v>120</v>
      </c>
      <c r="H129" s="152">
        <v>100</v>
      </c>
      <c r="I129" s="153"/>
      <c r="J129" s="152">
        <f t="shared" si="0"/>
        <v>0</v>
      </c>
      <c r="K129" s="154"/>
      <c r="L129" s="155"/>
      <c r="M129" s="156" t="s">
        <v>1</v>
      </c>
      <c r="N129" s="157" t="s">
        <v>39</v>
      </c>
      <c r="O129" s="58"/>
      <c r="P129" s="158">
        <f t="shared" si="1"/>
        <v>0</v>
      </c>
      <c r="Q129" s="158">
        <v>0</v>
      </c>
      <c r="R129" s="158">
        <f t="shared" si="2"/>
        <v>0</v>
      </c>
      <c r="S129" s="158">
        <v>0</v>
      </c>
      <c r="T129" s="159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0" t="s">
        <v>121</v>
      </c>
      <c r="AT129" s="160" t="s">
        <v>117</v>
      </c>
      <c r="AU129" s="160" t="s">
        <v>122</v>
      </c>
      <c r="AY129" s="14" t="s">
        <v>114</v>
      </c>
      <c r="BE129" s="161">
        <f t="shared" si="4"/>
        <v>0</v>
      </c>
      <c r="BF129" s="161">
        <f t="shared" si="5"/>
        <v>0</v>
      </c>
      <c r="BG129" s="161">
        <f t="shared" si="6"/>
        <v>0</v>
      </c>
      <c r="BH129" s="161">
        <f t="shared" si="7"/>
        <v>0</v>
      </c>
      <c r="BI129" s="161">
        <f t="shared" si="8"/>
        <v>0</v>
      </c>
      <c r="BJ129" s="14" t="s">
        <v>122</v>
      </c>
      <c r="BK129" s="162">
        <f t="shared" si="9"/>
        <v>0</v>
      </c>
      <c r="BL129" s="14" t="s">
        <v>121</v>
      </c>
      <c r="BM129" s="160" t="s">
        <v>144</v>
      </c>
    </row>
    <row r="130" spans="1:65" s="2" customFormat="1" ht="16.5" customHeight="1">
      <c r="A130" s="29"/>
      <c r="B130" s="147"/>
      <c r="C130" s="148" t="s">
        <v>133</v>
      </c>
      <c r="D130" s="148" t="s">
        <v>117</v>
      </c>
      <c r="E130" s="149" t="s">
        <v>523</v>
      </c>
      <c r="F130" s="150" t="s">
        <v>524</v>
      </c>
      <c r="G130" s="151" t="s">
        <v>129</v>
      </c>
      <c r="H130" s="152">
        <v>1480</v>
      </c>
      <c r="I130" s="153"/>
      <c r="J130" s="152">
        <f t="shared" si="0"/>
        <v>0</v>
      </c>
      <c r="K130" s="154"/>
      <c r="L130" s="155"/>
      <c r="M130" s="156" t="s">
        <v>1</v>
      </c>
      <c r="N130" s="157" t="s">
        <v>39</v>
      </c>
      <c r="O130" s="58"/>
      <c r="P130" s="158">
        <f t="shared" si="1"/>
        <v>0</v>
      </c>
      <c r="Q130" s="158">
        <v>0</v>
      </c>
      <c r="R130" s="158">
        <f t="shared" si="2"/>
        <v>0</v>
      </c>
      <c r="S130" s="158">
        <v>0</v>
      </c>
      <c r="T130" s="159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121</v>
      </c>
      <c r="AT130" s="160" t="s">
        <v>117</v>
      </c>
      <c r="AU130" s="160" t="s">
        <v>122</v>
      </c>
      <c r="AY130" s="14" t="s">
        <v>114</v>
      </c>
      <c r="BE130" s="161">
        <f t="shared" si="4"/>
        <v>0</v>
      </c>
      <c r="BF130" s="161">
        <f t="shared" si="5"/>
        <v>0</v>
      </c>
      <c r="BG130" s="161">
        <f t="shared" si="6"/>
        <v>0</v>
      </c>
      <c r="BH130" s="161">
        <f t="shared" si="7"/>
        <v>0</v>
      </c>
      <c r="BI130" s="161">
        <f t="shared" si="8"/>
        <v>0</v>
      </c>
      <c r="BJ130" s="14" t="s">
        <v>122</v>
      </c>
      <c r="BK130" s="162">
        <f t="shared" si="9"/>
        <v>0</v>
      </c>
      <c r="BL130" s="14" t="s">
        <v>121</v>
      </c>
      <c r="BM130" s="160" t="s">
        <v>173</v>
      </c>
    </row>
    <row r="131" spans="1:65" s="2" customFormat="1" ht="16.5" customHeight="1">
      <c r="A131" s="29"/>
      <c r="B131" s="147"/>
      <c r="C131" s="148" t="s">
        <v>148</v>
      </c>
      <c r="D131" s="148" t="s">
        <v>117</v>
      </c>
      <c r="E131" s="149" t="s">
        <v>525</v>
      </c>
      <c r="F131" s="150" t="s">
        <v>526</v>
      </c>
      <c r="G131" s="151" t="s">
        <v>129</v>
      </c>
      <c r="H131" s="152">
        <v>76</v>
      </c>
      <c r="I131" s="153"/>
      <c r="J131" s="152">
        <f t="shared" si="0"/>
        <v>0</v>
      </c>
      <c r="K131" s="154"/>
      <c r="L131" s="155"/>
      <c r="M131" s="156" t="s">
        <v>1</v>
      </c>
      <c r="N131" s="157" t="s">
        <v>39</v>
      </c>
      <c r="O131" s="58"/>
      <c r="P131" s="158">
        <f t="shared" si="1"/>
        <v>0</v>
      </c>
      <c r="Q131" s="158">
        <v>0</v>
      </c>
      <c r="R131" s="158">
        <f t="shared" si="2"/>
        <v>0</v>
      </c>
      <c r="S131" s="158">
        <v>0</v>
      </c>
      <c r="T131" s="159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121</v>
      </c>
      <c r="AT131" s="160" t="s">
        <v>117</v>
      </c>
      <c r="AU131" s="160" t="s">
        <v>122</v>
      </c>
      <c r="AY131" s="14" t="s">
        <v>114</v>
      </c>
      <c r="BE131" s="161">
        <f t="shared" si="4"/>
        <v>0</v>
      </c>
      <c r="BF131" s="161">
        <f t="shared" si="5"/>
        <v>0</v>
      </c>
      <c r="BG131" s="161">
        <f t="shared" si="6"/>
        <v>0</v>
      </c>
      <c r="BH131" s="161">
        <f t="shared" si="7"/>
        <v>0</v>
      </c>
      <c r="BI131" s="161">
        <f t="shared" si="8"/>
        <v>0</v>
      </c>
      <c r="BJ131" s="14" t="s">
        <v>122</v>
      </c>
      <c r="BK131" s="162">
        <f t="shared" si="9"/>
        <v>0</v>
      </c>
      <c r="BL131" s="14" t="s">
        <v>121</v>
      </c>
      <c r="BM131" s="160" t="s">
        <v>181</v>
      </c>
    </row>
    <row r="132" spans="1:65" s="2" customFormat="1" ht="16.5" customHeight="1">
      <c r="A132" s="29"/>
      <c r="B132" s="147"/>
      <c r="C132" s="148" t="s">
        <v>137</v>
      </c>
      <c r="D132" s="148" t="s">
        <v>117</v>
      </c>
      <c r="E132" s="149" t="s">
        <v>527</v>
      </c>
      <c r="F132" s="150" t="s">
        <v>528</v>
      </c>
      <c r="G132" s="151" t="s">
        <v>129</v>
      </c>
      <c r="H132" s="152">
        <v>176</v>
      </c>
      <c r="I132" s="153"/>
      <c r="J132" s="152">
        <f t="shared" si="0"/>
        <v>0</v>
      </c>
      <c r="K132" s="154"/>
      <c r="L132" s="155"/>
      <c r="M132" s="156" t="s">
        <v>1</v>
      </c>
      <c r="N132" s="157" t="s">
        <v>39</v>
      </c>
      <c r="O132" s="58"/>
      <c r="P132" s="158">
        <f t="shared" si="1"/>
        <v>0</v>
      </c>
      <c r="Q132" s="158">
        <v>0</v>
      </c>
      <c r="R132" s="158">
        <f t="shared" si="2"/>
        <v>0</v>
      </c>
      <c r="S132" s="158">
        <v>0</v>
      </c>
      <c r="T132" s="159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121</v>
      </c>
      <c r="AT132" s="160" t="s">
        <v>117</v>
      </c>
      <c r="AU132" s="160" t="s">
        <v>122</v>
      </c>
      <c r="AY132" s="14" t="s">
        <v>114</v>
      </c>
      <c r="BE132" s="161">
        <f t="shared" si="4"/>
        <v>0</v>
      </c>
      <c r="BF132" s="161">
        <f t="shared" si="5"/>
        <v>0</v>
      </c>
      <c r="BG132" s="161">
        <f t="shared" si="6"/>
        <v>0</v>
      </c>
      <c r="BH132" s="161">
        <f t="shared" si="7"/>
        <v>0</v>
      </c>
      <c r="BI132" s="161">
        <f t="shared" si="8"/>
        <v>0</v>
      </c>
      <c r="BJ132" s="14" t="s">
        <v>122</v>
      </c>
      <c r="BK132" s="162">
        <f t="shared" si="9"/>
        <v>0</v>
      </c>
      <c r="BL132" s="14" t="s">
        <v>121</v>
      </c>
      <c r="BM132" s="160" t="s">
        <v>7</v>
      </c>
    </row>
    <row r="133" spans="1:65" s="2" customFormat="1" ht="16.5" customHeight="1">
      <c r="A133" s="29"/>
      <c r="B133" s="147"/>
      <c r="C133" s="148" t="s">
        <v>155</v>
      </c>
      <c r="D133" s="148" t="s">
        <v>117</v>
      </c>
      <c r="E133" s="149" t="s">
        <v>529</v>
      </c>
      <c r="F133" s="150" t="s">
        <v>530</v>
      </c>
      <c r="G133" s="151" t="s">
        <v>129</v>
      </c>
      <c r="H133" s="152">
        <v>76</v>
      </c>
      <c r="I133" s="153"/>
      <c r="J133" s="152">
        <f t="shared" si="0"/>
        <v>0</v>
      </c>
      <c r="K133" s="154"/>
      <c r="L133" s="155"/>
      <c r="M133" s="156" t="s">
        <v>1</v>
      </c>
      <c r="N133" s="157" t="s">
        <v>39</v>
      </c>
      <c r="O133" s="58"/>
      <c r="P133" s="158">
        <f t="shared" si="1"/>
        <v>0</v>
      </c>
      <c r="Q133" s="158">
        <v>0</v>
      </c>
      <c r="R133" s="158">
        <f t="shared" si="2"/>
        <v>0</v>
      </c>
      <c r="S133" s="158">
        <v>0</v>
      </c>
      <c r="T133" s="159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121</v>
      </c>
      <c r="AT133" s="160" t="s">
        <v>117</v>
      </c>
      <c r="AU133" s="160" t="s">
        <v>122</v>
      </c>
      <c r="AY133" s="14" t="s">
        <v>114</v>
      </c>
      <c r="BE133" s="161">
        <f t="shared" si="4"/>
        <v>0</v>
      </c>
      <c r="BF133" s="161">
        <f t="shared" si="5"/>
        <v>0</v>
      </c>
      <c r="BG133" s="161">
        <f t="shared" si="6"/>
        <v>0</v>
      </c>
      <c r="BH133" s="161">
        <f t="shared" si="7"/>
        <v>0</v>
      </c>
      <c r="BI133" s="161">
        <f t="shared" si="8"/>
        <v>0</v>
      </c>
      <c r="BJ133" s="14" t="s">
        <v>122</v>
      </c>
      <c r="BK133" s="162">
        <f t="shared" si="9"/>
        <v>0</v>
      </c>
      <c r="BL133" s="14" t="s">
        <v>121</v>
      </c>
      <c r="BM133" s="160" t="s">
        <v>196</v>
      </c>
    </row>
    <row r="134" spans="1:65" s="2" customFormat="1" ht="16.5" customHeight="1">
      <c r="A134" s="29"/>
      <c r="B134" s="147"/>
      <c r="C134" s="148" t="s">
        <v>140</v>
      </c>
      <c r="D134" s="148" t="s">
        <v>117</v>
      </c>
      <c r="E134" s="149" t="s">
        <v>531</v>
      </c>
      <c r="F134" s="150" t="s">
        <v>532</v>
      </c>
      <c r="G134" s="151" t="s">
        <v>120</v>
      </c>
      <c r="H134" s="152">
        <v>44</v>
      </c>
      <c r="I134" s="153"/>
      <c r="J134" s="152">
        <f t="shared" si="0"/>
        <v>0</v>
      </c>
      <c r="K134" s="154"/>
      <c r="L134" s="155"/>
      <c r="M134" s="156" t="s">
        <v>1</v>
      </c>
      <c r="N134" s="157" t="s">
        <v>39</v>
      </c>
      <c r="O134" s="58"/>
      <c r="P134" s="158">
        <f t="shared" si="1"/>
        <v>0</v>
      </c>
      <c r="Q134" s="158">
        <v>0</v>
      </c>
      <c r="R134" s="158">
        <f t="shared" si="2"/>
        <v>0</v>
      </c>
      <c r="S134" s="158">
        <v>0</v>
      </c>
      <c r="T134" s="159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121</v>
      </c>
      <c r="AT134" s="160" t="s">
        <v>117</v>
      </c>
      <c r="AU134" s="160" t="s">
        <v>122</v>
      </c>
      <c r="AY134" s="14" t="s">
        <v>114</v>
      </c>
      <c r="BE134" s="161">
        <f t="shared" si="4"/>
        <v>0</v>
      </c>
      <c r="BF134" s="161">
        <f t="shared" si="5"/>
        <v>0</v>
      </c>
      <c r="BG134" s="161">
        <f t="shared" si="6"/>
        <v>0</v>
      </c>
      <c r="BH134" s="161">
        <f t="shared" si="7"/>
        <v>0</v>
      </c>
      <c r="BI134" s="161">
        <f t="shared" si="8"/>
        <v>0</v>
      </c>
      <c r="BJ134" s="14" t="s">
        <v>122</v>
      </c>
      <c r="BK134" s="162">
        <f t="shared" si="9"/>
        <v>0</v>
      </c>
      <c r="BL134" s="14" t="s">
        <v>121</v>
      </c>
      <c r="BM134" s="160" t="s">
        <v>204</v>
      </c>
    </row>
    <row r="135" spans="1:65" s="2" customFormat="1" ht="16.5" customHeight="1">
      <c r="A135" s="29"/>
      <c r="B135" s="147"/>
      <c r="C135" s="148" t="s">
        <v>162</v>
      </c>
      <c r="D135" s="148" t="s">
        <v>117</v>
      </c>
      <c r="E135" s="149" t="s">
        <v>533</v>
      </c>
      <c r="F135" s="150" t="s">
        <v>534</v>
      </c>
      <c r="G135" s="151" t="s">
        <v>120</v>
      </c>
      <c r="H135" s="152">
        <v>1</v>
      </c>
      <c r="I135" s="153"/>
      <c r="J135" s="152">
        <f t="shared" si="0"/>
        <v>0</v>
      </c>
      <c r="K135" s="154"/>
      <c r="L135" s="155"/>
      <c r="M135" s="156" t="s">
        <v>1</v>
      </c>
      <c r="N135" s="157" t="s">
        <v>39</v>
      </c>
      <c r="O135" s="58"/>
      <c r="P135" s="158">
        <f t="shared" si="1"/>
        <v>0</v>
      </c>
      <c r="Q135" s="158">
        <v>0</v>
      </c>
      <c r="R135" s="158">
        <f t="shared" si="2"/>
        <v>0</v>
      </c>
      <c r="S135" s="158">
        <v>0</v>
      </c>
      <c r="T135" s="159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121</v>
      </c>
      <c r="AT135" s="160" t="s">
        <v>117</v>
      </c>
      <c r="AU135" s="160" t="s">
        <v>122</v>
      </c>
      <c r="AY135" s="14" t="s">
        <v>114</v>
      </c>
      <c r="BE135" s="161">
        <f t="shared" si="4"/>
        <v>0</v>
      </c>
      <c r="BF135" s="161">
        <f t="shared" si="5"/>
        <v>0</v>
      </c>
      <c r="BG135" s="161">
        <f t="shared" si="6"/>
        <v>0</v>
      </c>
      <c r="BH135" s="161">
        <f t="shared" si="7"/>
        <v>0</v>
      </c>
      <c r="BI135" s="161">
        <f t="shared" si="8"/>
        <v>0</v>
      </c>
      <c r="BJ135" s="14" t="s">
        <v>122</v>
      </c>
      <c r="BK135" s="162">
        <f t="shared" si="9"/>
        <v>0</v>
      </c>
      <c r="BL135" s="14" t="s">
        <v>121</v>
      </c>
      <c r="BM135" s="160" t="s">
        <v>220</v>
      </c>
    </row>
    <row r="136" spans="1:65" s="2" customFormat="1" ht="16.5" customHeight="1">
      <c r="A136" s="29"/>
      <c r="B136" s="147"/>
      <c r="C136" s="148" t="s">
        <v>144</v>
      </c>
      <c r="D136" s="148" t="s">
        <v>117</v>
      </c>
      <c r="E136" s="149" t="s">
        <v>535</v>
      </c>
      <c r="F136" s="150" t="s">
        <v>536</v>
      </c>
      <c r="G136" s="151" t="s">
        <v>120</v>
      </c>
      <c r="H136" s="152">
        <v>2</v>
      </c>
      <c r="I136" s="153"/>
      <c r="J136" s="152">
        <f t="shared" si="0"/>
        <v>0</v>
      </c>
      <c r="K136" s="154"/>
      <c r="L136" s="155"/>
      <c r="M136" s="156" t="s">
        <v>1</v>
      </c>
      <c r="N136" s="157" t="s">
        <v>39</v>
      </c>
      <c r="O136" s="58"/>
      <c r="P136" s="158">
        <f t="shared" si="1"/>
        <v>0</v>
      </c>
      <c r="Q136" s="158">
        <v>0</v>
      </c>
      <c r="R136" s="158">
        <f t="shared" si="2"/>
        <v>0</v>
      </c>
      <c r="S136" s="158">
        <v>0</v>
      </c>
      <c r="T136" s="159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121</v>
      </c>
      <c r="AT136" s="160" t="s">
        <v>117</v>
      </c>
      <c r="AU136" s="160" t="s">
        <v>122</v>
      </c>
      <c r="AY136" s="14" t="s">
        <v>114</v>
      </c>
      <c r="BE136" s="161">
        <f t="shared" si="4"/>
        <v>0</v>
      </c>
      <c r="BF136" s="161">
        <f t="shared" si="5"/>
        <v>0</v>
      </c>
      <c r="BG136" s="161">
        <f t="shared" si="6"/>
        <v>0</v>
      </c>
      <c r="BH136" s="161">
        <f t="shared" si="7"/>
        <v>0</v>
      </c>
      <c r="BI136" s="161">
        <f t="shared" si="8"/>
        <v>0</v>
      </c>
      <c r="BJ136" s="14" t="s">
        <v>122</v>
      </c>
      <c r="BK136" s="162">
        <f t="shared" si="9"/>
        <v>0</v>
      </c>
      <c r="BL136" s="14" t="s">
        <v>121</v>
      </c>
      <c r="BM136" s="160" t="s">
        <v>228</v>
      </c>
    </row>
    <row r="137" spans="1:65" s="2" customFormat="1" ht="16.5" customHeight="1">
      <c r="A137" s="29"/>
      <c r="B137" s="147"/>
      <c r="C137" s="148" t="s">
        <v>169</v>
      </c>
      <c r="D137" s="148" t="s">
        <v>117</v>
      </c>
      <c r="E137" s="149" t="s">
        <v>537</v>
      </c>
      <c r="F137" s="150" t="s">
        <v>538</v>
      </c>
      <c r="G137" s="151" t="s">
        <v>120</v>
      </c>
      <c r="H137" s="152">
        <v>1</v>
      </c>
      <c r="I137" s="153"/>
      <c r="J137" s="152">
        <f t="shared" si="0"/>
        <v>0</v>
      </c>
      <c r="K137" s="154"/>
      <c r="L137" s="155"/>
      <c r="M137" s="156" t="s">
        <v>1</v>
      </c>
      <c r="N137" s="157" t="s">
        <v>39</v>
      </c>
      <c r="O137" s="58"/>
      <c r="P137" s="158">
        <f t="shared" si="1"/>
        <v>0</v>
      </c>
      <c r="Q137" s="158">
        <v>0</v>
      </c>
      <c r="R137" s="158">
        <f t="shared" si="2"/>
        <v>0</v>
      </c>
      <c r="S137" s="158">
        <v>0</v>
      </c>
      <c r="T137" s="159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121</v>
      </c>
      <c r="AT137" s="160" t="s">
        <v>117</v>
      </c>
      <c r="AU137" s="160" t="s">
        <v>122</v>
      </c>
      <c r="AY137" s="14" t="s">
        <v>114</v>
      </c>
      <c r="BE137" s="161">
        <f t="shared" si="4"/>
        <v>0</v>
      </c>
      <c r="BF137" s="161">
        <f t="shared" si="5"/>
        <v>0</v>
      </c>
      <c r="BG137" s="161">
        <f t="shared" si="6"/>
        <v>0</v>
      </c>
      <c r="BH137" s="161">
        <f t="shared" si="7"/>
        <v>0</v>
      </c>
      <c r="BI137" s="161">
        <f t="shared" si="8"/>
        <v>0</v>
      </c>
      <c r="BJ137" s="14" t="s">
        <v>122</v>
      </c>
      <c r="BK137" s="162">
        <f t="shared" si="9"/>
        <v>0</v>
      </c>
      <c r="BL137" s="14" t="s">
        <v>121</v>
      </c>
      <c r="BM137" s="160" t="s">
        <v>172</v>
      </c>
    </row>
    <row r="138" spans="1:65" s="2" customFormat="1" ht="16.5" customHeight="1">
      <c r="A138" s="29"/>
      <c r="B138" s="147"/>
      <c r="C138" s="148" t="s">
        <v>173</v>
      </c>
      <c r="D138" s="148" t="s">
        <v>117</v>
      </c>
      <c r="E138" s="149" t="s">
        <v>539</v>
      </c>
      <c r="F138" s="150" t="s">
        <v>540</v>
      </c>
      <c r="G138" s="151" t="s">
        <v>120</v>
      </c>
      <c r="H138" s="152">
        <v>10</v>
      </c>
      <c r="I138" s="153"/>
      <c r="J138" s="152">
        <f t="shared" si="0"/>
        <v>0</v>
      </c>
      <c r="K138" s="154"/>
      <c r="L138" s="155"/>
      <c r="M138" s="156" t="s">
        <v>1</v>
      </c>
      <c r="N138" s="157" t="s">
        <v>39</v>
      </c>
      <c r="O138" s="58"/>
      <c r="P138" s="158">
        <f t="shared" si="1"/>
        <v>0</v>
      </c>
      <c r="Q138" s="158">
        <v>0</v>
      </c>
      <c r="R138" s="158">
        <f t="shared" si="2"/>
        <v>0</v>
      </c>
      <c r="S138" s="158">
        <v>0</v>
      </c>
      <c r="T138" s="159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121</v>
      </c>
      <c r="AT138" s="160" t="s">
        <v>117</v>
      </c>
      <c r="AU138" s="160" t="s">
        <v>122</v>
      </c>
      <c r="AY138" s="14" t="s">
        <v>114</v>
      </c>
      <c r="BE138" s="161">
        <f t="shared" si="4"/>
        <v>0</v>
      </c>
      <c r="BF138" s="161">
        <f t="shared" si="5"/>
        <v>0</v>
      </c>
      <c r="BG138" s="161">
        <f t="shared" si="6"/>
        <v>0</v>
      </c>
      <c r="BH138" s="161">
        <f t="shared" si="7"/>
        <v>0</v>
      </c>
      <c r="BI138" s="161">
        <f t="shared" si="8"/>
        <v>0</v>
      </c>
      <c r="BJ138" s="14" t="s">
        <v>122</v>
      </c>
      <c r="BK138" s="162">
        <f t="shared" si="9"/>
        <v>0</v>
      </c>
      <c r="BL138" s="14" t="s">
        <v>121</v>
      </c>
      <c r="BM138" s="160" t="s">
        <v>176</v>
      </c>
    </row>
    <row r="139" spans="1:65" s="2" customFormat="1" ht="16.5" customHeight="1">
      <c r="A139" s="29"/>
      <c r="B139" s="147"/>
      <c r="C139" s="148" t="s">
        <v>177</v>
      </c>
      <c r="D139" s="148" t="s">
        <v>117</v>
      </c>
      <c r="E139" s="149" t="s">
        <v>541</v>
      </c>
      <c r="F139" s="150" t="s">
        <v>542</v>
      </c>
      <c r="G139" s="151" t="s">
        <v>120</v>
      </c>
      <c r="H139" s="152">
        <v>1</v>
      </c>
      <c r="I139" s="153"/>
      <c r="J139" s="152">
        <f t="shared" si="0"/>
        <v>0</v>
      </c>
      <c r="K139" s="154"/>
      <c r="L139" s="155"/>
      <c r="M139" s="156" t="s">
        <v>1</v>
      </c>
      <c r="N139" s="157" t="s">
        <v>39</v>
      </c>
      <c r="O139" s="58"/>
      <c r="P139" s="158">
        <f t="shared" si="1"/>
        <v>0</v>
      </c>
      <c r="Q139" s="158">
        <v>0</v>
      </c>
      <c r="R139" s="158">
        <f t="shared" si="2"/>
        <v>0</v>
      </c>
      <c r="S139" s="158">
        <v>0</v>
      </c>
      <c r="T139" s="159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121</v>
      </c>
      <c r="AT139" s="160" t="s">
        <v>117</v>
      </c>
      <c r="AU139" s="160" t="s">
        <v>122</v>
      </c>
      <c r="AY139" s="14" t="s">
        <v>114</v>
      </c>
      <c r="BE139" s="161">
        <f t="shared" si="4"/>
        <v>0</v>
      </c>
      <c r="BF139" s="161">
        <f t="shared" si="5"/>
        <v>0</v>
      </c>
      <c r="BG139" s="161">
        <f t="shared" si="6"/>
        <v>0</v>
      </c>
      <c r="BH139" s="161">
        <f t="shared" si="7"/>
        <v>0</v>
      </c>
      <c r="BI139" s="161">
        <f t="shared" si="8"/>
        <v>0</v>
      </c>
      <c r="BJ139" s="14" t="s">
        <v>122</v>
      </c>
      <c r="BK139" s="162">
        <f t="shared" si="9"/>
        <v>0</v>
      </c>
      <c r="BL139" s="14" t="s">
        <v>121</v>
      </c>
      <c r="BM139" s="160" t="s">
        <v>180</v>
      </c>
    </row>
    <row r="140" spans="1:65" s="2" customFormat="1" ht="16.5" customHeight="1">
      <c r="A140" s="29"/>
      <c r="B140" s="147"/>
      <c r="C140" s="148" t="s">
        <v>181</v>
      </c>
      <c r="D140" s="148" t="s">
        <v>117</v>
      </c>
      <c r="E140" s="149" t="s">
        <v>543</v>
      </c>
      <c r="F140" s="150" t="s">
        <v>544</v>
      </c>
      <c r="G140" s="151" t="s">
        <v>120</v>
      </c>
      <c r="H140" s="152">
        <v>13</v>
      </c>
      <c r="I140" s="153"/>
      <c r="J140" s="152">
        <f t="shared" si="0"/>
        <v>0</v>
      </c>
      <c r="K140" s="154"/>
      <c r="L140" s="155"/>
      <c r="M140" s="156" t="s">
        <v>1</v>
      </c>
      <c r="N140" s="157" t="s">
        <v>39</v>
      </c>
      <c r="O140" s="58"/>
      <c r="P140" s="158">
        <f t="shared" si="1"/>
        <v>0</v>
      </c>
      <c r="Q140" s="158">
        <v>0</v>
      </c>
      <c r="R140" s="158">
        <f t="shared" si="2"/>
        <v>0</v>
      </c>
      <c r="S140" s="158">
        <v>0</v>
      </c>
      <c r="T140" s="159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121</v>
      </c>
      <c r="AT140" s="160" t="s">
        <v>117</v>
      </c>
      <c r="AU140" s="160" t="s">
        <v>122</v>
      </c>
      <c r="AY140" s="14" t="s">
        <v>114</v>
      </c>
      <c r="BE140" s="161">
        <f t="shared" si="4"/>
        <v>0</v>
      </c>
      <c r="BF140" s="161">
        <f t="shared" si="5"/>
        <v>0</v>
      </c>
      <c r="BG140" s="161">
        <f t="shared" si="6"/>
        <v>0</v>
      </c>
      <c r="BH140" s="161">
        <f t="shared" si="7"/>
        <v>0</v>
      </c>
      <c r="BI140" s="161">
        <f t="shared" si="8"/>
        <v>0</v>
      </c>
      <c r="BJ140" s="14" t="s">
        <v>122</v>
      </c>
      <c r="BK140" s="162">
        <f t="shared" si="9"/>
        <v>0</v>
      </c>
      <c r="BL140" s="14" t="s">
        <v>121</v>
      </c>
      <c r="BM140" s="160" t="s">
        <v>184</v>
      </c>
    </row>
    <row r="141" spans="1:65" s="2" customFormat="1" ht="16.5" customHeight="1">
      <c r="A141" s="29"/>
      <c r="B141" s="147"/>
      <c r="C141" s="148" t="s">
        <v>185</v>
      </c>
      <c r="D141" s="148" t="s">
        <v>117</v>
      </c>
      <c r="E141" s="149" t="s">
        <v>261</v>
      </c>
      <c r="F141" s="150" t="s">
        <v>262</v>
      </c>
      <c r="G141" s="151" t="s">
        <v>263</v>
      </c>
      <c r="H141" s="153"/>
      <c r="I141" s="153"/>
      <c r="J141" s="152">
        <f t="shared" si="0"/>
        <v>0</v>
      </c>
      <c r="K141" s="154"/>
      <c r="L141" s="155"/>
      <c r="M141" s="156" t="s">
        <v>1</v>
      </c>
      <c r="N141" s="157" t="s">
        <v>39</v>
      </c>
      <c r="O141" s="58"/>
      <c r="P141" s="158">
        <f t="shared" si="1"/>
        <v>0</v>
      </c>
      <c r="Q141" s="158">
        <v>0</v>
      </c>
      <c r="R141" s="158">
        <f t="shared" si="2"/>
        <v>0</v>
      </c>
      <c r="S141" s="158">
        <v>0</v>
      </c>
      <c r="T141" s="159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121</v>
      </c>
      <c r="AT141" s="160" t="s">
        <v>117</v>
      </c>
      <c r="AU141" s="160" t="s">
        <v>122</v>
      </c>
      <c r="AY141" s="14" t="s">
        <v>114</v>
      </c>
      <c r="BE141" s="161">
        <f t="shared" si="4"/>
        <v>0</v>
      </c>
      <c r="BF141" s="161">
        <f t="shared" si="5"/>
        <v>0</v>
      </c>
      <c r="BG141" s="161">
        <f t="shared" si="6"/>
        <v>0</v>
      </c>
      <c r="BH141" s="161">
        <f t="shared" si="7"/>
        <v>0</v>
      </c>
      <c r="BI141" s="161">
        <f t="shared" si="8"/>
        <v>0</v>
      </c>
      <c r="BJ141" s="14" t="s">
        <v>122</v>
      </c>
      <c r="BK141" s="162">
        <f t="shared" si="9"/>
        <v>0</v>
      </c>
      <c r="BL141" s="14" t="s">
        <v>121</v>
      </c>
      <c r="BM141" s="160" t="s">
        <v>188</v>
      </c>
    </row>
    <row r="142" spans="1:65" s="12" customFormat="1" ht="22.9" customHeight="1">
      <c r="B142" s="134"/>
      <c r="D142" s="135" t="s">
        <v>72</v>
      </c>
      <c r="E142" s="145" t="s">
        <v>265</v>
      </c>
      <c r="F142" s="145" t="s">
        <v>266</v>
      </c>
      <c r="I142" s="137"/>
      <c r="J142" s="146">
        <f>BK142</f>
        <v>0</v>
      </c>
      <c r="L142" s="134"/>
      <c r="M142" s="139"/>
      <c r="N142" s="140"/>
      <c r="O142" s="140"/>
      <c r="P142" s="141">
        <f>SUM(P143:P162)</f>
        <v>0</v>
      </c>
      <c r="Q142" s="140"/>
      <c r="R142" s="141">
        <f>SUM(R143:R162)</f>
        <v>0</v>
      </c>
      <c r="S142" s="140"/>
      <c r="T142" s="142">
        <f>SUM(T143:T162)</f>
        <v>0</v>
      </c>
      <c r="AR142" s="135" t="s">
        <v>126</v>
      </c>
      <c r="AT142" s="143" t="s">
        <v>72</v>
      </c>
      <c r="AU142" s="143" t="s">
        <v>81</v>
      </c>
      <c r="AY142" s="135" t="s">
        <v>114</v>
      </c>
      <c r="BK142" s="144">
        <f>SUM(BK143:BK162)</f>
        <v>0</v>
      </c>
    </row>
    <row r="143" spans="1:65" s="2" customFormat="1" ht="21.75" customHeight="1">
      <c r="A143" s="29"/>
      <c r="B143" s="147"/>
      <c r="C143" s="163" t="s">
        <v>7</v>
      </c>
      <c r="D143" s="163" t="s">
        <v>267</v>
      </c>
      <c r="E143" s="164" t="s">
        <v>268</v>
      </c>
      <c r="F143" s="165" t="s">
        <v>269</v>
      </c>
      <c r="G143" s="166" t="s">
        <v>120</v>
      </c>
      <c r="H143" s="167">
        <v>44</v>
      </c>
      <c r="I143" s="168"/>
      <c r="J143" s="167">
        <f t="shared" ref="J143:J162" si="10">ROUND(I143*H143,3)</f>
        <v>0</v>
      </c>
      <c r="K143" s="169"/>
      <c r="L143" s="30"/>
      <c r="M143" s="170" t="s">
        <v>1</v>
      </c>
      <c r="N143" s="171" t="s">
        <v>39</v>
      </c>
      <c r="O143" s="58"/>
      <c r="P143" s="158">
        <f t="shared" ref="P143:P162" si="11">O143*H143</f>
        <v>0</v>
      </c>
      <c r="Q143" s="158">
        <v>0</v>
      </c>
      <c r="R143" s="158">
        <f t="shared" ref="R143:R162" si="12">Q143*H143</f>
        <v>0</v>
      </c>
      <c r="S143" s="158">
        <v>0</v>
      </c>
      <c r="T143" s="159">
        <f t="shared" ref="T143:T162" si="13"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242</v>
      </c>
      <c r="AT143" s="160" t="s">
        <v>267</v>
      </c>
      <c r="AU143" s="160" t="s">
        <v>122</v>
      </c>
      <c r="AY143" s="14" t="s">
        <v>114</v>
      </c>
      <c r="BE143" s="161">
        <f t="shared" ref="BE143:BE162" si="14">IF(N143="základná",J143,0)</f>
        <v>0</v>
      </c>
      <c r="BF143" s="161">
        <f t="shared" ref="BF143:BF162" si="15">IF(N143="znížená",J143,0)</f>
        <v>0</v>
      </c>
      <c r="BG143" s="161">
        <f t="shared" ref="BG143:BG162" si="16">IF(N143="zákl. prenesená",J143,0)</f>
        <v>0</v>
      </c>
      <c r="BH143" s="161">
        <f t="shared" ref="BH143:BH162" si="17">IF(N143="zníž. prenesená",J143,0)</f>
        <v>0</v>
      </c>
      <c r="BI143" s="161">
        <f t="shared" ref="BI143:BI162" si="18">IF(N143="nulová",J143,0)</f>
        <v>0</v>
      </c>
      <c r="BJ143" s="14" t="s">
        <v>122</v>
      </c>
      <c r="BK143" s="162">
        <f t="shared" ref="BK143:BK162" si="19">ROUND(I143*H143,3)</f>
        <v>0</v>
      </c>
      <c r="BL143" s="14" t="s">
        <v>242</v>
      </c>
      <c r="BM143" s="160" t="s">
        <v>191</v>
      </c>
    </row>
    <row r="144" spans="1:65" s="2" customFormat="1" ht="24.2" customHeight="1">
      <c r="A144" s="29"/>
      <c r="B144" s="147"/>
      <c r="C144" s="163" t="s">
        <v>192</v>
      </c>
      <c r="D144" s="163" t="s">
        <v>267</v>
      </c>
      <c r="E144" s="164" t="s">
        <v>275</v>
      </c>
      <c r="F144" s="165" t="s">
        <v>276</v>
      </c>
      <c r="G144" s="166" t="s">
        <v>129</v>
      </c>
      <c r="H144" s="167">
        <v>720</v>
      </c>
      <c r="I144" s="168"/>
      <c r="J144" s="167">
        <f t="shared" si="10"/>
        <v>0</v>
      </c>
      <c r="K144" s="169"/>
      <c r="L144" s="30"/>
      <c r="M144" s="170" t="s">
        <v>1</v>
      </c>
      <c r="N144" s="171" t="s">
        <v>39</v>
      </c>
      <c r="O144" s="58"/>
      <c r="P144" s="158">
        <f t="shared" si="11"/>
        <v>0</v>
      </c>
      <c r="Q144" s="158">
        <v>0</v>
      </c>
      <c r="R144" s="158">
        <f t="shared" si="12"/>
        <v>0</v>
      </c>
      <c r="S144" s="158">
        <v>0</v>
      </c>
      <c r="T144" s="159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242</v>
      </c>
      <c r="AT144" s="160" t="s">
        <v>267</v>
      </c>
      <c r="AU144" s="160" t="s">
        <v>122</v>
      </c>
      <c r="AY144" s="14" t="s">
        <v>114</v>
      </c>
      <c r="BE144" s="161">
        <f t="shared" si="14"/>
        <v>0</v>
      </c>
      <c r="BF144" s="161">
        <f t="shared" si="15"/>
        <v>0</v>
      </c>
      <c r="BG144" s="161">
        <f t="shared" si="16"/>
        <v>0</v>
      </c>
      <c r="BH144" s="161">
        <f t="shared" si="17"/>
        <v>0</v>
      </c>
      <c r="BI144" s="161">
        <f t="shared" si="18"/>
        <v>0</v>
      </c>
      <c r="BJ144" s="14" t="s">
        <v>122</v>
      </c>
      <c r="BK144" s="162">
        <f t="shared" si="19"/>
        <v>0</v>
      </c>
      <c r="BL144" s="14" t="s">
        <v>242</v>
      </c>
      <c r="BM144" s="160" t="s">
        <v>195</v>
      </c>
    </row>
    <row r="145" spans="1:65" s="2" customFormat="1" ht="33" customHeight="1">
      <c r="A145" s="29"/>
      <c r="B145" s="147"/>
      <c r="C145" s="163" t="s">
        <v>196</v>
      </c>
      <c r="D145" s="163" t="s">
        <v>267</v>
      </c>
      <c r="E145" s="164" t="s">
        <v>545</v>
      </c>
      <c r="F145" s="165" t="s">
        <v>546</v>
      </c>
      <c r="G145" s="166" t="s">
        <v>129</v>
      </c>
      <c r="H145" s="167">
        <v>24</v>
      </c>
      <c r="I145" s="168"/>
      <c r="J145" s="167">
        <f t="shared" si="10"/>
        <v>0</v>
      </c>
      <c r="K145" s="169"/>
      <c r="L145" s="30"/>
      <c r="M145" s="170" t="s">
        <v>1</v>
      </c>
      <c r="N145" s="171" t="s">
        <v>39</v>
      </c>
      <c r="O145" s="58"/>
      <c r="P145" s="158">
        <f t="shared" si="11"/>
        <v>0</v>
      </c>
      <c r="Q145" s="158">
        <v>0</v>
      </c>
      <c r="R145" s="158">
        <f t="shared" si="12"/>
        <v>0</v>
      </c>
      <c r="S145" s="158">
        <v>0</v>
      </c>
      <c r="T145" s="159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242</v>
      </c>
      <c r="AT145" s="160" t="s">
        <v>267</v>
      </c>
      <c r="AU145" s="160" t="s">
        <v>122</v>
      </c>
      <c r="AY145" s="14" t="s">
        <v>114</v>
      </c>
      <c r="BE145" s="161">
        <f t="shared" si="14"/>
        <v>0</v>
      </c>
      <c r="BF145" s="161">
        <f t="shared" si="15"/>
        <v>0</v>
      </c>
      <c r="BG145" s="161">
        <f t="shared" si="16"/>
        <v>0</v>
      </c>
      <c r="BH145" s="161">
        <f t="shared" si="17"/>
        <v>0</v>
      </c>
      <c r="BI145" s="161">
        <f t="shared" si="18"/>
        <v>0</v>
      </c>
      <c r="BJ145" s="14" t="s">
        <v>122</v>
      </c>
      <c r="BK145" s="162">
        <f t="shared" si="19"/>
        <v>0</v>
      </c>
      <c r="BL145" s="14" t="s">
        <v>242</v>
      </c>
      <c r="BM145" s="160" t="s">
        <v>199</v>
      </c>
    </row>
    <row r="146" spans="1:65" s="2" customFormat="1" ht="16.5" customHeight="1">
      <c r="A146" s="29"/>
      <c r="B146" s="147"/>
      <c r="C146" s="163" t="s">
        <v>200</v>
      </c>
      <c r="D146" s="163" t="s">
        <v>267</v>
      </c>
      <c r="E146" s="164" t="s">
        <v>547</v>
      </c>
      <c r="F146" s="165" t="s">
        <v>548</v>
      </c>
      <c r="G146" s="166" t="s">
        <v>129</v>
      </c>
      <c r="H146" s="167">
        <v>36</v>
      </c>
      <c r="I146" s="168"/>
      <c r="J146" s="167">
        <f t="shared" si="10"/>
        <v>0</v>
      </c>
      <c r="K146" s="169"/>
      <c r="L146" s="30"/>
      <c r="M146" s="170" t="s">
        <v>1</v>
      </c>
      <c r="N146" s="171" t="s">
        <v>39</v>
      </c>
      <c r="O146" s="58"/>
      <c r="P146" s="158">
        <f t="shared" si="11"/>
        <v>0</v>
      </c>
      <c r="Q146" s="158">
        <v>0</v>
      </c>
      <c r="R146" s="158">
        <f t="shared" si="12"/>
        <v>0</v>
      </c>
      <c r="S146" s="158">
        <v>0</v>
      </c>
      <c r="T146" s="159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242</v>
      </c>
      <c r="AT146" s="160" t="s">
        <v>267</v>
      </c>
      <c r="AU146" s="160" t="s">
        <v>122</v>
      </c>
      <c r="AY146" s="14" t="s">
        <v>114</v>
      </c>
      <c r="BE146" s="161">
        <f t="shared" si="14"/>
        <v>0</v>
      </c>
      <c r="BF146" s="161">
        <f t="shared" si="15"/>
        <v>0</v>
      </c>
      <c r="BG146" s="161">
        <f t="shared" si="16"/>
        <v>0</v>
      </c>
      <c r="BH146" s="161">
        <f t="shared" si="17"/>
        <v>0</v>
      </c>
      <c r="BI146" s="161">
        <f t="shared" si="18"/>
        <v>0</v>
      </c>
      <c r="BJ146" s="14" t="s">
        <v>122</v>
      </c>
      <c r="BK146" s="162">
        <f t="shared" si="19"/>
        <v>0</v>
      </c>
      <c r="BL146" s="14" t="s">
        <v>242</v>
      </c>
      <c r="BM146" s="160" t="s">
        <v>203</v>
      </c>
    </row>
    <row r="147" spans="1:65" s="2" customFormat="1" ht="24.2" customHeight="1">
      <c r="A147" s="29"/>
      <c r="B147" s="147"/>
      <c r="C147" s="163" t="s">
        <v>204</v>
      </c>
      <c r="D147" s="163" t="s">
        <v>267</v>
      </c>
      <c r="E147" s="164" t="s">
        <v>282</v>
      </c>
      <c r="F147" s="165" t="s">
        <v>283</v>
      </c>
      <c r="G147" s="166" t="s">
        <v>120</v>
      </c>
      <c r="H147" s="167">
        <v>125</v>
      </c>
      <c r="I147" s="168"/>
      <c r="J147" s="167">
        <f t="shared" si="10"/>
        <v>0</v>
      </c>
      <c r="K147" s="169"/>
      <c r="L147" s="30"/>
      <c r="M147" s="170" t="s">
        <v>1</v>
      </c>
      <c r="N147" s="171" t="s">
        <v>39</v>
      </c>
      <c r="O147" s="58"/>
      <c r="P147" s="158">
        <f t="shared" si="11"/>
        <v>0</v>
      </c>
      <c r="Q147" s="158">
        <v>0</v>
      </c>
      <c r="R147" s="158">
        <f t="shared" si="12"/>
        <v>0</v>
      </c>
      <c r="S147" s="158">
        <v>0</v>
      </c>
      <c r="T147" s="159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242</v>
      </c>
      <c r="AT147" s="160" t="s">
        <v>267</v>
      </c>
      <c r="AU147" s="160" t="s">
        <v>122</v>
      </c>
      <c r="AY147" s="14" t="s">
        <v>114</v>
      </c>
      <c r="BE147" s="161">
        <f t="shared" si="14"/>
        <v>0</v>
      </c>
      <c r="BF147" s="161">
        <f t="shared" si="15"/>
        <v>0</v>
      </c>
      <c r="BG147" s="161">
        <f t="shared" si="16"/>
        <v>0</v>
      </c>
      <c r="BH147" s="161">
        <f t="shared" si="17"/>
        <v>0</v>
      </c>
      <c r="BI147" s="161">
        <f t="shared" si="18"/>
        <v>0</v>
      </c>
      <c r="BJ147" s="14" t="s">
        <v>122</v>
      </c>
      <c r="BK147" s="162">
        <f t="shared" si="19"/>
        <v>0</v>
      </c>
      <c r="BL147" s="14" t="s">
        <v>242</v>
      </c>
      <c r="BM147" s="160" t="s">
        <v>207</v>
      </c>
    </row>
    <row r="148" spans="1:65" s="2" customFormat="1" ht="16.5" customHeight="1">
      <c r="A148" s="29"/>
      <c r="B148" s="147"/>
      <c r="C148" s="163" t="s">
        <v>208</v>
      </c>
      <c r="D148" s="163" t="s">
        <v>267</v>
      </c>
      <c r="E148" s="164" t="s">
        <v>549</v>
      </c>
      <c r="F148" s="165" t="s">
        <v>550</v>
      </c>
      <c r="G148" s="166" t="s">
        <v>129</v>
      </c>
      <c r="H148" s="167">
        <v>2480</v>
      </c>
      <c r="I148" s="168"/>
      <c r="J148" s="167">
        <f t="shared" si="10"/>
        <v>0</v>
      </c>
      <c r="K148" s="169"/>
      <c r="L148" s="30"/>
      <c r="M148" s="170" t="s">
        <v>1</v>
      </c>
      <c r="N148" s="171" t="s">
        <v>39</v>
      </c>
      <c r="O148" s="58"/>
      <c r="P148" s="158">
        <f t="shared" si="11"/>
        <v>0</v>
      </c>
      <c r="Q148" s="158">
        <v>0</v>
      </c>
      <c r="R148" s="158">
        <f t="shared" si="12"/>
        <v>0</v>
      </c>
      <c r="S148" s="158">
        <v>0</v>
      </c>
      <c r="T148" s="159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242</v>
      </c>
      <c r="AT148" s="160" t="s">
        <v>267</v>
      </c>
      <c r="AU148" s="160" t="s">
        <v>122</v>
      </c>
      <c r="AY148" s="14" t="s">
        <v>114</v>
      </c>
      <c r="BE148" s="161">
        <f t="shared" si="14"/>
        <v>0</v>
      </c>
      <c r="BF148" s="161">
        <f t="shared" si="15"/>
        <v>0</v>
      </c>
      <c r="BG148" s="161">
        <f t="shared" si="16"/>
        <v>0</v>
      </c>
      <c r="BH148" s="161">
        <f t="shared" si="17"/>
        <v>0</v>
      </c>
      <c r="BI148" s="161">
        <f t="shared" si="18"/>
        <v>0</v>
      </c>
      <c r="BJ148" s="14" t="s">
        <v>122</v>
      </c>
      <c r="BK148" s="162">
        <f t="shared" si="19"/>
        <v>0</v>
      </c>
      <c r="BL148" s="14" t="s">
        <v>242</v>
      </c>
      <c r="BM148" s="160" t="s">
        <v>551</v>
      </c>
    </row>
    <row r="149" spans="1:65" s="2" customFormat="1" ht="33" customHeight="1">
      <c r="A149" s="29"/>
      <c r="B149" s="147"/>
      <c r="C149" s="163" t="s">
        <v>212</v>
      </c>
      <c r="D149" s="163" t="s">
        <v>267</v>
      </c>
      <c r="E149" s="164" t="s">
        <v>552</v>
      </c>
      <c r="F149" s="165" t="s">
        <v>553</v>
      </c>
      <c r="G149" s="166" t="s">
        <v>129</v>
      </c>
      <c r="H149" s="167">
        <v>76</v>
      </c>
      <c r="I149" s="168"/>
      <c r="J149" s="167">
        <f t="shared" si="10"/>
        <v>0</v>
      </c>
      <c r="K149" s="169"/>
      <c r="L149" s="30"/>
      <c r="M149" s="170" t="s">
        <v>1</v>
      </c>
      <c r="N149" s="171" t="s">
        <v>39</v>
      </c>
      <c r="O149" s="58"/>
      <c r="P149" s="158">
        <f t="shared" si="11"/>
        <v>0</v>
      </c>
      <c r="Q149" s="158">
        <v>0</v>
      </c>
      <c r="R149" s="158">
        <f t="shared" si="12"/>
        <v>0</v>
      </c>
      <c r="S149" s="158">
        <v>0</v>
      </c>
      <c r="T149" s="159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242</v>
      </c>
      <c r="AT149" s="160" t="s">
        <v>267</v>
      </c>
      <c r="AU149" s="160" t="s">
        <v>122</v>
      </c>
      <c r="AY149" s="14" t="s">
        <v>114</v>
      </c>
      <c r="BE149" s="161">
        <f t="shared" si="14"/>
        <v>0</v>
      </c>
      <c r="BF149" s="161">
        <f t="shared" si="15"/>
        <v>0</v>
      </c>
      <c r="BG149" s="161">
        <f t="shared" si="16"/>
        <v>0</v>
      </c>
      <c r="BH149" s="161">
        <f t="shared" si="17"/>
        <v>0</v>
      </c>
      <c r="BI149" s="161">
        <f t="shared" si="18"/>
        <v>0</v>
      </c>
      <c r="BJ149" s="14" t="s">
        <v>122</v>
      </c>
      <c r="BK149" s="162">
        <f t="shared" si="19"/>
        <v>0</v>
      </c>
      <c r="BL149" s="14" t="s">
        <v>242</v>
      </c>
      <c r="BM149" s="160" t="s">
        <v>223</v>
      </c>
    </row>
    <row r="150" spans="1:65" s="2" customFormat="1" ht="33" customHeight="1">
      <c r="A150" s="29"/>
      <c r="B150" s="147"/>
      <c r="C150" s="163" t="s">
        <v>216</v>
      </c>
      <c r="D150" s="163" t="s">
        <v>267</v>
      </c>
      <c r="E150" s="164" t="s">
        <v>554</v>
      </c>
      <c r="F150" s="165" t="s">
        <v>555</v>
      </c>
      <c r="G150" s="166" t="s">
        <v>129</v>
      </c>
      <c r="H150" s="167">
        <v>176</v>
      </c>
      <c r="I150" s="168"/>
      <c r="J150" s="167">
        <f t="shared" si="10"/>
        <v>0</v>
      </c>
      <c r="K150" s="169"/>
      <c r="L150" s="30"/>
      <c r="M150" s="170" t="s">
        <v>1</v>
      </c>
      <c r="N150" s="171" t="s">
        <v>39</v>
      </c>
      <c r="O150" s="58"/>
      <c r="P150" s="158">
        <f t="shared" si="11"/>
        <v>0</v>
      </c>
      <c r="Q150" s="158">
        <v>0</v>
      </c>
      <c r="R150" s="158">
        <f t="shared" si="12"/>
        <v>0</v>
      </c>
      <c r="S150" s="158">
        <v>0</v>
      </c>
      <c r="T150" s="159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242</v>
      </c>
      <c r="AT150" s="160" t="s">
        <v>267</v>
      </c>
      <c r="AU150" s="160" t="s">
        <v>122</v>
      </c>
      <c r="AY150" s="14" t="s">
        <v>114</v>
      </c>
      <c r="BE150" s="161">
        <f t="shared" si="14"/>
        <v>0</v>
      </c>
      <c r="BF150" s="161">
        <f t="shared" si="15"/>
        <v>0</v>
      </c>
      <c r="BG150" s="161">
        <f t="shared" si="16"/>
        <v>0</v>
      </c>
      <c r="BH150" s="161">
        <f t="shared" si="17"/>
        <v>0</v>
      </c>
      <c r="BI150" s="161">
        <f t="shared" si="18"/>
        <v>0</v>
      </c>
      <c r="BJ150" s="14" t="s">
        <v>122</v>
      </c>
      <c r="BK150" s="162">
        <f t="shared" si="19"/>
        <v>0</v>
      </c>
      <c r="BL150" s="14" t="s">
        <v>242</v>
      </c>
      <c r="BM150" s="160" t="s">
        <v>227</v>
      </c>
    </row>
    <row r="151" spans="1:65" s="2" customFormat="1" ht="16.5" customHeight="1">
      <c r="A151" s="29"/>
      <c r="B151" s="147"/>
      <c r="C151" s="163" t="s">
        <v>220</v>
      </c>
      <c r="D151" s="163" t="s">
        <v>267</v>
      </c>
      <c r="E151" s="164" t="s">
        <v>556</v>
      </c>
      <c r="F151" s="165" t="s">
        <v>530</v>
      </c>
      <c r="G151" s="166" t="s">
        <v>129</v>
      </c>
      <c r="H151" s="167">
        <v>76</v>
      </c>
      <c r="I151" s="168"/>
      <c r="J151" s="167">
        <f t="shared" si="10"/>
        <v>0</v>
      </c>
      <c r="K151" s="169"/>
      <c r="L151" s="30"/>
      <c r="M151" s="170" t="s">
        <v>1</v>
      </c>
      <c r="N151" s="171" t="s">
        <v>39</v>
      </c>
      <c r="O151" s="58"/>
      <c r="P151" s="158">
        <f t="shared" si="11"/>
        <v>0</v>
      </c>
      <c r="Q151" s="158">
        <v>0</v>
      </c>
      <c r="R151" s="158">
        <f t="shared" si="12"/>
        <v>0</v>
      </c>
      <c r="S151" s="158">
        <v>0</v>
      </c>
      <c r="T151" s="159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242</v>
      </c>
      <c r="AT151" s="160" t="s">
        <v>267</v>
      </c>
      <c r="AU151" s="160" t="s">
        <v>122</v>
      </c>
      <c r="AY151" s="14" t="s">
        <v>114</v>
      </c>
      <c r="BE151" s="161">
        <f t="shared" si="14"/>
        <v>0</v>
      </c>
      <c r="BF151" s="161">
        <f t="shared" si="15"/>
        <v>0</v>
      </c>
      <c r="BG151" s="161">
        <f t="shared" si="16"/>
        <v>0</v>
      </c>
      <c r="BH151" s="161">
        <f t="shared" si="17"/>
        <v>0</v>
      </c>
      <c r="BI151" s="161">
        <f t="shared" si="18"/>
        <v>0</v>
      </c>
      <c r="BJ151" s="14" t="s">
        <v>122</v>
      </c>
      <c r="BK151" s="162">
        <f t="shared" si="19"/>
        <v>0</v>
      </c>
      <c r="BL151" s="14" t="s">
        <v>242</v>
      </c>
      <c r="BM151" s="160" t="s">
        <v>231</v>
      </c>
    </row>
    <row r="152" spans="1:65" s="2" customFormat="1" ht="16.5" customHeight="1">
      <c r="A152" s="29"/>
      <c r="B152" s="147"/>
      <c r="C152" s="163" t="s">
        <v>224</v>
      </c>
      <c r="D152" s="163" t="s">
        <v>267</v>
      </c>
      <c r="E152" s="164" t="s">
        <v>557</v>
      </c>
      <c r="F152" s="165" t="s">
        <v>558</v>
      </c>
      <c r="G152" s="166" t="s">
        <v>120</v>
      </c>
      <c r="H152" s="167">
        <v>44</v>
      </c>
      <c r="I152" s="168"/>
      <c r="J152" s="167">
        <f t="shared" si="10"/>
        <v>0</v>
      </c>
      <c r="K152" s="169"/>
      <c r="L152" s="30"/>
      <c r="M152" s="170" t="s">
        <v>1</v>
      </c>
      <c r="N152" s="171" t="s">
        <v>39</v>
      </c>
      <c r="O152" s="58"/>
      <c r="P152" s="158">
        <f t="shared" si="11"/>
        <v>0</v>
      </c>
      <c r="Q152" s="158">
        <v>0</v>
      </c>
      <c r="R152" s="158">
        <f t="shared" si="12"/>
        <v>0</v>
      </c>
      <c r="S152" s="158">
        <v>0</v>
      </c>
      <c r="T152" s="159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242</v>
      </c>
      <c r="AT152" s="160" t="s">
        <v>267</v>
      </c>
      <c r="AU152" s="160" t="s">
        <v>122</v>
      </c>
      <c r="AY152" s="14" t="s">
        <v>114</v>
      </c>
      <c r="BE152" s="161">
        <f t="shared" si="14"/>
        <v>0</v>
      </c>
      <c r="BF152" s="161">
        <f t="shared" si="15"/>
        <v>0</v>
      </c>
      <c r="BG152" s="161">
        <f t="shared" si="16"/>
        <v>0</v>
      </c>
      <c r="BH152" s="161">
        <f t="shared" si="17"/>
        <v>0</v>
      </c>
      <c r="BI152" s="161">
        <f t="shared" si="18"/>
        <v>0</v>
      </c>
      <c r="BJ152" s="14" t="s">
        <v>122</v>
      </c>
      <c r="BK152" s="162">
        <f t="shared" si="19"/>
        <v>0</v>
      </c>
      <c r="BL152" s="14" t="s">
        <v>242</v>
      </c>
      <c r="BM152" s="160" t="s">
        <v>559</v>
      </c>
    </row>
    <row r="153" spans="1:65" s="2" customFormat="1" ht="16.5" customHeight="1">
      <c r="A153" s="29"/>
      <c r="B153" s="147"/>
      <c r="C153" s="163" t="s">
        <v>228</v>
      </c>
      <c r="D153" s="163" t="s">
        <v>267</v>
      </c>
      <c r="E153" s="164" t="s">
        <v>560</v>
      </c>
      <c r="F153" s="165" t="s">
        <v>561</v>
      </c>
      <c r="G153" s="166" t="s">
        <v>120</v>
      </c>
      <c r="H153" s="167">
        <v>44</v>
      </c>
      <c r="I153" s="168"/>
      <c r="J153" s="167">
        <f t="shared" si="10"/>
        <v>0</v>
      </c>
      <c r="K153" s="169"/>
      <c r="L153" s="30"/>
      <c r="M153" s="170" t="s">
        <v>1</v>
      </c>
      <c r="N153" s="171" t="s">
        <v>39</v>
      </c>
      <c r="O153" s="58"/>
      <c r="P153" s="158">
        <f t="shared" si="11"/>
        <v>0</v>
      </c>
      <c r="Q153" s="158">
        <v>0</v>
      </c>
      <c r="R153" s="158">
        <f t="shared" si="12"/>
        <v>0</v>
      </c>
      <c r="S153" s="158">
        <v>0</v>
      </c>
      <c r="T153" s="159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242</v>
      </c>
      <c r="AT153" s="160" t="s">
        <v>267</v>
      </c>
      <c r="AU153" s="160" t="s">
        <v>122</v>
      </c>
      <c r="AY153" s="14" t="s">
        <v>114</v>
      </c>
      <c r="BE153" s="161">
        <f t="shared" si="14"/>
        <v>0</v>
      </c>
      <c r="BF153" s="161">
        <f t="shared" si="15"/>
        <v>0</v>
      </c>
      <c r="BG153" s="161">
        <f t="shared" si="16"/>
        <v>0</v>
      </c>
      <c r="BH153" s="161">
        <f t="shared" si="17"/>
        <v>0</v>
      </c>
      <c r="BI153" s="161">
        <f t="shared" si="18"/>
        <v>0</v>
      </c>
      <c r="BJ153" s="14" t="s">
        <v>122</v>
      </c>
      <c r="BK153" s="162">
        <f t="shared" si="19"/>
        <v>0</v>
      </c>
      <c r="BL153" s="14" t="s">
        <v>242</v>
      </c>
      <c r="BM153" s="160" t="s">
        <v>562</v>
      </c>
    </row>
    <row r="154" spans="1:65" s="2" customFormat="1" ht="24.2" customHeight="1">
      <c r="A154" s="29"/>
      <c r="B154" s="147"/>
      <c r="C154" s="163" t="s">
        <v>232</v>
      </c>
      <c r="D154" s="163" t="s">
        <v>267</v>
      </c>
      <c r="E154" s="164" t="s">
        <v>563</v>
      </c>
      <c r="F154" s="165" t="s">
        <v>564</v>
      </c>
      <c r="G154" s="166" t="s">
        <v>120</v>
      </c>
      <c r="H154" s="167">
        <v>1</v>
      </c>
      <c r="I154" s="168"/>
      <c r="J154" s="167">
        <f t="shared" si="10"/>
        <v>0</v>
      </c>
      <c r="K154" s="169"/>
      <c r="L154" s="30"/>
      <c r="M154" s="170" t="s">
        <v>1</v>
      </c>
      <c r="N154" s="171" t="s">
        <v>39</v>
      </c>
      <c r="O154" s="58"/>
      <c r="P154" s="158">
        <f t="shared" si="11"/>
        <v>0</v>
      </c>
      <c r="Q154" s="158">
        <v>0</v>
      </c>
      <c r="R154" s="158">
        <f t="shared" si="12"/>
        <v>0</v>
      </c>
      <c r="S154" s="158">
        <v>0</v>
      </c>
      <c r="T154" s="159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242</v>
      </c>
      <c r="AT154" s="160" t="s">
        <v>267</v>
      </c>
      <c r="AU154" s="160" t="s">
        <v>122</v>
      </c>
      <c r="AY154" s="14" t="s">
        <v>114</v>
      </c>
      <c r="BE154" s="161">
        <f t="shared" si="14"/>
        <v>0</v>
      </c>
      <c r="BF154" s="161">
        <f t="shared" si="15"/>
        <v>0</v>
      </c>
      <c r="BG154" s="161">
        <f t="shared" si="16"/>
        <v>0</v>
      </c>
      <c r="BH154" s="161">
        <f t="shared" si="17"/>
        <v>0</v>
      </c>
      <c r="BI154" s="161">
        <f t="shared" si="18"/>
        <v>0</v>
      </c>
      <c r="BJ154" s="14" t="s">
        <v>122</v>
      </c>
      <c r="BK154" s="162">
        <f t="shared" si="19"/>
        <v>0</v>
      </c>
      <c r="BL154" s="14" t="s">
        <v>242</v>
      </c>
      <c r="BM154" s="160" t="s">
        <v>238</v>
      </c>
    </row>
    <row r="155" spans="1:65" s="2" customFormat="1" ht="37.9" customHeight="1">
      <c r="A155" s="29"/>
      <c r="B155" s="147"/>
      <c r="C155" s="163" t="s">
        <v>172</v>
      </c>
      <c r="D155" s="163" t="s">
        <v>267</v>
      </c>
      <c r="E155" s="164" t="s">
        <v>565</v>
      </c>
      <c r="F155" s="165" t="s">
        <v>566</v>
      </c>
      <c r="G155" s="166" t="s">
        <v>120</v>
      </c>
      <c r="H155" s="167">
        <v>2</v>
      </c>
      <c r="I155" s="168"/>
      <c r="J155" s="167">
        <f t="shared" si="10"/>
        <v>0</v>
      </c>
      <c r="K155" s="169"/>
      <c r="L155" s="30"/>
      <c r="M155" s="170" t="s">
        <v>1</v>
      </c>
      <c r="N155" s="171" t="s">
        <v>39</v>
      </c>
      <c r="O155" s="58"/>
      <c r="P155" s="158">
        <f t="shared" si="11"/>
        <v>0</v>
      </c>
      <c r="Q155" s="158">
        <v>0</v>
      </c>
      <c r="R155" s="158">
        <f t="shared" si="12"/>
        <v>0</v>
      </c>
      <c r="S155" s="158">
        <v>0</v>
      </c>
      <c r="T155" s="159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242</v>
      </c>
      <c r="AT155" s="160" t="s">
        <v>267</v>
      </c>
      <c r="AU155" s="160" t="s">
        <v>122</v>
      </c>
      <c r="AY155" s="14" t="s">
        <v>114</v>
      </c>
      <c r="BE155" s="161">
        <f t="shared" si="14"/>
        <v>0</v>
      </c>
      <c r="BF155" s="161">
        <f t="shared" si="15"/>
        <v>0</v>
      </c>
      <c r="BG155" s="161">
        <f t="shared" si="16"/>
        <v>0</v>
      </c>
      <c r="BH155" s="161">
        <f t="shared" si="17"/>
        <v>0</v>
      </c>
      <c r="BI155" s="161">
        <f t="shared" si="18"/>
        <v>0</v>
      </c>
      <c r="BJ155" s="14" t="s">
        <v>122</v>
      </c>
      <c r="BK155" s="162">
        <f t="shared" si="19"/>
        <v>0</v>
      </c>
      <c r="BL155" s="14" t="s">
        <v>242</v>
      </c>
      <c r="BM155" s="160" t="s">
        <v>242</v>
      </c>
    </row>
    <row r="156" spans="1:65" s="2" customFormat="1" ht="24.2" customHeight="1">
      <c r="A156" s="29"/>
      <c r="B156" s="147"/>
      <c r="C156" s="163" t="s">
        <v>239</v>
      </c>
      <c r="D156" s="163" t="s">
        <v>267</v>
      </c>
      <c r="E156" s="164" t="s">
        <v>567</v>
      </c>
      <c r="F156" s="165" t="s">
        <v>568</v>
      </c>
      <c r="G156" s="166" t="s">
        <v>120</v>
      </c>
      <c r="H156" s="167">
        <v>1</v>
      </c>
      <c r="I156" s="168"/>
      <c r="J156" s="167">
        <f t="shared" si="10"/>
        <v>0</v>
      </c>
      <c r="K156" s="169"/>
      <c r="L156" s="30"/>
      <c r="M156" s="170" t="s">
        <v>1</v>
      </c>
      <c r="N156" s="171" t="s">
        <v>39</v>
      </c>
      <c r="O156" s="58"/>
      <c r="P156" s="158">
        <f t="shared" si="11"/>
        <v>0</v>
      </c>
      <c r="Q156" s="158">
        <v>0</v>
      </c>
      <c r="R156" s="158">
        <f t="shared" si="12"/>
        <v>0</v>
      </c>
      <c r="S156" s="158">
        <v>0</v>
      </c>
      <c r="T156" s="159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242</v>
      </c>
      <c r="AT156" s="160" t="s">
        <v>267</v>
      </c>
      <c r="AU156" s="160" t="s">
        <v>122</v>
      </c>
      <c r="AY156" s="14" t="s">
        <v>114</v>
      </c>
      <c r="BE156" s="161">
        <f t="shared" si="14"/>
        <v>0</v>
      </c>
      <c r="BF156" s="161">
        <f t="shared" si="15"/>
        <v>0</v>
      </c>
      <c r="BG156" s="161">
        <f t="shared" si="16"/>
        <v>0</v>
      </c>
      <c r="BH156" s="161">
        <f t="shared" si="17"/>
        <v>0</v>
      </c>
      <c r="BI156" s="161">
        <f t="shared" si="18"/>
        <v>0</v>
      </c>
      <c r="BJ156" s="14" t="s">
        <v>122</v>
      </c>
      <c r="BK156" s="162">
        <f t="shared" si="19"/>
        <v>0</v>
      </c>
      <c r="BL156" s="14" t="s">
        <v>242</v>
      </c>
      <c r="BM156" s="160" t="s">
        <v>245</v>
      </c>
    </row>
    <row r="157" spans="1:65" s="2" customFormat="1" ht="16.5" customHeight="1">
      <c r="A157" s="29"/>
      <c r="B157" s="147"/>
      <c r="C157" s="163" t="s">
        <v>176</v>
      </c>
      <c r="D157" s="163" t="s">
        <v>267</v>
      </c>
      <c r="E157" s="164" t="s">
        <v>569</v>
      </c>
      <c r="F157" s="165" t="s">
        <v>570</v>
      </c>
      <c r="G157" s="166" t="s">
        <v>120</v>
      </c>
      <c r="H157" s="167">
        <v>10</v>
      </c>
      <c r="I157" s="168"/>
      <c r="J157" s="167">
        <f t="shared" si="10"/>
        <v>0</v>
      </c>
      <c r="K157" s="169"/>
      <c r="L157" s="30"/>
      <c r="M157" s="170" t="s">
        <v>1</v>
      </c>
      <c r="N157" s="171" t="s">
        <v>39</v>
      </c>
      <c r="O157" s="58"/>
      <c r="P157" s="158">
        <f t="shared" si="11"/>
        <v>0</v>
      </c>
      <c r="Q157" s="158">
        <v>0</v>
      </c>
      <c r="R157" s="158">
        <f t="shared" si="12"/>
        <v>0</v>
      </c>
      <c r="S157" s="158">
        <v>0</v>
      </c>
      <c r="T157" s="159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242</v>
      </c>
      <c r="AT157" s="160" t="s">
        <v>267</v>
      </c>
      <c r="AU157" s="160" t="s">
        <v>122</v>
      </c>
      <c r="AY157" s="14" t="s">
        <v>114</v>
      </c>
      <c r="BE157" s="161">
        <f t="shared" si="14"/>
        <v>0</v>
      </c>
      <c r="BF157" s="161">
        <f t="shared" si="15"/>
        <v>0</v>
      </c>
      <c r="BG157" s="161">
        <f t="shared" si="16"/>
        <v>0</v>
      </c>
      <c r="BH157" s="161">
        <f t="shared" si="17"/>
        <v>0</v>
      </c>
      <c r="BI157" s="161">
        <f t="shared" si="18"/>
        <v>0</v>
      </c>
      <c r="BJ157" s="14" t="s">
        <v>122</v>
      </c>
      <c r="BK157" s="162">
        <f t="shared" si="19"/>
        <v>0</v>
      </c>
      <c r="BL157" s="14" t="s">
        <v>242</v>
      </c>
      <c r="BM157" s="160" t="s">
        <v>249</v>
      </c>
    </row>
    <row r="158" spans="1:65" s="2" customFormat="1" ht="16.5" customHeight="1">
      <c r="A158" s="29"/>
      <c r="B158" s="147"/>
      <c r="C158" s="163" t="s">
        <v>246</v>
      </c>
      <c r="D158" s="163" t="s">
        <v>267</v>
      </c>
      <c r="E158" s="164" t="s">
        <v>571</v>
      </c>
      <c r="F158" s="165" t="s">
        <v>572</v>
      </c>
      <c r="G158" s="166" t="s">
        <v>120</v>
      </c>
      <c r="H158" s="167">
        <v>1</v>
      </c>
      <c r="I158" s="168"/>
      <c r="J158" s="167">
        <f t="shared" si="10"/>
        <v>0</v>
      </c>
      <c r="K158" s="169"/>
      <c r="L158" s="30"/>
      <c r="M158" s="170" t="s">
        <v>1</v>
      </c>
      <c r="N158" s="171" t="s">
        <v>39</v>
      </c>
      <c r="O158" s="58"/>
      <c r="P158" s="158">
        <f t="shared" si="11"/>
        <v>0</v>
      </c>
      <c r="Q158" s="158">
        <v>0</v>
      </c>
      <c r="R158" s="158">
        <f t="shared" si="12"/>
        <v>0</v>
      </c>
      <c r="S158" s="158">
        <v>0</v>
      </c>
      <c r="T158" s="159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242</v>
      </c>
      <c r="AT158" s="160" t="s">
        <v>267</v>
      </c>
      <c r="AU158" s="160" t="s">
        <v>122</v>
      </c>
      <c r="AY158" s="14" t="s">
        <v>114</v>
      </c>
      <c r="BE158" s="161">
        <f t="shared" si="14"/>
        <v>0</v>
      </c>
      <c r="BF158" s="161">
        <f t="shared" si="15"/>
        <v>0</v>
      </c>
      <c r="BG158" s="161">
        <f t="shared" si="16"/>
        <v>0</v>
      </c>
      <c r="BH158" s="161">
        <f t="shared" si="17"/>
        <v>0</v>
      </c>
      <c r="BI158" s="161">
        <f t="shared" si="18"/>
        <v>0</v>
      </c>
      <c r="BJ158" s="14" t="s">
        <v>122</v>
      </c>
      <c r="BK158" s="162">
        <f t="shared" si="19"/>
        <v>0</v>
      </c>
      <c r="BL158" s="14" t="s">
        <v>242</v>
      </c>
      <c r="BM158" s="160" t="s">
        <v>252</v>
      </c>
    </row>
    <row r="159" spans="1:65" s="2" customFormat="1" ht="16.5" customHeight="1">
      <c r="A159" s="29"/>
      <c r="B159" s="147"/>
      <c r="C159" s="163" t="s">
        <v>180</v>
      </c>
      <c r="D159" s="163" t="s">
        <v>267</v>
      </c>
      <c r="E159" s="164" t="s">
        <v>573</v>
      </c>
      <c r="F159" s="165" t="s">
        <v>574</v>
      </c>
      <c r="G159" s="166" t="s">
        <v>120</v>
      </c>
      <c r="H159" s="167">
        <v>12</v>
      </c>
      <c r="I159" s="168"/>
      <c r="J159" s="167">
        <f t="shared" si="10"/>
        <v>0</v>
      </c>
      <c r="K159" s="169"/>
      <c r="L159" s="30"/>
      <c r="M159" s="170" t="s">
        <v>1</v>
      </c>
      <c r="N159" s="171" t="s">
        <v>39</v>
      </c>
      <c r="O159" s="58"/>
      <c r="P159" s="158">
        <f t="shared" si="11"/>
        <v>0</v>
      </c>
      <c r="Q159" s="158">
        <v>0</v>
      </c>
      <c r="R159" s="158">
        <f t="shared" si="12"/>
        <v>0</v>
      </c>
      <c r="S159" s="158">
        <v>0</v>
      </c>
      <c r="T159" s="159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242</v>
      </c>
      <c r="AT159" s="160" t="s">
        <v>267</v>
      </c>
      <c r="AU159" s="160" t="s">
        <v>122</v>
      </c>
      <c r="AY159" s="14" t="s">
        <v>114</v>
      </c>
      <c r="BE159" s="161">
        <f t="shared" si="14"/>
        <v>0</v>
      </c>
      <c r="BF159" s="161">
        <f t="shared" si="15"/>
        <v>0</v>
      </c>
      <c r="BG159" s="161">
        <f t="shared" si="16"/>
        <v>0</v>
      </c>
      <c r="BH159" s="161">
        <f t="shared" si="17"/>
        <v>0</v>
      </c>
      <c r="BI159" s="161">
        <f t="shared" si="18"/>
        <v>0</v>
      </c>
      <c r="BJ159" s="14" t="s">
        <v>122</v>
      </c>
      <c r="BK159" s="162">
        <f t="shared" si="19"/>
        <v>0</v>
      </c>
      <c r="BL159" s="14" t="s">
        <v>242</v>
      </c>
      <c r="BM159" s="160" t="s">
        <v>256</v>
      </c>
    </row>
    <row r="160" spans="1:65" s="2" customFormat="1" ht="24.2" customHeight="1">
      <c r="A160" s="29"/>
      <c r="B160" s="147"/>
      <c r="C160" s="163" t="s">
        <v>253</v>
      </c>
      <c r="D160" s="163" t="s">
        <v>267</v>
      </c>
      <c r="E160" s="164" t="s">
        <v>381</v>
      </c>
      <c r="F160" s="165" t="s">
        <v>382</v>
      </c>
      <c r="G160" s="166" t="s">
        <v>120</v>
      </c>
      <c r="H160" s="167">
        <v>60</v>
      </c>
      <c r="I160" s="168"/>
      <c r="J160" s="167">
        <f t="shared" si="10"/>
        <v>0</v>
      </c>
      <c r="K160" s="169"/>
      <c r="L160" s="30"/>
      <c r="M160" s="170" t="s">
        <v>1</v>
      </c>
      <c r="N160" s="171" t="s">
        <v>39</v>
      </c>
      <c r="O160" s="58"/>
      <c r="P160" s="158">
        <f t="shared" si="11"/>
        <v>0</v>
      </c>
      <c r="Q160" s="158">
        <v>0</v>
      </c>
      <c r="R160" s="158">
        <f t="shared" si="12"/>
        <v>0</v>
      </c>
      <c r="S160" s="158">
        <v>0</v>
      </c>
      <c r="T160" s="159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242</v>
      </c>
      <c r="AT160" s="160" t="s">
        <v>267</v>
      </c>
      <c r="AU160" s="160" t="s">
        <v>122</v>
      </c>
      <c r="AY160" s="14" t="s">
        <v>114</v>
      </c>
      <c r="BE160" s="161">
        <f t="shared" si="14"/>
        <v>0</v>
      </c>
      <c r="BF160" s="161">
        <f t="shared" si="15"/>
        <v>0</v>
      </c>
      <c r="BG160" s="161">
        <f t="shared" si="16"/>
        <v>0</v>
      </c>
      <c r="BH160" s="161">
        <f t="shared" si="17"/>
        <v>0</v>
      </c>
      <c r="BI160" s="161">
        <f t="shared" si="18"/>
        <v>0</v>
      </c>
      <c r="BJ160" s="14" t="s">
        <v>122</v>
      </c>
      <c r="BK160" s="162">
        <f t="shared" si="19"/>
        <v>0</v>
      </c>
      <c r="BL160" s="14" t="s">
        <v>242</v>
      </c>
      <c r="BM160" s="160" t="s">
        <v>259</v>
      </c>
    </row>
    <row r="161" spans="1:65" s="2" customFormat="1" ht="16.5" customHeight="1">
      <c r="A161" s="29"/>
      <c r="B161" s="147"/>
      <c r="C161" s="163" t="s">
        <v>184</v>
      </c>
      <c r="D161" s="163" t="s">
        <v>267</v>
      </c>
      <c r="E161" s="164" t="s">
        <v>384</v>
      </c>
      <c r="F161" s="165" t="s">
        <v>385</v>
      </c>
      <c r="G161" s="166" t="s">
        <v>263</v>
      </c>
      <c r="H161" s="168"/>
      <c r="I161" s="168"/>
      <c r="J161" s="167">
        <f t="shared" si="10"/>
        <v>0</v>
      </c>
      <c r="K161" s="169"/>
      <c r="L161" s="30"/>
      <c r="M161" s="170" t="s">
        <v>1</v>
      </c>
      <c r="N161" s="171" t="s">
        <v>39</v>
      </c>
      <c r="O161" s="58"/>
      <c r="P161" s="158">
        <f t="shared" si="11"/>
        <v>0</v>
      </c>
      <c r="Q161" s="158">
        <v>0</v>
      </c>
      <c r="R161" s="158">
        <f t="shared" si="12"/>
        <v>0</v>
      </c>
      <c r="S161" s="158">
        <v>0</v>
      </c>
      <c r="T161" s="159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0" t="s">
        <v>242</v>
      </c>
      <c r="AT161" s="160" t="s">
        <v>267</v>
      </c>
      <c r="AU161" s="160" t="s">
        <v>122</v>
      </c>
      <c r="AY161" s="14" t="s">
        <v>114</v>
      </c>
      <c r="BE161" s="161">
        <f t="shared" si="14"/>
        <v>0</v>
      </c>
      <c r="BF161" s="161">
        <f t="shared" si="15"/>
        <v>0</v>
      </c>
      <c r="BG161" s="161">
        <f t="shared" si="16"/>
        <v>0</v>
      </c>
      <c r="BH161" s="161">
        <f t="shared" si="17"/>
        <v>0</v>
      </c>
      <c r="BI161" s="161">
        <f t="shared" si="18"/>
        <v>0</v>
      </c>
      <c r="BJ161" s="14" t="s">
        <v>122</v>
      </c>
      <c r="BK161" s="162">
        <f t="shared" si="19"/>
        <v>0</v>
      </c>
      <c r="BL161" s="14" t="s">
        <v>242</v>
      </c>
      <c r="BM161" s="160" t="s">
        <v>264</v>
      </c>
    </row>
    <row r="162" spans="1:65" s="2" customFormat="1" ht="16.5" customHeight="1">
      <c r="A162" s="29"/>
      <c r="B162" s="147"/>
      <c r="C162" s="163" t="s">
        <v>260</v>
      </c>
      <c r="D162" s="163" t="s">
        <v>267</v>
      </c>
      <c r="E162" s="164" t="s">
        <v>392</v>
      </c>
      <c r="F162" s="165" t="s">
        <v>393</v>
      </c>
      <c r="G162" s="166" t="s">
        <v>390</v>
      </c>
      <c r="H162" s="167">
        <v>25</v>
      </c>
      <c r="I162" s="168"/>
      <c r="J162" s="167">
        <f t="shared" si="10"/>
        <v>0</v>
      </c>
      <c r="K162" s="169"/>
      <c r="L162" s="30"/>
      <c r="M162" s="170" t="s">
        <v>1</v>
      </c>
      <c r="N162" s="171" t="s">
        <v>39</v>
      </c>
      <c r="O162" s="58"/>
      <c r="P162" s="158">
        <f t="shared" si="11"/>
        <v>0</v>
      </c>
      <c r="Q162" s="158">
        <v>0</v>
      </c>
      <c r="R162" s="158">
        <f t="shared" si="12"/>
        <v>0</v>
      </c>
      <c r="S162" s="158">
        <v>0</v>
      </c>
      <c r="T162" s="159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242</v>
      </c>
      <c r="AT162" s="160" t="s">
        <v>267</v>
      </c>
      <c r="AU162" s="160" t="s">
        <v>122</v>
      </c>
      <c r="AY162" s="14" t="s">
        <v>114</v>
      </c>
      <c r="BE162" s="161">
        <f t="shared" si="14"/>
        <v>0</v>
      </c>
      <c r="BF162" s="161">
        <f t="shared" si="15"/>
        <v>0</v>
      </c>
      <c r="BG162" s="161">
        <f t="shared" si="16"/>
        <v>0</v>
      </c>
      <c r="BH162" s="161">
        <f t="shared" si="17"/>
        <v>0</v>
      </c>
      <c r="BI162" s="161">
        <f t="shared" si="18"/>
        <v>0</v>
      </c>
      <c r="BJ162" s="14" t="s">
        <v>122</v>
      </c>
      <c r="BK162" s="162">
        <f t="shared" si="19"/>
        <v>0</v>
      </c>
      <c r="BL162" s="14" t="s">
        <v>242</v>
      </c>
      <c r="BM162" s="160" t="s">
        <v>270</v>
      </c>
    </row>
    <row r="163" spans="1:65" s="12" customFormat="1" ht="22.9" customHeight="1">
      <c r="B163" s="134"/>
      <c r="D163" s="135" t="s">
        <v>72</v>
      </c>
      <c r="E163" s="145" t="s">
        <v>512</v>
      </c>
      <c r="F163" s="145" t="s">
        <v>513</v>
      </c>
      <c r="I163" s="137"/>
      <c r="J163" s="146">
        <f>BK163</f>
        <v>0</v>
      </c>
      <c r="L163" s="134"/>
      <c r="M163" s="139"/>
      <c r="N163" s="140"/>
      <c r="O163" s="140"/>
      <c r="P163" s="141">
        <f>SUM(P164:P169)</f>
        <v>0</v>
      </c>
      <c r="Q163" s="140"/>
      <c r="R163" s="141">
        <f>SUM(R164:R169)</f>
        <v>0</v>
      </c>
      <c r="S163" s="140"/>
      <c r="T163" s="142">
        <f>SUM(T164:T169)</f>
        <v>0</v>
      </c>
      <c r="AR163" s="135" t="s">
        <v>81</v>
      </c>
      <c r="AT163" s="143" t="s">
        <v>72</v>
      </c>
      <c r="AU163" s="143" t="s">
        <v>81</v>
      </c>
      <c r="AY163" s="135" t="s">
        <v>114</v>
      </c>
      <c r="BK163" s="144">
        <f>SUM(BK164:BK169)</f>
        <v>0</v>
      </c>
    </row>
    <row r="164" spans="1:65" s="2" customFormat="1" ht="24.2" customHeight="1">
      <c r="A164" s="29"/>
      <c r="B164" s="147"/>
      <c r="C164" s="163" t="s">
        <v>188</v>
      </c>
      <c r="D164" s="163" t="s">
        <v>267</v>
      </c>
      <c r="E164" s="164" t="s">
        <v>514</v>
      </c>
      <c r="F164" s="165" t="s">
        <v>515</v>
      </c>
      <c r="G164" s="166" t="s">
        <v>129</v>
      </c>
      <c r="H164" s="167">
        <v>45</v>
      </c>
      <c r="I164" s="168"/>
      <c r="J164" s="167">
        <f t="shared" ref="J164:J169" si="20">ROUND(I164*H164,3)</f>
        <v>0</v>
      </c>
      <c r="K164" s="169"/>
      <c r="L164" s="30"/>
      <c r="M164" s="170" t="s">
        <v>1</v>
      </c>
      <c r="N164" s="171" t="s">
        <v>39</v>
      </c>
      <c r="O164" s="58"/>
      <c r="P164" s="158">
        <f t="shared" ref="P164:P169" si="21">O164*H164</f>
        <v>0</v>
      </c>
      <c r="Q164" s="158">
        <v>0</v>
      </c>
      <c r="R164" s="158">
        <f t="shared" ref="R164:R169" si="22">Q164*H164</f>
        <v>0</v>
      </c>
      <c r="S164" s="158">
        <v>0</v>
      </c>
      <c r="T164" s="159">
        <f t="shared" ref="T164:T169" si="23"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125</v>
      </c>
      <c r="AT164" s="160" t="s">
        <v>267</v>
      </c>
      <c r="AU164" s="160" t="s">
        <v>122</v>
      </c>
      <c r="AY164" s="14" t="s">
        <v>114</v>
      </c>
      <c r="BE164" s="161">
        <f t="shared" ref="BE164:BE169" si="24">IF(N164="základná",J164,0)</f>
        <v>0</v>
      </c>
      <c r="BF164" s="161">
        <f t="shared" ref="BF164:BF169" si="25">IF(N164="znížená",J164,0)</f>
        <v>0</v>
      </c>
      <c r="BG164" s="161">
        <f t="shared" ref="BG164:BG169" si="26">IF(N164="zákl. prenesená",J164,0)</f>
        <v>0</v>
      </c>
      <c r="BH164" s="161">
        <f t="shared" ref="BH164:BH169" si="27">IF(N164="zníž. prenesená",J164,0)</f>
        <v>0</v>
      </c>
      <c r="BI164" s="161">
        <f t="shared" ref="BI164:BI169" si="28">IF(N164="nulová",J164,0)</f>
        <v>0</v>
      </c>
      <c r="BJ164" s="14" t="s">
        <v>122</v>
      </c>
      <c r="BK164" s="162">
        <f t="shared" ref="BK164:BK169" si="29">ROUND(I164*H164,3)</f>
        <v>0</v>
      </c>
      <c r="BL164" s="14" t="s">
        <v>125</v>
      </c>
      <c r="BM164" s="160" t="s">
        <v>274</v>
      </c>
    </row>
    <row r="165" spans="1:65" s="2" customFormat="1" ht="24.2" customHeight="1">
      <c r="A165" s="29"/>
      <c r="B165" s="147"/>
      <c r="C165" s="163" t="s">
        <v>271</v>
      </c>
      <c r="D165" s="163" t="s">
        <v>267</v>
      </c>
      <c r="E165" s="164" t="s">
        <v>575</v>
      </c>
      <c r="F165" s="165" t="s">
        <v>576</v>
      </c>
      <c r="G165" s="166" t="s">
        <v>129</v>
      </c>
      <c r="H165" s="167">
        <v>45</v>
      </c>
      <c r="I165" s="168"/>
      <c r="J165" s="167">
        <f t="shared" si="20"/>
        <v>0</v>
      </c>
      <c r="K165" s="169"/>
      <c r="L165" s="30"/>
      <c r="M165" s="170" t="s">
        <v>1</v>
      </c>
      <c r="N165" s="171" t="s">
        <v>39</v>
      </c>
      <c r="O165" s="58"/>
      <c r="P165" s="158">
        <f t="shared" si="21"/>
        <v>0</v>
      </c>
      <c r="Q165" s="158">
        <v>0</v>
      </c>
      <c r="R165" s="158">
        <f t="shared" si="22"/>
        <v>0</v>
      </c>
      <c r="S165" s="158">
        <v>0</v>
      </c>
      <c r="T165" s="159">
        <f t="shared" si="2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125</v>
      </c>
      <c r="AT165" s="160" t="s">
        <v>267</v>
      </c>
      <c r="AU165" s="160" t="s">
        <v>122</v>
      </c>
      <c r="AY165" s="14" t="s">
        <v>114</v>
      </c>
      <c r="BE165" s="161">
        <f t="shared" si="24"/>
        <v>0</v>
      </c>
      <c r="BF165" s="161">
        <f t="shared" si="25"/>
        <v>0</v>
      </c>
      <c r="BG165" s="161">
        <f t="shared" si="26"/>
        <v>0</v>
      </c>
      <c r="BH165" s="161">
        <f t="shared" si="27"/>
        <v>0</v>
      </c>
      <c r="BI165" s="161">
        <f t="shared" si="28"/>
        <v>0</v>
      </c>
      <c r="BJ165" s="14" t="s">
        <v>122</v>
      </c>
      <c r="BK165" s="162">
        <f t="shared" si="29"/>
        <v>0</v>
      </c>
      <c r="BL165" s="14" t="s">
        <v>125</v>
      </c>
      <c r="BM165" s="160" t="s">
        <v>277</v>
      </c>
    </row>
    <row r="166" spans="1:65" s="2" customFormat="1" ht="16.5" customHeight="1">
      <c r="A166" s="29"/>
      <c r="B166" s="147"/>
      <c r="C166" s="148" t="s">
        <v>191</v>
      </c>
      <c r="D166" s="148" t="s">
        <v>117</v>
      </c>
      <c r="E166" s="149" t="s">
        <v>577</v>
      </c>
      <c r="F166" s="150" t="s">
        <v>578</v>
      </c>
      <c r="G166" s="151" t="s">
        <v>129</v>
      </c>
      <c r="H166" s="152">
        <v>45</v>
      </c>
      <c r="I166" s="153"/>
      <c r="J166" s="152">
        <f t="shared" si="20"/>
        <v>0</v>
      </c>
      <c r="K166" s="154"/>
      <c r="L166" s="155"/>
      <c r="M166" s="156" t="s">
        <v>1</v>
      </c>
      <c r="N166" s="157" t="s">
        <v>39</v>
      </c>
      <c r="O166" s="58"/>
      <c r="P166" s="158">
        <f t="shared" si="21"/>
        <v>0</v>
      </c>
      <c r="Q166" s="158">
        <v>0</v>
      </c>
      <c r="R166" s="158">
        <f t="shared" si="22"/>
        <v>0</v>
      </c>
      <c r="S166" s="158">
        <v>0</v>
      </c>
      <c r="T166" s="159">
        <f t="shared" si="2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133</v>
      </c>
      <c r="AT166" s="160" t="s">
        <v>117</v>
      </c>
      <c r="AU166" s="160" t="s">
        <v>122</v>
      </c>
      <c r="AY166" s="14" t="s">
        <v>114</v>
      </c>
      <c r="BE166" s="161">
        <f t="shared" si="24"/>
        <v>0</v>
      </c>
      <c r="BF166" s="161">
        <f t="shared" si="25"/>
        <v>0</v>
      </c>
      <c r="BG166" s="161">
        <f t="shared" si="26"/>
        <v>0</v>
      </c>
      <c r="BH166" s="161">
        <f t="shared" si="27"/>
        <v>0</v>
      </c>
      <c r="BI166" s="161">
        <f t="shared" si="28"/>
        <v>0</v>
      </c>
      <c r="BJ166" s="14" t="s">
        <v>122</v>
      </c>
      <c r="BK166" s="162">
        <f t="shared" si="29"/>
        <v>0</v>
      </c>
      <c r="BL166" s="14" t="s">
        <v>125</v>
      </c>
      <c r="BM166" s="160" t="s">
        <v>281</v>
      </c>
    </row>
    <row r="167" spans="1:65" s="2" customFormat="1" ht="33" customHeight="1">
      <c r="A167" s="29"/>
      <c r="B167" s="147"/>
      <c r="C167" s="163" t="s">
        <v>278</v>
      </c>
      <c r="D167" s="163" t="s">
        <v>267</v>
      </c>
      <c r="E167" s="164" t="s">
        <v>579</v>
      </c>
      <c r="F167" s="165" t="s">
        <v>580</v>
      </c>
      <c r="G167" s="166" t="s">
        <v>129</v>
      </c>
      <c r="H167" s="167">
        <v>45</v>
      </c>
      <c r="I167" s="168"/>
      <c r="J167" s="167">
        <f t="shared" si="20"/>
        <v>0</v>
      </c>
      <c r="K167" s="169"/>
      <c r="L167" s="30"/>
      <c r="M167" s="170" t="s">
        <v>1</v>
      </c>
      <c r="N167" s="171" t="s">
        <v>39</v>
      </c>
      <c r="O167" s="58"/>
      <c r="P167" s="158">
        <f t="shared" si="21"/>
        <v>0</v>
      </c>
      <c r="Q167" s="158">
        <v>0</v>
      </c>
      <c r="R167" s="158">
        <f t="shared" si="22"/>
        <v>0</v>
      </c>
      <c r="S167" s="158">
        <v>0</v>
      </c>
      <c r="T167" s="159">
        <f t="shared" si="2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125</v>
      </c>
      <c r="AT167" s="160" t="s">
        <v>267</v>
      </c>
      <c r="AU167" s="160" t="s">
        <v>122</v>
      </c>
      <c r="AY167" s="14" t="s">
        <v>114</v>
      </c>
      <c r="BE167" s="161">
        <f t="shared" si="24"/>
        <v>0</v>
      </c>
      <c r="BF167" s="161">
        <f t="shared" si="25"/>
        <v>0</v>
      </c>
      <c r="BG167" s="161">
        <f t="shared" si="26"/>
        <v>0</v>
      </c>
      <c r="BH167" s="161">
        <f t="shared" si="27"/>
        <v>0</v>
      </c>
      <c r="BI167" s="161">
        <f t="shared" si="28"/>
        <v>0</v>
      </c>
      <c r="BJ167" s="14" t="s">
        <v>122</v>
      </c>
      <c r="BK167" s="162">
        <f t="shared" si="29"/>
        <v>0</v>
      </c>
      <c r="BL167" s="14" t="s">
        <v>125</v>
      </c>
      <c r="BM167" s="160" t="s">
        <v>284</v>
      </c>
    </row>
    <row r="168" spans="1:65" s="2" customFormat="1" ht="16.5" customHeight="1">
      <c r="A168" s="29"/>
      <c r="B168" s="147"/>
      <c r="C168" s="148" t="s">
        <v>195</v>
      </c>
      <c r="D168" s="148" t="s">
        <v>117</v>
      </c>
      <c r="E168" s="149" t="s">
        <v>581</v>
      </c>
      <c r="F168" s="150" t="s">
        <v>582</v>
      </c>
      <c r="G168" s="151" t="s">
        <v>129</v>
      </c>
      <c r="H168" s="152">
        <v>45</v>
      </c>
      <c r="I168" s="153"/>
      <c r="J168" s="152">
        <f t="shared" si="20"/>
        <v>0</v>
      </c>
      <c r="K168" s="154"/>
      <c r="L168" s="155"/>
      <c r="M168" s="156" t="s">
        <v>1</v>
      </c>
      <c r="N168" s="157" t="s">
        <v>39</v>
      </c>
      <c r="O168" s="58"/>
      <c r="P168" s="158">
        <f t="shared" si="21"/>
        <v>0</v>
      </c>
      <c r="Q168" s="158">
        <v>0</v>
      </c>
      <c r="R168" s="158">
        <f t="shared" si="22"/>
        <v>0</v>
      </c>
      <c r="S168" s="158">
        <v>0</v>
      </c>
      <c r="T168" s="159">
        <f t="shared" si="2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133</v>
      </c>
      <c r="AT168" s="160" t="s">
        <v>117</v>
      </c>
      <c r="AU168" s="160" t="s">
        <v>122</v>
      </c>
      <c r="AY168" s="14" t="s">
        <v>114</v>
      </c>
      <c r="BE168" s="161">
        <f t="shared" si="24"/>
        <v>0</v>
      </c>
      <c r="BF168" s="161">
        <f t="shared" si="25"/>
        <v>0</v>
      </c>
      <c r="BG168" s="161">
        <f t="shared" si="26"/>
        <v>0</v>
      </c>
      <c r="BH168" s="161">
        <f t="shared" si="27"/>
        <v>0</v>
      </c>
      <c r="BI168" s="161">
        <f t="shared" si="28"/>
        <v>0</v>
      </c>
      <c r="BJ168" s="14" t="s">
        <v>122</v>
      </c>
      <c r="BK168" s="162">
        <f t="shared" si="29"/>
        <v>0</v>
      </c>
      <c r="BL168" s="14" t="s">
        <v>125</v>
      </c>
      <c r="BM168" s="160" t="s">
        <v>288</v>
      </c>
    </row>
    <row r="169" spans="1:65" s="2" customFormat="1" ht="33" customHeight="1">
      <c r="A169" s="29"/>
      <c r="B169" s="147"/>
      <c r="C169" s="163" t="s">
        <v>285</v>
      </c>
      <c r="D169" s="163" t="s">
        <v>267</v>
      </c>
      <c r="E169" s="164" t="s">
        <v>516</v>
      </c>
      <c r="F169" s="165" t="s">
        <v>517</v>
      </c>
      <c r="G169" s="166" t="s">
        <v>129</v>
      </c>
      <c r="H169" s="167">
        <v>45</v>
      </c>
      <c r="I169" s="168"/>
      <c r="J169" s="167">
        <f t="shared" si="20"/>
        <v>0</v>
      </c>
      <c r="K169" s="169"/>
      <c r="L169" s="30"/>
      <c r="M169" s="172" t="s">
        <v>1</v>
      </c>
      <c r="N169" s="173" t="s">
        <v>39</v>
      </c>
      <c r="O169" s="174"/>
      <c r="P169" s="175">
        <f t="shared" si="21"/>
        <v>0</v>
      </c>
      <c r="Q169" s="175">
        <v>0</v>
      </c>
      <c r="R169" s="175">
        <f t="shared" si="22"/>
        <v>0</v>
      </c>
      <c r="S169" s="175">
        <v>0</v>
      </c>
      <c r="T169" s="176">
        <f t="shared" si="2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125</v>
      </c>
      <c r="AT169" s="160" t="s">
        <v>267</v>
      </c>
      <c r="AU169" s="160" t="s">
        <v>122</v>
      </c>
      <c r="AY169" s="14" t="s">
        <v>114</v>
      </c>
      <c r="BE169" s="161">
        <f t="shared" si="24"/>
        <v>0</v>
      </c>
      <c r="BF169" s="161">
        <f t="shared" si="25"/>
        <v>0</v>
      </c>
      <c r="BG169" s="161">
        <f t="shared" si="26"/>
        <v>0</v>
      </c>
      <c r="BH169" s="161">
        <f t="shared" si="27"/>
        <v>0</v>
      </c>
      <c r="BI169" s="161">
        <f t="shared" si="28"/>
        <v>0</v>
      </c>
      <c r="BJ169" s="14" t="s">
        <v>122</v>
      </c>
      <c r="BK169" s="162">
        <f t="shared" si="29"/>
        <v>0</v>
      </c>
      <c r="BL169" s="14" t="s">
        <v>125</v>
      </c>
      <c r="BM169" s="160" t="s">
        <v>291</v>
      </c>
    </row>
    <row r="170" spans="1:65" s="2" customFormat="1" ht="6.95" customHeight="1">
      <c r="A170" s="29"/>
      <c r="B170" s="47"/>
      <c r="C170" s="48"/>
      <c r="D170" s="48"/>
      <c r="E170" s="48"/>
      <c r="F170" s="48"/>
      <c r="G170" s="48"/>
      <c r="H170" s="48"/>
      <c r="I170" s="48"/>
      <c r="J170" s="48"/>
      <c r="K170" s="48"/>
      <c r="L170" s="30"/>
      <c r="M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</row>
  </sheetData>
  <autoFilter ref="C119:K169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4</vt:i4>
      </vt:variant>
      <vt:variant>
        <vt:lpstr>Pomenované rozsahy</vt:lpstr>
      </vt:variant>
      <vt:variant>
        <vt:i4>8</vt:i4>
      </vt:variant>
    </vt:vector>
  </HeadingPairs>
  <TitlesOfParts>
    <vt:vector size="12" baseType="lpstr">
      <vt:lpstr>Rekapitulácia stavby</vt:lpstr>
      <vt:lpstr>01-EL-U1 - SO-05 Elektroi...</vt:lpstr>
      <vt:lpstr>01-BL-U1 - SO-06 Bleskozvod</vt:lpstr>
      <vt:lpstr>01-SL-U1 - SO-05.1 Slaboprúd</vt:lpstr>
      <vt:lpstr>'01-BL-U1 - SO-06 Bleskozvod'!Názvy_tlače</vt:lpstr>
      <vt:lpstr>'01-EL-U1 - SO-05 Elektroi...'!Názvy_tlače</vt:lpstr>
      <vt:lpstr>'01-SL-U1 - SO-05.1 Slaboprúd'!Názvy_tlače</vt:lpstr>
      <vt:lpstr>'Rekapitulácia stavby'!Názvy_tlače</vt:lpstr>
      <vt:lpstr>'01-BL-U1 - SO-06 Bleskozvod'!Oblasť_tlače</vt:lpstr>
      <vt:lpstr>'01-EL-U1 - SO-05 Elektroi...'!Oblasť_tlače</vt:lpstr>
      <vt:lpstr>'01-SL-U1 - SO-05.1 Slaboprúd'!Oblasť_tlače</vt:lpstr>
      <vt:lpstr>'Rekapitulácia stavby'!Oblasť_tlače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Jozef-HP\Jozef</dc:creator>
  <cp:lastModifiedBy>Jozef</cp:lastModifiedBy>
  <dcterms:created xsi:type="dcterms:W3CDTF">2022-09-26T06:37:17Z</dcterms:created>
  <dcterms:modified xsi:type="dcterms:W3CDTF">2022-09-26T06:38:25Z</dcterms:modified>
</cp:coreProperties>
</file>