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28455" windowHeight="12210" firstSheet="1" activeTab="1"/>
  </bookViews>
  <sheets>
    <sheet name="Rekapitulácia stavby" sheetId="1" state="veryHidden" r:id="rId1"/>
    <sheet name="D20 - Pripojovací rozvod ..." sheetId="2" r:id="rId2"/>
    <sheet name="Hárok1" sheetId="3" r:id="rId3"/>
    <sheet name="Hárok2" sheetId="4" r:id="rId4"/>
  </sheets>
  <definedNames>
    <definedName name="_xlnm._FilterDatabase" localSheetId="1" hidden="1">'D20 - Pripojovací rozvod ...'!$C$130:$K$183</definedName>
    <definedName name="_xlnm.Print_Titles" localSheetId="1">'D20 - Pripojovací rozvod ...'!$130:$130</definedName>
    <definedName name="_xlnm.Print_Titles" localSheetId="0">'Rekapitulácia stavby'!$92:$92</definedName>
    <definedName name="_xlnm.Print_Area" localSheetId="1">'D20 - Pripojovací rozvod ...'!$C$4:$J$76,'D20 - Pripojovací rozvod ...'!$C$82:$J$110,'D20 - Pripojovací rozvod ...'!$C$116:$K$183</definedName>
    <definedName name="_xlnm.Print_Area" localSheetId="0">'Rekapitulácia stavby'!$D$4:$AO$76,'Rekapitulácia stavby'!$C$82:$AQ$97</definedName>
  </definedNames>
  <calcPr calcId="124519"/>
</workbook>
</file>

<file path=xl/calcChain.xml><?xml version="1.0" encoding="utf-8"?>
<calcChain xmlns="http://schemas.openxmlformats.org/spreadsheetml/2006/main">
  <c r="AY96" i="1"/>
  <c r="AX96"/>
  <c r="BI183" i="2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T155" s="1"/>
  <c r="R156"/>
  <c r="R155"/>
  <c r="P156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T144"/>
  <c r="R145"/>
  <c r="R144" s="1"/>
  <c r="P145"/>
  <c r="P144" s="1"/>
  <c r="BI143"/>
  <c r="BH143"/>
  <c r="BG143"/>
  <c r="BE143"/>
  <c r="T143"/>
  <c r="T142"/>
  <c r="R143"/>
  <c r="R142" s="1"/>
  <c r="P143"/>
  <c r="P142" s="1"/>
  <c r="BI141"/>
  <c r="BH141"/>
  <c r="BG141"/>
  <c r="BE141"/>
  <c r="T141"/>
  <c r="T140"/>
  <c r="R141"/>
  <c r="R140" s="1"/>
  <c r="P141"/>
  <c r="P140" s="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F127"/>
  <c r="F125"/>
  <c r="E123"/>
  <c r="J128"/>
  <c r="F128"/>
  <c r="E119"/>
  <c r="L90" i="1"/>
  <c r="AM90"/>
  <c r="AM89"/>
  <c r="L89"/>
  <c r="AM87"/>
  <c r="L87"/>
  <c r="L85"/>
  <c r="L84"/>
  <c r="BK182" i="2"/>
  <c r="BK179"/>
  <c r="BK176"/>
  <c r="BK173"/>
  <c r="BK171"/>
  <c r="BK169"/>
  <c r="BK162"/>
  <c r="BK160"/>
  <c r="BK150"/>
  <c r="BK148"/>
  <c r="BK181"/>
  <c r="BK180"/>
  <c r="BK172"/>
  <c r="BK170"/>
  <c r="BK168"/>
  <c r="BK164"/>
  <c r="BK161"/>
  <c r="BK145"/>
  <c r="BK143"/>
  <c r="BK141"/>
  <c r="BK137"/>
  <c r="BK134"/>
  <c r="BK178"/>
  <c r="BK174"/>
  <c r="BK156"/>
  <c r="BK152"/>
  <c r="BK149"/>
  <c r="BK147"/>
  <c r="AS95" i="1"/>
  <c r="BK183" i="2"/>
  <c r="BK177"/>
  <c r="BK175"/>
  <c r="BK165"/>
  <c r="BK163"/>
  <c r="BK159"/>
  <c r="BK154"/>
  <c r="BK153"/>
  <c r="BK151"/>
  <c r="BK139"/>
  <c r="BK138"/>
  <c r="BK136"/>
  <c r="BK135"/>
  <c r="BK167" l="1"/>
  <c r="BK166" s="1"/>
  <c r="BK133"/>
  <c r="P133"/>
  <c r="R133"/>
  <c r="T133"/>
  <c r="BK146"/>
  <c r="P146"/>
  <c r="T146"/>
  <c r="P158"/>
  <c r="P157" s="1"/>
  <c r="R167"/>
  <c r="R166" s="1"/>
  <c r="R146"/>
  <c r="R158"/>
  <c r="R157" s="1"/>
  <c r="P167"/>
  <c r="P166" s="1"/>
  <c r="BK158"/>
  <c r="BK157" s="1"/>
  <c r="T158"/>
  <c r="T157" s="1"/>
  <c r="T167"/>
  <c r="T166" s="1"/>
  <c r="J127"/>
  <c r="BF151"/>
  <c r="BF152"/>
  <c r="BF163"/>
  <c r="BF165"/>
  <c r="BF172"/>
  <c r="BF178"/>
  <c r="BF137"/>
  <c r="BF156"/>
  <c r="BF159"/>
  <c r="BF161"/>
  <c r="BF162"/>
  <c r="BF169"/>
  <c r="BF171"/>
  <c r="BF173"/>
  <c r="BF175"/>
  <c r="BK140"/>
  <c r="BK142"/>
  <c r="BK144"/>
  <c r="J125"/>
  <c r="BF134"/>
  <c r="BF135"/>
  <c r="BF136"/>
  <c r="BF139"/>
  <c r="BF143"/>
  <c r="BF145"/>
  <c r="BF148"/>
  <c r="BF150"/>
  <c r="BF164"/>
  <c r="BF168"/>
  <c r="BF176"/>
  <c r="BF177"/>
  <c r="BF179"/>
  <c r="BF180"/>
  <c r="BF181"/>
  <c r="BK155"/>
  <c r="BF138"/>
  <c r="BF141"/>
  <c r="BF147"/>
  <c r="BF149"/>
  <c r="BF153"/>
  <c r="BF154"/>
  <c r="BF160"/>
  <c r="BF170"/>
  <c r="BF174"/>
  <c r="BF182"/>
  <c r="BF183"/>
  <c r="AZ96" i="1"/>
  <c r="AZ95" s="1"/>
  <c r="AV95" s="1"/>
  <c r="AV96"/>
  <c r="BB96"/>
  <c r="BB95" s="1"/>
  <c r="BB94" s="1"/>
  <c r="AX94" s="1"/>
  <c r="BC96"/>
  <c r="BC95" s="1"/>
  <c r="AY95" s="1"/>
  <c r="BD96"/>
  <c r="BD95" s="1"/>
  <c r="BD94" s="1"/>
  <c r="W33" s="1"/>
  <c r="AS94"/>
  <c r="P132" i="2" l="1"/>
  <c r="P131" s="1"/>
  <c r="AU96" i="1" s="1"/>
  <c r="AU95" s="1"/>
  <c r="AU94" s="1"/>
  <c r="R132" i="2"/>
  <c r="R131" s="1"/>
  <c r="T132"/>
  <c r="T131" s="1"/>
  <c r="BK132"/>
  <c r="AZ94" i="1"/>
  <c r="AV94" s="1"/>
  <c r="AK29" s="1"/>
  <c r="BC94"/>
  <c r="AY94" s="1"/>
  <c r="AW96"/>
  <c r="AT96" s="1"/>
  <c r="AX95"/>
  <c r="W31"/>
  <c r="BA96"/>
  <c r="BA95" s="1"/>
  <c r="BA94" s="1"/>
  <c r="W30" s="1"/>
  <c r="BK131" i="2" l="1"/>
  <c r="W29" i="1"/>
  <c r="W32"/>
  <c r="AW95"/>
  <c r="AT95" s="1"/>
  <c r="AW94"/>
  <c r="AK30" s="1"/>
  <c r="AG96" l="1"/>
  <c r="AG95" s="1"/>
  <c r="AG94" s="1"/>
  <c r="AK26" s="1"/>
  <c r="AK35" s="1"/>
  <c r="AT94"/>
  <c r="AN94" l="1"/>
  <c r="AN95"/>
  <c r="AN96"/>
</calcChain>
</file>

<file path=xl/sharedStrings.xml><?xml version="1.0" encoding="utf-8"?>
<sst xmlns="http://schemas.openxmlformats.org/spreadsheetml/2006/main" count="835" uniqueCount="275">
  <si>
    <t>Export Komplet</t>
  </si>
  <si>
    <t/>
  </si>
  <si>
    <t>2.0</t>
  </si>
  <si>
    <t>False</t>
  </si>
  <si>
    <t>{7a410dbf-4608-4b95-be12-cfa22000e59f}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</si>
  <si>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</si>
  <si>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</si>
  <si>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</si>
  <si>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</si>
  <si>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</si>
  <si>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</si>
  <si>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0001-2020</t>
  </si>
  <si>
    <t>Stavba:</t>
  </si>
  <si>
    <t>Základná škola TULIPÁNOVÁ, Tulipánová 1, Nitra – Rekonštrukcia pavilónu 3</t>
  </si>
  <si>
    <t>JKSO:</t>
  </si>
  <si>
    <t>KS:</t>
  </si>
  <si>
    <t>Miesto:</t>
  </si>
  <si>
    <t xml:space="preserve"> </t>
  </si>
  <si>
    <t>Dátum:</t>
  </si>
  <si>
    <t>23. 1. 2020</t>
  </si>
  <si>
    <t>Objednávateľ:</t>
  </si>
  <si>
    <t>IČO:</t>
  </si>
  <si>
    <t>Mesto Nitra</t>
  </si>
  <si>
    <t>IČ DPH:</t>
  </si>
  <si>
    <t>Zhotoviteľ:</t>
  </si>
  <si>
    <t>Projektant:</t>
  </si>
  <si>
    <t>Ing. Imrich CIGÁŇ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</si>
  <si>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</si>
  <si>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</si>
  <si>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</si>
  <si>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</si>
  <si>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</si>
  <si>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</si>
  <si>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</si>
  <si>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</si>
  <si>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</si>
  <si>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</si>
  <si>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</si>
  <si>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</si>
  <si>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</si>
  <si>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</si>
  <si>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</si>
  <si>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</si>
  <si>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</si>
  <si>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</si>
  <si>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</si>
  <si>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</si>
  <si>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</si>
  <si>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</si>
  <si>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</si>
  <si>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</si>
  <si>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</si>
  <si>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</si>
  <si>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</si>
  <si>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</si>
  <si>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</si>
  <si>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</si>
  <si>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</si>
  <si>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</si>
  <si>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</si>
  <si>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</si>
  <si>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</si>
  <si>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</si>
  <si>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</si>
  <si>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</si>
  <si>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</si>
  <si>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</si>
  <si>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</si>
  <si>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</si>
  <si>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</si>
  <si>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</si>
  <si>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</si>
  <si>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</si>
  <si>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</si>
  <si>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</si>
  <si>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D1</t>
  </si>
  <si>
    <t>D.1. Základná škola Tulipánová – Rekonštrukcia pavilónu 3 (SO-01 – SO-06)</t>
  </si>
  <si>
    <t>STA</t>
  </si>
  <si>
    <t>1</t>
  </si>
  <si>
    <t>{0b3b7cde-295b-45c3-bf1a-10257d6ec968}</t>
  </si>
  <si>
    <t>/</t>
  </si>
  <si>
    <t>D20</t>
  </si>
  <si>
    <t>Pripojovací rozvod teplovodu</t>
  </si>
  <si>
    <t>Časť</t>
  </si>
  <si>
    <t>2</t>
  </si>
  <si>
    <t>{8c99b911-c1e4-4682-8956-d819d892ebdd}</t>
  </si>
  <si>
    <t>Objekt:</t>
  </si>
  <si>
    <t>D1 - D.1. Základná škola Tulipánová – Rekonštrukcia pavilónu 3 (SO-01 – SO-06)</t>
  </si>
  <si>
    <t>Časť:</t>
  </si>
  <si>
    <t>Cena celkom [EUR]</t>
  </si>
  <si>
    <t>-1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</si>
  <si>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</si>
  <si>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</si>
  <si>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</si>
  <si>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</si>
  <si>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</si>
  <si>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</si>
  <si>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</si>
  <si>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</si>
  <si>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</si>
  <si>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</si>
  <si>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</si>
  <si>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</si>
  <si>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</si>
  <si>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</si>
  <si>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</si>
  <si>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</si>
  <si>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113106611.S</t>
  </si>
  <si>
    <t>Rozoberanie zámkovej dlažby všetkých druhov v ploche do 20 m2,  -0,2600 t</t>
  </si>
  <si>
    <t>m2</t>
  </si>
  <si>
    <t>4</t>
  </si>
  <si>
    <t>663920086</t>
  </si>
  <si>
    <t>132201101.S</t>
  </si>
  <si>
    <t>Výkop ryhy do šírky 600 mm v horn.3 do 100 m3</t>
  </si>
  <si>
    <t>m3</t>
  </si>
  <si>
    <t>-829818947</t>
  </si>
  <si>
    <t>3</t>
  </si>
  <si>
    <t>162501102.S</t>
  </si>
  <si>
    <t>Vodorovné premiestnenie výkopku po spevnenej ceste z horniny tr.1-4, do 100 m3 na vzdialenosť do 3000 m</t>
  </si>
  <si>
    <t>220318793</t>
  </si>
  <si>
    <t>162501105.S</t>
  </si>
  <si>
    <t>Vodorovné premiestnenie výkopku po spevnenej ceste z horniny tr.1-4, do 100 m3, príplatok k cene za každých ďalšich a začatých 1000 m</t>
  </si>
  <si>
    <t>-478585144</t>
  </si>
  <si>
    <t>5</t>
  </si>
  <si>
    <t>171209002.S</t>
  </si>
  <si>
    <t>Poplatok za skladovanie - zemina a kamenivo (17 05) ostatné</t>
  </si>
  <si>
    <t>t</t>
  </si>
  <si>
    <t>-1864467675</t>
  </si>
  <si>
    <t>6</t>
  </si>
  <si>
    <t>174101001.S</t>
  </si>
  <si>
    <t>Zásyp sypaninou so zhutnením jám, šachiet, rýh, zárezov alebo okolo objektov do 100 m3</t>
  </si>
  <si>
    <t>-1996076242</t>
  </si>
  <si>
    <t>Zvislé a kompletné konštrukcie</t>
  </si>
  <si>
    <t>7</t>
  </si>
  <si>
    <t>388129720</t>
  </si>
  <si>
    <t>Montáž dielca prefabrikovaného kanála zo železobetónu, krycia doska hm. do 1 t.</t>
  </si>
  <si>
    <t>ks</t>
  </si>
  <si>
    <t>1919876122</t>
  </si>
  <si>
    <t>Vodorovné konštrukcie</t>
  </si>
  <si>
    <t>8</t>
  </si>
  <si>
    <t>451572111</t>
  </si>
  <si>
    <t>Lôžko pod potrubie, stoky a drobné objekty, v otvorenom výkope z kameniva drobného ťaženého 0-4 mm</t>
  </si>
  <si>
    <t>-543924432</t>
  </si>
  <si>
    <t>Komunikácie</t>
  </si>
  <si>
    <t>9</t>
  </si>
  <si>
    <t>596911141.S</t>
  </si>
  <si>
    <t>Kladenie betónovej zámkovej dlažby komunikácií pre peších hr. 60 mm pre peších do 50 m2 so zriadením lôžka z kameniva hr. 30 mm</t>
  </si>
  <si>
    <t>1759975861</t>
  </si>
  <si>
    <t>Ostatné konštrukcie a práce-búranie</t>
  </si>
  <si>
    <t>10</t>
  </si>
  <si>
    <t>963015141</t>
  </si>
  <si>
    <t>Demontáž prefabrikovanej krycej dosky kanála, šachty a žumpy do 1,0 t,  -0,05800t</t>
  </si>
  <si>
    <t>282861589</t>
  </si>
  <si>
    <t>11</t>
  </si>
  <si>
    <t>971045808</t>
  </si>
  <si>
    <t>Vrty príklepovým vrtákom do D 45 mm do stien alebo smerom dole do betónu -0.00004t</t>
  </si>
  <si>
    <t>cm</t>
  </si>
  <si>
    <t>450595652</t>
  </si>
  <si>
    <t>12</t>
  </si>
  <si>
    <t>971056004</t>
  </si>
  <si>
    <t>Jadrové vrty diamantovými korunkami do D 50 mm do stien - železobetónových -0,00005t</t>
  </si>
  <si>
    <t>256484401</t>
  </si>
  <si>
    <t>13</t>
  </si>
  <si>
    <t>979081111</t>
  </si>
  <si>
    <t>Odvoz sutiny a vybúraných hmôt na skládku do 1 km</t>
  </si>
  <si>
    <t>1561818892</t>
  </si>
  <si>
    <t>14</t>
  </si>
  <si>
    <t>979081121</t>
  </si>
  <si>
    <t>Odvoz sutiny a vybúraných hmôt na skládku za každý ďalší 1 km</t>
  </si>
  <si>
    <t>-1933806448</t>
  </si>
  <si>
    <t>15</t>
  </si>
  <si>
    <t>979082111</t>
  </si>
  <si>
    <t>Vnútrostavenisková doprava sutiny a vybúraných hmôt do 10 m</t>
  </si>
  <si>
    <t>-154854668</t>
  </si>
  <si>
    <t>16</t>
  </si>
  <si>
    <t>979082121</t>
  </si>
  <si>
    <t>Vnútrostavenisková doprava sutiny a vybúraných hmôt za každých ďalších 5 m</t>
  </si>
  <si>
    <t>-2021552794</t>
  </si>
  <si>
    <t>17</t>
  </si>
  <si>
    <t>979089012</t>
  </si>
  <si>
    <t>Poplatok za skladovanie</t>
  </si>
  <si>
    <t>1103858848</t>
  </si>
  <si>
    <t>99</t>
  </si>
  <si>
    <t>Presun hmôt HSV</t>
  </si>
  <si>
    <t>18</t>
  </si>
  <si>
    <t>999281111</t>
  </si>
  <si>
    <t>Presun hmôt pre opravy a údržbu objektov vrátane vonkajších plášťov výšky do 25 m</t>
  </si>
  <si>
    <t>1462633253</t>
  </si>
  <si>
    <t>PSV</t>
  </si>
  <si>
    <t xml:space="preserve">Práce a dodávky PSV   </t>
  </si>
  <si>
    <t>713</t>
  </si>
  <si>
    <t xml:space="preserve">Izolácie tepelné   </t>
  </si>
  <si>
    <t>19</t>
  </si>
  <si>
    <t>713400852</t>
  </si>
  <si>
    <t>Odstránenie tepelnej izolácie potrubia z tvaroviek a skruží vrátane povrchovej úpravy,  -0,03500t</t>
  </si>
  <si>
    <t>713400921</t>
  </si>
  <si>
    <t>Oprava izolácie potrubia. Príplatok k cene za oprávkový kus opravy fóliami</t>
  </si>
  <si>
    <t>21</t>
  </si>
  <si>
    <t>713421111</t>
  </si>
  <si>
    <t>Montáž izolácie tepel.spôsobom Izoma M potrubia, ohybov z vlákn.mater.v čiernom pletive jednovrstv.</t>
  </si>
  <si>
    <t>22</t>
  </si>
  <si>
    <t>713491111</t>
  </si>
  <si>
    <t>Izolácia tepelná - montáž oplechovania pevného - potrubia</t>
  </si>
  <si>
    <t>23</t>
  </si>
  <si>
    <t>M</t>
  </si>
  <si>
    <t>194210000100</t>
  </si>
  <si>
    <t>Plech hrxšxl 0,40x500x2000 mm, Al 99,5 mäkký z hliníka a jeho zliatin valcovaný za studena</t>
  </si>
  <si>
    <t>kg</t>
  </si>
  <si>
    <t>32</t>
  </si>
  <si>
    <t>24</t>
  </si>
  <si>
    <t>631450000800</t>
  </si>
  <si>
    <t>Rohož NOBASIL WM 660 GG (R-PPD 100) 40x1000x5000 mm, čadičová minerálna technická izolácia s pozinovaným pletivom do 660°C, KNAUF</t>
  </si>
  <si>
    <t>25</t>
  </si>
  <si>
    <t>998713201</t>
  </si>
  <si>
    <t>Presun hmôt pre izolácie tepelné v objektoch výšky do 6 m</t>
  </si>
  <si>
    <t>%</t>
  </si>
  <si>
    <t xml:space="preserve">Práce a dodávky M   </t>
  </si>
  <si>
    <t>23-M</t>
  </si>
  <si>
    <t xml:space="preserve">Montáže potrubia   </t>
  </si>
  <si>
    <t>26</t>
  </si>
  <si>
    <t>KZPM-pp</t>
  </si>
  <si>
    <t>Koeficient na zvýšenú pracnosť montáže predizolovaného potrubia</t>
  </si>
  <si>
    <t>koeficient</t>
  </si>
  <si>
    <t>64</t>
  </si>
  <si>
    <t>27</t>
  </si>
  <si>
    <t>230011030</t>
  </si>
  <si>
    <t>Montáž potrubia z oceľových rúr trieda 11 - 13 D x t 44.5 x 2.9</t>
  </si>
  <si>
    <t>m</t>
  </si>
  <si>
    <t>28</t>
  </si>
  <si>
    <t>230023030</t>
  </si>
  <si>
    <t>Montáž rúrových dielov privarovacích, tr. 11-13 do 10 kg D x t 44 x 2.9</t>
  </si>
  <si>
    <t>29</t>
  </si>
  <si>
    <t>230120042</t>
  </si>
  <si>
    <t>Čistenie potrubia prefúkavaním alebo preplachovaním DN 40</t>
  </si>
  <si>
    <t>30</t>
  </si>
  <si>
    <t>230120171</t>
  </si>
  <si>
    <t>Montáž upchávok pri prechode potrubia múrom alebo prechodkou DN 300</t>
  </si>
  <si>
    <t>31</t>
  </si>
  <si>
    <t>230170012</t>
  </si>
  <si>
    <t>Skúška tesnosti potrubia podľa STN 13 0020 DN 50 - 80</t>
  </si>
  <si>
    <t>rp-40hdpe</t>
  </si>
  <si>
    <t>Rúra priama Dn40 HDPE-rad A/110</t>
  </si>
  <si>
    <t>256</t>
  </si>
  <si>
    <t>33</t>
  </si>
  <si>
    <t>ov-40hdpe</t>
  </si>
  <si>
    <t>Oblúk vertikálny 90°,Dn40 HDPE-rad A/110</t>
  </si>
  <si>
    <t>34</t>
  </si>
  <si>
    <t>o-40hdpe</t>
  </si>
  <si>
    <t>Oblúk  90°,Dn40 HDPE-rad A/110</t>
  </si>
  <si>
    <t>35</t>
  </si>
  <si>
    <t>zk-40</t>
  </si>
  <si>
    <t>Zmršťovacia koncovka Dn 40</t>
  </si>
  <si>
    <t>36</t>
  </si>
  <si>
    <t>sm-40</t>
  </si>
  <si>
    <t>Stenová manžeta Dn 40</t>
  </si>
  <si>
    <t>37</t>
  </si>
  <si>
    <t>ch-zakladna</t>
  </si>
  <si>
    <t>Chémia základná</t>
  </si>
  <si>
    <t>38</t>
  </si>
  <si>
    <t>p-zakladna</t>
  </si>
  <si>
    <t>Presuvka základná</t>
  </si>
  <si>
    <t>40</t>
  </si>
  <si>
    <t>39</t>
  </si>
  <si>
    <t>PPV-MV</t>
  </si>
  <si>
    <t>PPV + MV</t>
  </si>
  <si>
    <t>42</t>
  </si>
  <si>
    <t>MD</t>
  </si>
  <si>
    <t>Mimostavenisková doprava</t>
  </si>
  <si>
    <t>44</t>
  </si>
  <si>
    <t>41</t>
  </si>
  <si>
    <t>vp-1</t>
  </si>
  <si>
    <t>Vnútrostaveniskový presun</t>
  </si>
  <si>
    <t>kpl</t>
  </si>
  <si>
    <t>46</t>
  </si>
  <si>
    <t>VYKAZ VYMER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</si>
</sst>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6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98" t="s">
        <v>11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99" t="s">
        <v>13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 t="s">
        <v>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22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21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17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26</v>
      </c>
      <c r="AK17" s="23" t="s">
        <v>23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28</v>
      </c>
    </row>
    <row r="19" spans="1:71" s="1" customFormat="1" ht="12" customHeight="1">
      <c r="B19" s="17"/>
      <c r="D19" s="23" t="s">
        <v>29</v>
      </c>
      <c r="AK19" s="23" t="s">
        <v>21</v>
      </c>
      <c r="AN19" s="21" t="s">
        <v>1</v>
      </c>
      <c r="AR19" s="17"/>
      <c r="BS19" s="14" t="s">
        <v>28</v>
      </c>
    </row>
    <row r="20" spans="1:71" s="1" customFormat="1" ht="18.399999999999999" customHeight="1">
      <c r="B20" s="17"/>
      <c r="E20" s="21" t="s">
        <v>17</v>
      </c>
      <c r="AK20" s="23" t="s">
        <v>23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30</v>
      </c>
      <c r="AR22" s="17"/>
    </row>
    <row r="23" spans="1:71" s="1" customFormat="1" ht="16.5" customHeight="1">
      <c r="B23" s="17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1">
        <f>ROUND(AG94,2)</f>
        <v>0</v>
      </c>
      <c r="AL26" s="202"/>
      <c r="AM26" s="202"/>
      <c r="AN26" s="202"/>
      <c r="AO26" s="20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3" t="s">
        <v>32</v>
      </c>
      <c r="M28" s="203"/>
      <c r="N28" s="203"/>
      <c r="O28" s="203"/>
      <c r="P28" s="203"/>
      <c r="Q28" s="26"/>
      <c r="R28" s="26"/>
      <c r="S28" s="26"/>
      <c r="T28" s="26"/>
      <c r="U28" s="26"/>
      <c r="V28" s="26"/>
      <c r="W28" s="203" t="s">
        <v>33</v>
      </c>
      <c r="X28" s="203"/>
      <c r="Y28" s="203"/>
      <c r="Z28" s="203"/>
      <c r="AA28" s="203"/>
      <c r="AB28" s="203"/>
      <c r="AC28" s="203"/>
      <c r="AD28" s="203"/>
      <c r="AE28" s="203"/>
      <c r="AF28" s="26"/>
      <c r="AG28" s="26"/>
      <c r="AH28" s="26"/>
      <c r="AI28" s="26"/>
      <c r="AJ28" s="26"/>
      <c r="AK28" s="203" t="s">
        <v>34</v>
      </c>
      <c r="AL28" s="203"/>
      <c r="AM28" s="203"/>
      <c r="AN28" s="203"/>
      <c r="AO28" s="203"/>
      <c r="AP28" s="26"/>
      <c r="AQ28" s="26"/>
      <c r="AR28" s="27"/>
      <c r="BE28" s="26"/>
    </row>
    <row r="29" spans="1:71" s="3" customFormat="1" ht="14.45" customHeight="1">
      <c r="B29" s="31"/>
      <c r="D29" s="23" t="s">
        <v>35</v>
      </c>
      <c r="F29" s="23" t="s">
        <v>36</v>
      </c>
      <c r="L29" s="193">
        <v>0.2</v>
      </c>
      <c r="M29" s="192"/>
      <c r="N29" s="192"/>
      <c r="O29" s="192"/>
      <c r="P29" s="192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0</v>
      </c>
      <c r="AL29" s="192"/>
      <c r="AM29" s="192"/>
      <c r="AN29" s="192"/>
      <c r="AO29" s="192"/>
      <c r="AR29" s="31"/>
    </row>
    <row r="30" spans="1:71" s="3" customFormat="1" ht="14.45" customHeight="1">
      <c r="B30" s="31"/>
      <c r="F30" s="23" t="s">
        <v>37</v>
      </c>
      <c r="L30" s="193">
        <v>0.2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1"/>
    </row>
    <row r="31" spans="1:71" s="3" customFormat="1" ht="14.45" hidden="1" customHeight="1">
      <c r="B31" s="31"/>
      <c r="F31" s="23" t="s">
        <v>38</v>
      </c>
      <c r="L31" s="193">
        <v>0.2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1"/>
    </row>
    <row r="32" spans="1:71" s="3" customFormat="1" ht="14.45" hidden="1" customHeight="1">
      <c r="B32" s="31"/>
      <c r="F32" s="23" t="s">
        <v>39</v>
      </c>
      <c r="L32" s="193">
        <v>0.2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1"/>
    </row>
    <row r="33" spans="1:57" s="3" customFormat="1" ht="14.45" hidden="1" customHeight="1">
      <c r="B33" s="31"/>
      <c r="F33" s="23" t="s">
        <v>40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42</v>
      </c>
      <c r="U35" s="34"/>
      <c r="V35" s="34"/>
      <c r="W35" s="34"/>
      <c r="X35" s="194" t="s">
        <v>43</v>
      </c>
      <c r="Y35" s="195"/>
      <c r="Z35" s="195"/>
      <c r="AA35" s="195"/>
      <c r="AB35" s="195"/>
      <c r="AC35" s="34"/>
      <c r="AD35" s="34"/>
      <c r="AE35" s="34"/>
      <c r="AF35" s="34"/>
      <c r="AG35" s="34"/>
      <c r="AH35" s="34"/>
      <c r="AI35" s="34"/>
      <c r="AJ35" s="34"/>
      <c r="AK35" s="196">
        <f>SUM(AK26:AK33)</f>
        <v>0</v>
      </c>
      <c r="AL35" s="195"/>
      <c r="AM35" s="195"/>
      <c r="AN35" s="195"/>
      <c r="AO35" s="197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46</v>
      </c>
      <c r="AI60" s="29"/>
      <c r="AJ60" s="29"/>
      <c r="AK60" s="29"/>
      <c r="AL60" s="29"/>
      <c r="AM60" s="39" t="s">
        <v>47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49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46</v>
      </c>
      <c r="AI75" s="29"/>
      <c r="AJ75" s="29"/>
      <c r="AK75" s="29"/>
      <c r="AL75" s="29"/>
      <c r="AM75" s="39" t="s">
        <v>47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10</v>
      </c>
      <c r="L84" s="4" t="str">
        <f>K5</f>
        <v>0001-2020</v>
      </c>
      <c r="AR84" s="45"/>
    </row>
    <row r="85" spans="1:91" s="5" customFormat="1" ht="36.950000000000003" customHeight="1">
      <c r="B85" s="46"/>
      <c r="C85" s="47" t="s">
        <v>12</v>
      </c>
      <c r="L85" s="182" t="str">
        <f>K6</f>
        <v>Základná škola TULIPÁNOVÁ, Tulipánová 1, Nitra – Rekonštrukcia pavilónu 3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84" t="str">
        <f>IF(AN8= "","",AN8)</f>
        <v>23. 1. 2020</v>
      </c>
      <c r="AN87" s="184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Mesto Nitra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85" t="str">
        <f>IF(E17="","",E17)</f>
        <v>Ing. Imrich CIGÁŇ</v>
      </c>
      <c r="AN89" s="186"/>
      <c r="AO89" s="186"/>
      <c r="AP89" s="186"/>
      <c r="AQ89" s="26"/>
      <c r="AR89" s="27"/>
      <c r="AS89" s="187" t="s">
        <v>51</v>
      </c>
      <c r="AT89" s="18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85" t="str">
        <f>IF(E20="","",E20)</f>
        <v xml:space="preserve"> </v>
      </c>
      <c r="AN90" s="186"/>
      <c r="AO90" s="186"/>
      <c r="AP90" s="186"/>
      <c r="AQ90" s="26"/>
      <c r="AR90" s="27"/>
      <c r="AS90" s="189"/>
      <c r="AT90" s="19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9"/>
      <c r="AT91" s="190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3" t="s">
        <v>52</v>
      </c>
      <c r="D92" s="174"/>
      <c r="E92" s="174"/>
      <c r="F92" s="174"/>
      <c r="G92" s="174"/>
      <c r="H92" s="54"/>
      <c r="I92" s="175" t="s">
        <v>53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6" t="s">
        <v>54</v>
      </c>
      <c r="AH92" s="174"/>
      <c r="AI92" s="174"/>
      <c r="AJ92" s="174"/>
      <c r="AK92" s="174"/>
      <c r="AL92" s="174"/>
      <c r="AM92" s="174"/>
      <c r="AN92" s="175" t="s">
        <v>55</v>
      </c>
      <c r="AO92" s="174"/>
      <c r="AP92" s="177"/>
      <c r="AQ92" s="55" t="s">
        <v>56</v>
      </c>
      <c r="AR92" s="27"/>
      <c r="AS92" s="56" t="s">
        <v>57</v>
      </c>
      <c r="AT92" s="57" t="s">
        <v>58</v>
      </c>
      <c r="AU92" s="57" t="s">
        <v>59</v>
      </c>
      <c r="AV92" s="57" t="s">
        <v>60</v>
      </c>
      <c r="AW92" s="57" t="s">
        <v>61</v>
      </c>
      <c r="AX92" s="57" t="s">
        <v>62</v>
      </c>
      <c r="AY92" s="57" t="s">
        <v>63</v>
      </c>
      <c r="AZ92" s="57" t="s">
        <v>64</v>
      </c>
      <c r="BA92" s="57" t="s">
        <v>65</v>
      </c>
      <c r="BB92" s="57" t="s">
        <v>66</v>
      </c>
      <c r="BC92" s="57" t="s">
        <v>67</v>
      </c>
      <c r="BD92" s="58" t="s">
        <v>68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69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1">
        <f>ROUND(AG95,2)</f>
        <v>0</v>
      </c>
      <c r="AH94" s="171"/>
      <c r="AI94" s="171"/>
      <c r="AJ94" s="171"/>
      <c r="AK94" s="171"/>
      <c r="AL94" s="171"/>
      <c r="AM94" s="171"/>
      <c r="AN94" s="172">
        <f>SUM(AG94,AT94)</f>
        <v>0</v>
      </c>
      <c r="AO94" s="172"/>
      <c r="AP94" s="172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58.346699999999998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 t="shared" ref="AZ94:BD95" si="0">ROUND(AZ95,2)</f>
        <v>0</v>
      </c>
      <c r="BA94" s="68">
        <f t="shared" si="0"/>
        <v>0</v>
      </c>
      <c r="BB94" s="68">
        <f t="shared" si="0"/>
        <v>0</v>
      </c>
      <c r="BC94" s="68">
        <f t="shared" si="0"/>
        <v>0</v>
      </c>
      <c r="BD94" s="70">
        <f t="shared" si="0"/>
        <v>0</v>
      </c>
      <c r="BS94" s="71" t="s">
        <v>70</v>
      </c>
      <c r="BT94" s="71" t="s">
        <v>71</v>
      </c>
      <c r="BU94" s="72" t="s">
        <v>72</v>
      </c>
      <c r="BV94" s="71" t="s">
        <v>73</v>
      </c>
      <c r="BW94" s="71" t="s">
        <v>4</v>
      </c>
      <c r="BX94" s="71" t="s">
        <v>74</v>
      </c>
      <c r="CL94" s="71" t="s">
        <v>1</v>
      </c>
    </row>
    <row r="95" spans="1:91" s="7" customFormat="1" ht="37.5" customHeight="1">
      <c r="B95" s="73"/>
      <c r="C95" s="74"/>
      <c r="D95" s="181" t="s">
        <v>75</v>
      </c>
      <c r="E95" s="181"/>
      <c r="F95" s="181"/>
      <c r="G95" s="181"/>
      <c r="H95" s="181"/>
      <c r="I95" s="75"/>
      <c r="J95" s="181" t="s">
        <v>76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80">
        <f>ROUND(AG96,2)</f>
        <v>0</v>
      </c>
      <c r="AH95" s="179"/>
      <c r="AI95" s="179"/>
      <c r="AJ95" s="179"/>
      <c r="AK95" s="179"/>
      <c r="AL95" s="179"/>
      <c r="AM95" s="179"/>
      <c r="AN95" s="178">
        <f>SUM(AG95,AT95)</f>
        <v>0</v>
      </c>
      <c r="AO95" s="179"/>
      <c r="AP95" s="179"/>
      <c r="AQ95" s="76" t="s">
        <v>77</v>
      </c>
      <c r="AR95" s="73"/>
      <c r="AS95" s="77">
        <f>ROUND(AS96,2)</f>
        <v>0</v>
      </c>
      <c r="AT95" s="78">
        <f>ROUND(SUM(AV95:AW95),2)</f>
        <v>0</v>
      </c>
      <c r="AU95" s="79">
        <f>ROUND(AU96,5)</f>
        <v>58.346699999999998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 t="shared" si="0"/>
        <v>0</v>
      </c>
      <c r="BA95" s="78">
        <f t="shared" si="0"/>
        <v>0</v>
      </c>
      <c r="BB95" s="78">
        <f t="shared" si="0"/>
        <v>0</v>
      </c>
      <c r="BC95" s="78">
        <f t="shared" si="0"/>
        <v>0</v>
      </c>
      <c r="BD95" s="80">
        <f t="shared" si="0"/>
        <v>0</v>
      </c>
      <c r="BS95" s="81" t="s">
        <v>70</v>
      </c>
      <c r="BT95" s="81" t="s">
        <v>78</v>
      </c>
      <c r="BU95" s="81" t="s">
        <v>72</v>
      </c>
      <c r="BV95" s="81" t="s">
        <v>73</v>
      </c>
      <c r="BW95" s="81" t="s">
        <v>79</v>
      </c>
      <c r="BX95" s="81" t="s">
        <v>4</v>
      </c>
      <c r="CL95" s="81" t="s">
        <v>1</v>
      </c>
      <c r="CM95" s="81" t="s">
        <v>71</v>
      </c>
    </row>
    <row r="96" spans="1:91" s="4" customFormat="1" ht="16.5" customHeight="1">
      <c r="A96" s="82" t="s">
        <v>80</v>
      </c>
      <c r="B96" s="45"/>
      <c r="C96" s="10"/>
      <c r="D96" s="10"/>
      <c r="E96" s="170" t="s">
        <v>81</v>
      </c>
      <c r="F96" s="170"/>
      <c r="G96" s="170"/>
      <c r="H96" s="170"/>
      <c r="I96" s="170"/>
      <c r="J96" s="10"/>
      <c r="K96" s="170" t="s">
        <v>82</v>
      </c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170"/>
      <c r="AF96" s="170"/>
      <c r="AG96" s="168">
        <f>'D20 - Pripojovací rozvod ...'!J32</f>
        <v>0</v>
      </c>
      <c r="AH96" s="169"/>
      <c r="AI96" s="169"/>
      <c r="AJ96" s="169"/>
      <c r="AK96" s="169"/>
      <c r="AL96" s="169"/>
      <c r="AM96" s="169"/>
      <c r="AN96" s="168">
        <f>SUM(AG96,AT96)</f>
        <v>0</v>
      </c>
      <c r="AO96" s="169"/>
      <c r="AP96" s="169"/>
      <c r="AQ96" s="83" t="s">
        <v>83</v>
      </c>
      <c r="AR96" s="45"/>
      <c r="AS96" s="84">
        <v>0</v>
      </c>
      <c r="AT96" s="85">
        <f>ROUND(SUM(AV96:AW96),2)</f>
        <v>0</v>
      </c>
      <c r="AU96" s="86">
        <f>'D20 - Pripojovací rozvod ...'!P131</f>
        <v>58.346697800000008</v>
      </c>
      <c r="AV96" s="85">
        <f>'D20 - Pripojovací rozvod ...'!J35</f>
        <v>0</v>
      </c>
      <c r="AW96" s="85">
        <f>'D20 - Pripojovací rozvod ...'!J36</f>
        <v>0</v>
      </c>
      <c r="AX96" s="85">
        <f>'D20 - Pripojovací rozvod ...'!J37</f>
        <v>0</v>
      </c>
      <c r="AY96" s="85">
        <f>'D20 - Pripojovací rozvod ...'!J38</f>
        <v>0</v>
      </c>
      <c r="AZ96" s="85">
        <f>'D20 - Pripojovací rozvod ...'!F35</f>
        <v>0</v>
      </c>
      <c r="BA96" s="85">
        <f>'D20 - Pripojovací rozvod ...'!F36</f>
        <v>0</v>
      </c>
      <c r="BB96" s="85">
        <f>'D20 - Pripojovací rozvod ...'!F37</f>
        <v>0</v>
      </c>
      <c r="BC96" s="85">
        <f>'D20 - Pripojovací rozvod ...'!F38</f>
        <v>0</v>
      </c>
      <c r="BD96" s="87">
        <f>'D20 - Pripojovací rozvod ...'!F39</f>
        <v>0</v>
      </c>
      <c r="BT96" s="21" t="s">
        <v>84</v>
      </c>
      <c r="BV96" s="21" t="s">
        <v>73</v>
      </c>
      <c r="BW96" s="21" t="s">
        <v>85</v>
      </c>
      <c r="BX96" s="21" t="s">
        <v>79</v>
      </c>
      <c r="CL96" s="21" t="s">
        <v>1</v>
      </c>
    </row>
    <row r="97" spans="1:57" s="2" customFormat="1" ht="30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pans="1:57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6" location="'D20 - Pripojovací rozvod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4"/>
  <sheetViews>
    <sheetView showGridLines="0" tabSelected="1" topLeftCell="A99" workbookViewId="0">
      <selection activeCell="J183" sqref="J18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H2" s="166"/>
      <c r="I2" s="167"/>
      <c r="J2" s="167"/>
      <c r="K2" s="167"/>
      <c r="L2" s="167"/>
      <c r="M2" s="167"/>
      <c r="N2" s="167"/>
      <c r="O2" s="167"/>
      <c r="P2" s="167"/>
      <c r="Q2" s="167"/>
      <c r="R2" s="167"/>
      <c r="AP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/>
      <c r="L4" s="17"/>
      <c r="M4" s="89"/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/>
      <c r="L6" s="17"/>
    </row>
    <row r="7" spans="1:46" s="1" customFormat="1" ht="23.25" customHeight="1">
      <c r="B7" s="17"/>
      <c r="E7" s="205"/>
      <c r="F7" s="206"/>
      <c r="G7" s="206"/>
      <c r="H7" s="206"/>
      <c r="L7" s="17"/>
    </row>
    <row r="8" spans="1:46" s="1" customFormat="1" ht="12" customHeight="1">
      <c r="B8" s="17"/>
      <c r="D8" s="23"/>
      <c r="L8" s="17"/>
    </row>
    <row r="9" spans="1:46" s="2" customFormat="1" ht="23.25" customHeight="1">
      <c r="A9" s="26"/>
      <c r="B9" s="27"/>
      <c r="C9" s="26"/>
      <c r="D9" s="26"/>
      <c r="E9" s="205"/>
      <c r="F9" s="204"/>
      <c r="G9" s="204"/>
      <c r="H9" s="204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82"/>
      <c r="F11" s="204"/>
      <c r="G11" s="204"/>
      <c r="H11" s="204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/>
      <c r="E13" s="26"/>
      <c r="F13" s="21"/>
      <c r="G13" s="26"/>
      <c r="H13" s="26"/>
      <c r="I13" s="23"/>
      <c r="J13" s="21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/>
      <c r="E14" s="26"/>
      <c r="F14" s="21"/>
      <c r="G14" s="26"/>
      <c r="H14" s="26"/>
      <c r="I14" s="23"/>
      <c r="J14" s="49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/>
      <c r="E16" s="26"/>
      <c r="F16" s="26"/>
      <c r="G16" s="26"/>
      <c r="H16" s="26"/>
      <c r="I16" s="23"/>
      <c r="J16" s="21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/>
      <c r="F17" s="26"/>
      <c r="G17" s="26"/>
      <c r="H17" s="26"/>
      <c r="I17" s="23"/>
      <c r="J17" s="21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/>
      <c r="E19" s="26"/>
      <c r="F19" s="26"/>
      <c r="G19" s="26"/>
      <c r="H19" s="26"/>
      <c r="I19" s="23"/>
      <c r="J19" s="21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98"/>
      <c r="F20" s="198"/>
      <c r="G20" s="198"/>
      <c r="H20" s="198"/>
      <c r="I20" s="23"/>
      <c r="J20" s="21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/>
      <c r="E22" s="26"/>
      <c r="F22" s="26"/>
      <c r="G22" s="26"/>
      <c r="H22" s="26"/>
      <c r="I22" s="23"/>
      <c r="J22" s="21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/>
      <c r="F23" s="26"/>
      <c r="G23" s="26"/>
      <c r="H23" s="26"/>
      <c r="I23" s="23"/>
      <c r="J23" s="21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/>
      <c r="E25" s="26"/>
      <c r="F25" s="26"/>
      <c r="G25" s="26"/>
      <c r="H25" s="26"/>
      <c r="I25" s="23"/>
      <c r="J25" s="21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/>
      <c r="J26" s="21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0"/>
      <c r="B29" s="91"/>
      <c r="C29" s="90"/>
      <c r="D29" s="90"/>
      <c r="E29" s="200"/>
      <c r="F29" s="200"/>
      <c r="G29" s="200"/>
      <c r="H29" s="200"/>
      <c r="I29" s="90"/>
      <c r="J29" s="90"/>
      <c r="K29" s="90"/>
      <c r="L29" s="92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3"/>
      <c r="E32" s="26"/>
      <c r="F32" s="26"/>
      <c r="G32" s="26"/>
      <c r="H32" s="26"/>
      <c r="I32" s="26"/>
      <c r="J32" s="65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/>
      <c r="G34" s="26"/>
      <c r="H34" s="26"/>
      <c r="I34" s="30"/>
      <c r="J34" s="30"/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4"/>
      <c r="E35" s="23"/>
      <c r="F35" s="95"/>
      <c r="G35" s="26"/>
      <c r="H35" s="26"/>
      <c r="I35" s="96"/>
      <c r="J35" s="95"/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/>
      <c r="F36" s="95"/>
      <c r="G36" s="26"/>
      <c r="H36" s="26"/>
      <c r="I36" s="96"/>
      <c r="J36" s="95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/>
      <c r="F37" s="95"/>
      <c r="G37" s="26"/>
      <c r="H37" s="26"/>
      <c r="I37" s="96"/>
      <c r="J37" s="95"/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/>
      <c r="F38" s="95"/>
      <c r="G38" s="26"/>
      <c r="H38" s="26"/>
      <c r="I38" s="96"/>
      <c r="J38" s="95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/>
      <c r="F39" s="95"/>
      <c r="G39" s="26"/>
      <c r="H39" s="26"/>
      <c r="I39" s="96"/>
      <c r="J39" s="95"/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97"/>
      <c r="D41" s="98"/>
      <c r="E41" s="54"/>
      <c r="F41" s="54"/>
      <c r="G41" s="99"/>
      <c r="H41" s="100"/>
      <c r="I41" s="54"/>
      <c r="J41" s="101"/>
      <c r="K41" s="102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/>
      <c r="E50" s="38"/>
      <c r="F50" s="38"/>
      <c r="G50" s="37"/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/>
      <c r="E61" s="29"/>
      <c r="F61" s="103"/>
      <c r="G61" s="39"/>
      <c r="H61" s="29"/>
      <c r="I61" s="29"/>
      <c r="J61" s="104"/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/>
      <c r="E65" s="40"/>
      <c r="F65" s="40"/>
      <c r="G65" s="37"/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/>
      <c r="E76" s="29"/>
      <c r="F76" s="103"/>
      <c r="G76" s="39"/>
      <c r="H76" s="29"/>
      <c r="I76" s="29"/>
      <c r="J76" s="104"/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/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/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3.25" customHeight="1">
      <c r="A85" s="26"/>
      <c r="B85" s="27"/>
      <c r="C85" s="26"/>
      <c r="D85" s="26"/>
      <c r="E85" s="205"/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/>
      <c r="L86" s="17"/>
    </row>
    <row r="87" spans="1:31" s="2" customFormat="1" ht="23.25" customHeight="1">
      <c r="A87" s="26"/>
      <c r="B87" s="27"/>
      <c r="C87" s="26"/>
      <c r="D87" s="26"/>
      <c r="E87" s="205"/>
      <c r="F87" s="204"/>
      <c r="G87" s="204"/>
      <c r="H87" s="204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82"/>
      <c r="F89" s="204"/>
      <c r="G89" s="204"/>
      <c r="H89" s="204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/>
      <c r="D91" s="26"/>
      <c r="E91" s="26"/>
      <c r="F91" s="21"/>
      <c r="G91" s="26"/>
      <c r="H91" s="26"/>
      <c r="I91" s="23"/>
      <c r="J91" s="49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/>
      <c r="D93" s="26"/>
      <c r="E93" s="26"/>
      <c r="F93" s="21"/>
      <c r="G93" s="26"/>
      <c r="H93" s="26"/>
      <c r="I93" s="23"/>
      <c r="J93" s="24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/>
      <c r="D94" s="26"/>
      <c r="E94" s="26"/>
      <c r="F94" s="21"/>
      <c r="G94" s="26"/>
      <c r="H94" s="26"/>
      <c r="I94" s="23"/>
      <c r="J94" s="24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5"/>
      <c r="D96" s="97"/>
      <c r="E96" s="97"/>
      <c r="F96" s="97"/>
      <c r="G96" s="97"/>
      <c r="H96" s="97"/>
      <c r="I96" s="97"/>
      <c r="J96" s="106"/>
      <c r="K96" s="97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07"/>
      <c r="D98" s="26"/>
      <c r="E98" s="26"/>
      <c r="F98" s="26"/>
      <c r="G98" s="26"/>
      <c r="H98" s="26"/>
      <c r="I98" s="26"/>
      <c r="J98" s="65"/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90</v>
      </c>
    </row>
    <row r="99" spans="1:47" s="9" customFormat="1" ht="24.95" customHeight="1">
      <c r="B99" s="108"/>
      <c r="D99" s="109"/>
      <c r="E99" s="110"/>
      <c r="F99" s="110"/>
      <c r="G99" s="110"/>
      <c r="H99" s="110"/>
      <c r="I99" s="110"/>
      <c r="J99" s="111"/>
      <c r="L99" s="108"/>
    </row>
    <row r="100" spans="1:47" s="10" customFormat="1" ht="19.899999999999999" customHeight="1">
      <c r="B100" s="112"/>
      <c r="D100" s="113"/>
      <c r="E100" s="114"/>
      <c r="F100" s="114"/>
      <c r="G100" s="114"/>
      <c r="H100" s="114"/>
      <c r="I100" s="114"/>
      <c r="J100" s="115"/>
      <c r="L100" s="112"/>
    </row>
    <row r="101" spans="1:47" s="10" customFormat="1" ht="19.899999999999999" customHeight="1">
      <c r="B101" s="112"/>
      <c r="D101" s="113"/>
      <c r="E101" s="114"/>
      <c r="F101" s="114"/>
      <c r="G101" s="114"/>
      <c r="H101" s="114"/>
      <c r="I101" s="114"/>
      <c r="J101" s="115"/>
      <c r="L101" s="112"/>
    </row>
    <row r="102" spans="1:47" s="10" customFormat="1" ht="19.899999999999999" customHeight="1">
      <c r="B102" s="112"/>
      <c r="D102" s="113"/>
      <c r="E102" s="114"/>
      <c r="F102" s="114"/>
      <c r="G102" s="114"/>
      <c r="H102" s="114"/>
      <c r="I102" s="114"/>
      <c r="J102" s="115"/>
      <c r="L102" s="112"/>
    </row>
    <row r="103" spans="1:47" s="10" customFormat="1" ht="19.899999999999999" customHeight="1">
      <c r="B103" s="112"/>
      <c r="D103" s="113"/>
      <c r="E103" s="114"/>
      <c r="F103" s="114"/>
      <c r="G103" s="114"/>
      <c r="H103" s="114"/>
      <c r="I103" s="114"/>
      <c r="J103" s="115"/>
      <c r="L103" s="112"/>
    </row>
    <row r="104" spans="1:47" s="10" customFormat="1" ht="19.899999999999999" customHeight="1">
      <c r="B104" s="112"/>
      <c r="D104" s="113"/>
      <c r="E104" s="114"/>
      <c r="F104" s="114"/>
      <c r="G104" s="114"/>
      <c r="H104" s="114"/>
      <c r="I104" s="114"/>
      <c r="J104" s="115"/>
      <c r="L104" s="112"/>
    </row>
    <row r="105" spans="1:47" s="10" customFormat="1" ht="19.899999999999999" customHeight="1">
      <c r="B105" s="112"/>
      <c r="D105" s="113"/>
      <c r="E105" s="114"/>
      <c r="F105" s="114"/>
      <c r="G105" s="114"/>
      <c r="H105" s="114"/>
      <c r="I105" s="114"/>
      <c r="J105" s="115"/>
      <c r="L105" s="112"/>
    </row>
    <row r="106" spans="1:47" s="9" customFormat="1" ht="24.95" customHeight="1">
      <c r="B106" s="108"/>
      <c r="D106" s="109"/>
      <c r="E106" s="110"/>
      <c r="F106" s="110"/>
      <c r="G106" s="110"/>
      <c r="H106" s="110"/>
      <c r="I106" s="110"/>
      <c r="J106" s="111"/>
      <c r="L106" s="108"/>
    </row>
    <row r="107" spans="1:47" s="10" customFormat="1" ht="19.899999999999999" customHeight="1">
      <c r="B107" s="112"/>
      <c r="D107" s="113"/>
      <c r="E107" s="114"/>
      <c r="F107" s="114"/>
      <c r="G107" s="114"/>
      <c r="H107" s="114"/>
      <c r="I107" s="114"/>
      <c r="J107" s="115"/>
      <c r="L107" s="112"/>
    </row>
    <row r="108" spans="1:47" s="9" customFormat="1" ht="24.95" customHeight="1">
      <c r="B108" s="108"/>
      <c r="D108" s="109"/>
      <c r="E108" s="110"/>
      <c r="F108" s="110"/>
      <c r="G108" s="110"/>
      <c r="H108" s="110"/>
      <c r="I108" s="110"/>
      <c r="J108" s="111"/>
      <c r="L108" s="108"/>
    </row>
    <row r="109" spans="1:47" s="10" customFormat="1" ht="19.899999999999999" customHeight="1">
      <c r="B109" s="112"/>
      <c r="D109" s="113"/>
      <c r="E109" s="114"/>
      <c r="F109" s="114"/>
      <c r="G109" s="114"/>
      <c r="H109" s="114"/>
      <c r="I109" s="114"/>
      <c r="J109" s="115"/>
      <c r="L109" s="112"/>
    </row>
    <row r="110" spans="1:47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274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12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3.25" customHeight="1">
      <c r="A119" s="26"/>
      <c r="B119" s="27"/>
      <c r="C119" s="26"/>
      <c r="D119" s="26"/>
      <c r="E119" s="205">
        <f>E7</f>
        <v>0</v>
      </c>
      <c r="F119" s="206"/>
      <c r="G119" s="206"/>
      <c r="H119" s="20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>
      <c r="B120" s="17"/>
      <c r="C120" s="23" t="s">
        <v>86</v>
      </c>
      <c r="L120" s="17"/>
    </row>
    <row r="121" spans="1:31" s="2" customFormat="1" ht="23.25" customHeight="1">
      <c r="A121" s="26"/>
      <c r="B121" s="27"/>
      <c r="C121" s="26"/>
      <c r="D121" s="26"/>
      <c r="E121" s="205" t="s">
        <v>87</v>
      </c>
      <c r="F121" s="204"/>
      <c r="G121" s="204"/>
      <c r="H121" s="204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88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182">
        <f>E11</f>
        <v>0</v>
      </c>
      <c r="F123" s="204"/>
      <c r="G123" s="204"/>
      <c r="H123" s="204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16</v>
      </c>
      <c r="D125" s="26"/>
      <c r="E125" s="26"/>
      <c r="F125" s="21">
        <f>F14</f>
        <v>0</v>
      </c>
      <c r="G125" s="26"/>
      <c r="H125" s="26"/>
      <c r="I125" s="23" t="s">
        <v>18</v>
      </c>
      <c r="J125" s="49" t="str">
        <f>IF(J14="","",J14)</f>
        <v/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20</v>
      </c>
      <c r="D127" s="26"/>
      <c r="E127" s="26"/>
      <c r="F127" s="21">
        <f>E17</f>
        <v>0</v>
      </c>
      <c r="G127" s="26"/>
      <c r="H127" s="26"/>
      <c r="I127" s="23" t="s">
        <v>25</v>
      </c>
      <c r="J127" s="24">
        <f>E23</f>
        <v>0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24</v>
      </c>
      <c r="D128" s="26"/>
      <c r="E128" s="26"/>
      <c r="F128" s="21" t="str">
        <f>IF(E20="","",E20)</f>
        <v/>
      </c>
      <c r="G128" s="26"/>
      <c r="H128" s="26"/>
      <c r="I128" s="23" t="s">
        <v>29</v>
      </c>
      <c r="J128" s="24">
        <f>E26</f>
        <v>0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16"/>
      <c r="B130" s="117"/>
      <c r="C130" s="118" t="s">
        <v>91</v>
      </c>
      <c r="D130" s="119" t="s">
        <v>56</v>
      </c>
      <c r="E130" s="119" t="s">
        <v>52</v>
      </c>
      <c r="F130" s="119" t="s">
        <v>53</v>
      </c>
      <c r="G130" s="119" t="s">
        <v>92</v>
      </c>
      <c r="H130" s="119" t="s">
        <v>93</v>
      </c>
      <c r="I130" s="119" t="s">
        <v>94</v>
      </c>
      <c r="J130" s="120" t="s">
        <v>89</v>
      </c>
      <c r="K130" s="121" t="s">
        <v>95</v>
      </c>
      <c r="L130" s="122"/>
      <c r="M130" s="56" t="s">
        <v>1</v>
      </c>
      <c r="N130" s="57" t="s">
        <v>35</v>
      </c>
      <c r="O130" s="57" t="s">
        <v>96</v>
      </c>
      <c r="P130" s="57" t="s">
        <v>97</v>
      </c>
      <c r="Q130" s="57" t="s">
        <v>98</v>
      </c>
      <c r="R130" s="57" t="s">
        <v>99</v>
      </c>
      <c r="S130" s="57" t="s">
        <v>100</v>
      </c>
      <c r="T130" s="58" t="s">
        <v>101</v>
      </c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</row>
    <row r="131" spans="1:65" s="2" customFormat="1" ht="22.9" customHeight="1">
      <c r="A131" s="26"/>
      <c r="B131" s="27"/>
      <c r="C131" s="63"/>
      <c r="D131" s="26"/>
      <c r="E131" s="26"/>
      <c r="F131" s="26"/>
      <c r="G131" s="26"/>
      <c r="H131" s="26"/>
      <c r="I131" s="26"/>
      <c r="J131" s="123"/>
      <c r="K131" s="26"/>
      <c r="L131" s="27"/>
      <c r="M131" s="59"/>
      <c r="N131" s="50"/>
      <c r="O131" s="60"/>
      <c r="P131" s="124">
        <f>P132+P157+P166</f>
        <v>58.346697800000008</v>
      </c>
      <c r="Q131" s="60"/>
      <c r="R131" s="124">
        <f>R132+R157+R166</f>
        <v>5.4332110899999986</v>
      </c>
      <c r="S131" s="60"/>
      <c r="T131" s="125">
        <f>T132+T157+T166</f>
        <v>2.3111200000000003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70</v>
      </c>
      <c r="AU131" s="14" t="s">
        <v>90</v>
      </c>
      <c r="BK131" s="126">
        <f>BK132+BK157+BK166</f>
        <v>0</v>
      </c>
    </row>
    <row r="132" spans="1:65" s="12" customFormat="1" ht="25.9" customHeight="1">
      <c r="B132" s="127"/>
      <c r="D132" s="128" t="s">
        <v>70</v>
      </c>
      <c r="E132" s="129" t="s">
        <v>102</v>
      </c>
      <c r="F132" s="129" t="s">
        <v>103</v>
      </c>
      <c r="J132" s="130"/>
      <c r="L132" s="127"/>
      <c r="M132" s="131"/>
      <c r="N132" s="132"/>
      <c r="O132" s="132"/>
      <c r="P132" s="133">
        <f>P133+P140+P142+P144+P146+P155</f>
        <v>58.346697800000008</v>
      </c>
      <c r="Q132" s="132"/>
      <c r="R132" s="133">
        <f>R133+R140+R142+R144+R146+R155</f>
        <v>5.4126310899999988</v>
      </c>
      <c r="S132" s="132"/>
      <c r="T132" s="134">
        <f>T133+T140+T142+T144+T146+T155</f>
        <v>2.3111200000000003</v>
      </c>
      <c r="AR132" s="128" t="s">
        <v>78</v>
      </c>
      <c r="AT132" s="135" t="s">
        <v>70</v>
      </c>
      <c r="AU132" s="135" t="s">
        <v>71</v>
      </c>
      <c r="AY132" s="128" t="s">
        <v>104</v>
      </c>
      <c r="BK132" s="136">
        <f>BK133+BK140+BK142+BK144+BK146+BK155</f>
        <v>0</v>
      </c>
    </row>
    <row r="133" spans="1:65" s="12" customFormat="1" ht="22.9" customHeight="1">
      <c r="B133" s="127"/>
      <c r="D133" s="128" t="s">
        <v>70</v>
      </c>
      <c r="E133" s="137" t="s">
        <v>78</v>
      </c>
      <c r="F133" s="137" t="s">
        <v>105</v>
      </c>
      <c r="J133" s="138"/>
      <c r="L133" s="127"/>
      <c r="M133" s="131"/>
      <c r="N133" s="132"/>
      <c r="O133" s="132"/>
      <c r="P133" s="133">
        <f>SUM(P134:P139)</f>
        <v>23.750615</v>
      </c>
      <c r="Q133" s="132"/>
      <c r="R133" s="133">
        <f>SUM(R134:R139)</f>
        <v>0</v>
      </c>
      <c r="S133" s="132"/>
      <c r="T133" s="134">
        <f>SUM(T134:T139)</f>
        <v>2.2464000000000004</v>
      </c>
      <c r="AR133" s="128" t="s">
        <v>78</v>
      </c>
      <c r="AT133" s="135" t="s">
        <v>70</v>
      </c>
      <c r="AU133" s="135" t="s">
        <v>78</v>
      </c>
      <c r="AY133" s="128" t="s">
        <v>104</v>
      </c>
      <c r="BK133" s="136">
        <f>SUM(BK134:BK139)</f>
        <v>0</v>
      </c>
    </row>
    <row r="134" spans="1:65" s="2" customFormat="1" ht="21.75" customHeight="1">
      <c r="A134" s="26"/>
      <c r="B134" s="139"/>
      <c r="C134" s="140" t="s">
        <v>78</v>
      </c>
      <c r="D134" s="140" t="s">
        <v>106</v>
      </c>
      <c r="E134" s="141" t="s">
        <v>107</v>
      </c>
      <c r="F134" s="142" t="s">
        <v>108</v>
      </c>
      <c r="G134" s="143" t="s">
        <v>109</v>
      </c>
      <c r="H134" s="144">
        <v>8.64</v>
      </c>
      <c r="I134" s="144"/>
      <c r="J134" s="144"/>
      <c r="K134" s="145"/>
      <c r="L134" s="27"/>
      <c r="M134" s="146" t="s">
        <v>1</v>
      </c>
      <c r="N134" s="147" t="s">
        <v>37</v>
      </c>
      <c r="O134" s="148">
        <v>0.35499999999999998</v>
      </c>
      <c r="P134" s="148">
        <f t="shared" ref="P134:P139" si="0">O134*H134</f>
        <v>3.0672000000000001</v>
      </c>
      <c r="Q134" s="148">
        <v>0</v>
      </c>
      <c r="R134" s="148">
        <f t="shared" ref="R134:R139" si="1">Q134*H134</f>
        <v>0</v>
      </c>
      <c r="S134" s="148">
        <v>0.26</v>
      </c>
      <c r="T134" s="149">
        <f t="shared" ref="T134:T139" si="2">S134*H134</f>
        <v>2.2464000000000004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110</v>
      </c>
      <c r="AT134" s="150" t="s">
        <v>106</v>
      </c>
      <c r="AU134" s="150" t="s">
        <v>84</v>
      </c>
      <c r="AY134" s="14" t="s">
        <v>104</v>
      </c>
      <c r="BE134" s="151">
        <f t="shared" ref="BE134:BE139" si="3">IF(N134="základná",J134,0)</f>
        <v>0</v>
      </c>
      <c r="BF134" s="151">
        <f t="shared" ref="BF134:BF139" si="4">IF(N134="znížená",J134,0)</f>
        <v>0</v>
      </c>
      <c r="BG134" s="151">
        <f t="shared" ref="BG134:BG139" si="5">IF(N134="zákl. prenesená",J134,0)</f>
        <v>0</v>
      </c>
      <c r="BH134" s="151">
        <f t="shared" ref="BH134:BH139" si="6">IF(N134="zníž. prenesená",J134,0)</f>
        <v>0</v>
      </c>
      <c r="BI134" s="151">
        <f t="shared" ref="BI134:BI139" si="7">IF(N134="nulová",J134,0)</f>
        <v>0</v>
      </c>
      <c r="BJ134" s="14" t="s">
        <v>84</v>
      </c>
      <c r="BK134" s="152">
        <f t="shared" ref="BK134:BK139" si="8">ROUND(I134*H134,3)</f>
        <v>0</v>
      </c>
      <c r="BL134" s="14" t="s">
        <v>110</v>
      </c>
      <c r="BM134" s="150" t="s">
        <v>111</v>
      </c>
    </row>
    <row r="135" spans="1:65" s="2" customFormat="1" ht="16.5" customHeight="1">
      <c r="A135" s="26"/>
      <c r="B135" s="139"/>
      <c r="C135" s="140" t="s">
        <v>84</v>
      </c>
      <c r="D135" s="140" t="s">
        <v>106</v>
      </c>
      <c r="E135" s="141" t="s">
        <v>112</v>
      </c>
      <c r="F135" s="142" t="s">
        <v>113</v>
      </c>
      <c r="G135" s="143" t="s">
        <v>114</v>
      </c>
      <c r="H135" s="144">
        <v>7.6180000000000003</v>
      </c>
      <c r="I135" s="144"/>
      <c r="J135" s="144"/>
      <c r="K135" s="145"/>
      <c r="L135" s="27"/>
      <c r="M135" s="146" t="s">
        <v>1</v>
      </c>
      <c r="N135" s="147" t="s">
        <v>37</v>
      </c>
      <c r="O135" s="148">
        <v>2.5139999999999998</v>
      </c>
      <c r="P135" s="148">
        <f t="shared" si="0"/>
        <v>19.151651999999999</v>
      </c>
      <c r="Q135" s="148">
        <v>0</v>
      </c>
      <c r="R135" s="148">
        <f t="shared" si="1"/>
        <v>0</v>
      </c>
      <c r="S135" s="148">
        <v>0</v>
      </c>
      <c r="T135" s="149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110</v>
      </c>
      <c r="AT135" s="150" t="s">
        <v>106</v>
      </c>
      <c r="AU135" s="150" t="s">
        <v>84</v>
      </c>
      <c r="AY135" s="14" t="s">
        <v>104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84</v>
      </c>
      <c r="BK135" s="152">
        <f t="shared" si="8"/>
        <v>0</v>
      </c>
      <c r="BL135" s="14" t="s">
        <v>110</v>
      </c>
      <c r="BM135" s="150" t="s">
        <v>115</v>
      </c>
    </row>
    <row r="136" spans="1:65" s="2" customFormat="1" ht="21.75" customHeight="1">
      <c r="A136" s="26"/>
      <c r="B136" s="139"/>
      <c r="C136" s="140" t="s">
        <v>116</v>
      </c>
      <c r="D136" s="140" t="s">
        <v>106</v>
      </c>
      <c r="E136" s="141" t="s">
        <v>117</v>
      </c>
      <c r="F136" s="142" t="s">
        <v>118</v>
      </c>
      <c r="G136" s="143" t="s">
        <v>114</v>
      </c>
      <c r="H136" s="144">
        <v>2.4169999999999998</v>
      </c>
      <c r="I136" s="144"/>
      <c r="J136" s="144"/>
      <c r="K136" s="145"/>
      <c r="L136" s="27"/>
      <c r="M136" s="146" t="s">
        <v>1</v>
      </c>
      <c r="N136" s="147" t="s">
        <v>37</v>
      </c>
      <c r="O136" s="148">
        <v>7.0999999999999994E-2</v>
      </c>
      <c r="P136" s="148">
        <f t="shared" si="0"/>
        <v>0.17160699999999998</v>
      </c>
      <c r="Q136" s="148">
        <v>0</v>
      </c>
      <c r="R136" s="148">
        <f t="shared" si="1"/>
        <v>0</v>
      </c>
      <c r="S136" s="148">
        <v>0</v>
      </c>
      <c r="T136" s="149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110</v>
      </c>
      <c r="AT136" s="150" t="s">
        <v>106</v>
      </c>
      <c r="AU136" s="150" t="s">
        <v>84</v>
      </c>
      <c r="AY136" s="14" t="s">
        <v>104</v>
      </c>
      <c r="BE136" s="151">
        <f t="shared" si="3"/>
        <v>0</v>
      </c>
      <c r="BF136" s="151">
        <f t="shared" si="4"/>
        <v>0</v>
      </c>
      <c r="BG136" s="151">
        <f t="shared" si="5"/>
        <v>0</v>
      </c>
      <c r="BH136" s="151">
        <f t="shared" si="6"/>
        <v>0</v>
      </c>
      <c r="BI136" s="151">
        <f t="shared" si="7"/>
        <v>0</v>
      </c>
      <c r="BJ136" s="14" t="s">
        <v>84</v>
      </c>
      <c r="BK136" s="152">
        <f t="shared" si="8"/>
        <v>0</v>
      </c>
      <c r="BL136" s="14" t="s">
        <v>110</v>
      </c>
      <c r="BM136" s="150" t="s">
        <v>119</v>
      </c>
    </row>
    <row r="137" spans="1:65" s="2" customFormat="1" ht="33" customHeight="1">
      <c r="A137" s="26"/>
      <c r="B137" s="139"/>
      <c r="C137" s="140" t="s">
        <v>110</v>
      </c>
      <c r="D137" s="140" t="s">
        <v>106</v>
      </c>
      <c r="E137" s="141" t="s">
        <v>120</v>
      </c>
      <c r="F137" s="142" t="s">
        <v>121</v>
      </c>
      <c r="G137" s="143" t="s">
        <v>114</v>
      </c>
      <c r="H137" s="144">
        <v>14.502000000000001</v>
      </c>
      <c r="I137" s="144"/>
      <c r="J137" s="144"/>
      <c r="K137" s="145"/>
      <c r="L137" s="27"/>
      <c r="M137" s="146" t="s">
        <v>1</v>
      </c>
      <c r="N137" s="147" t="s">
        <v>37</v>
      </c>
      <c r="O137" s="148">
        <v>7.0000000000000001E-3</v>
      </c>
      <c r="P137" s="148">
        <f t="shared" si="0"/>
        <v>0.10151400000000001</v>
      </c>
      <c r="Q137" s="148">
        <v>0</v>
      </c>
      <c r="R137" s="148">
        <f t="shared" si="1"/>
        <v>0</v>
      </c>
      <c r="S137" s="148">
        <v>0</v>
      </c>
      <c r="T137" s="149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110</v>
      </c>
      <c r="AT137" s="150" t="s">
        <v>106</v>
      </c>
      <c r="AU137" s="150" t="s">
        <v>84</v>
      </c>
      <c r="AY137" s="14" t="s">
        <v>104</v>
      </c>
      <c r="BE137" s="151">
        <f t="shared" si="3"/>
        <v>0</v>
      </c>
      <c r="BF137" s="151">
        <f t="shared" si="4"/>
        <v>0</v>
      </c>
      <c r="BG137" s="151">
        <f t="shared" si="5"/>
        <v>0</v>
      </c>
      <c r="BH137" s="151">
        <f t="shared" si="6"/>
        <v>0</v>
      </c>
      <c r="BI137" s="151">
        <f t="shared" si="7"/>
        <v>0</v>
      </c>
      <c r="BJ137" s="14" t="s">
        <v>84</v>
      </c>
      <c r="BK137" s="152">
        <f t="shared" si="8"/>
        <v>0</v>
      </c>
      <c r="BL137" s="14" t="s">
        <v>110</v>
      </c>
      <c r="BM137" s="150" t="s">
        <v>122</v>
      </c>
    </row>
    <row r="138" spans="1:65" s="2" customFormat="1" ht="21.75" customHeight="1">
      <c r="A138" s="26"/>
      <c r="B138" s="139"/>
      <c r="C138" s="140" t="s">
        <v>123</v>
      </c>
      <c r="D138" s="140" t="s">
        <v>106</v>
      </c>
      <c r="E138" s="141" t="s">
        <v>124</v>
      </c>
      <c r="F138" s="142" t="s">
        <v>125</v>
      </c>
      <c r="G138" s="143" t="s">
        <v>126</v>
      </c>
      <c r="H138" s="144">
        <v>3.6259999999999999</v>
      </c>
      <c r="I138" s="144"/>
      <c r="J138" s="144"/>
      <c r="K138" s="145"/>
      <c r="L138" s="27"/>
      <c r="M138" s="146" t="s">
        <v>1</v>
      </c>
      <c r="N138" s="147" t="s">
        <v>37</v>
      </c>
      <c r="O138" s="148">
        <v>0</v>
      </c>
      <c r="P138" s="148">
        <f t="shared" si="0"/>
        <v>0</v>
      </c>
      <c r="Q138" s="148">
        <v>0</v>
      </c>
      <c r="R138" s="148">
        <f t="shared" si="1"/>
        <v>0</v>
      </c>
      <c r="S138" s="148">
        <v>0</v>
      </c>
      <c r="T138" s="149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110</v>
      </c>
      <c r="AT138" s="150" t="s">
        <v>106</v>
      </c>
      <c r="AU138" s="150" t="s">
        <v>84</v>
      </c>
      <c r="AY138" s="14" t="s">
        <v>104</v>
      </c>
      <c r="BE138" s="151">
        <f t="shared" si="3"/>
        <v>0</v>
      </c>
      <c r="BF138" s="151">
        <f t="shared" si="4"/>
        <v>0</v>
      </c>
      <c r="BG138" s="151">
        <f t="shared" si="5"/>
        <v>0</v>
      </c>
      <c r="BH138" s="151">
        <f t="shared" si="6"/>
        <v>0</v>
      </c>
      <c r="BI138" s="151">
        <f t="shared" si="7"/>
        <v>0</v>
      </c>
      <c r="BJ138" s="14" t="s">
        <v>84</v>
      </c>
      <c r="BK138" s="152">
        <f t="shared" si="8"/>
        <v>0</v>
      </c>
      <c r="BL138" s="14" t="s">
        <v>110</v>
      </c>
      <c r="BM138" s="150" t="s">
        <v>127</v>
      </c>
    </row>
    <row r="139" spans="1:65" s="2" customFormat="1" ht="21.75" customHeight="1">
      <c r="A139" s="26"/>
      <c r="B139" s="139"/>
      <c r="C139" s="140" t="s">
        <v>128</v>
      </c>
      <c r="D139" s="140" t="s">
        <v>106</v>
      </c>
      <c r="E139" s="141" t="s">
        <v>129</v>
      </c>
      <c r="F139" s="142" t="s">
        <v>130</v>
      </c>
      <c r="G139" s="143" t="s">
        <v>114</v>
      </c>
      <c r="H139" s="144">
        <v>5.2009999999999996</v>
      </c>
      <c r="I139" s="144"/>
      <c r="J139" s="144"/>
      <c r="K139" s="145"/>
      <c r="L139" s="27"/>
      <c r="M139" s="146" t="s">
        <v>1</v>
      </c>
      <c r="N139" s="147" t="s">
        <v>37</v>
      </c>
      <c r="O139" s="148">
        <v>0.24199999999999999</v>
      </c>
      <c r="P139" s="148">
        <f t="shared" si="0"/>
        <v>1.2586419999999998</v>
      </c>
      <c r="Q139" s="148">
        <v>0</v>
      </c>
      <c r="R139" s="148">
        <f t="shared" si="1"/>
        <v>0</v>
      </c>
      <c r="S139" s="148">
        <v>0</v>
      </c>
      <c r="T139" s="149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110</v>
      </c>
      <c r="AT139" s="150" t="s">
        <v>106</v>
      </c>
      <c r="AU139" s="150" t="s">
        <v>84</v>
      </c>
      <c r="AY139" s="14" t="s">
        <v>104</v>
      </c>
      <c r="BE139" s="151">
        <f t="shared" si="3"/>
        <v>0</v>
      </c>
      <c r="BF139" s="151">
        <f t="shared" si="4"/>
        <v>0</v>
      </c>
      <c r="BG139" s="151">
        <f t="shared" si="5"/>
        <v>0</v>
      </c>
      <c r="BH139" s="151">
        <f t="shared" si="6"/>
        <v>0</v>
      </c>
      <c r="BI139" s="151">
        <f t="shared" si="7"/>
        <v>0</v>
      </c>
      <c r="BJ139" s="14" t="s">
        <v>84</v>
      </c>
      <c r="BK139" s="152">
        <f t="shared" si="8"/>
        <v>0</v>
      </c>
      <c r="BL139" s="14" t="s">
        <v>110</v>
      </c>
      <c r="BM139" s="150" t="s">
        <v>131</v>
      </c>
    </row>
    <row r="140" spans="1:65" s="12" customFormat="1" ht="22.9" customHeight="1">
      <c r="B140" s="127"/>
      <c r="D140" s="128" t="s">
        <v>70</v>
      </c>
      <c r="E140" s="137" t="s">
        <v>116</v>
      </c>
      <c r="F140" s="137" t="s">
        <v>132</v>
      </c>
      <c r="J140" s="138"/>
      <c r="L140" s="127"/>
      <c r="M140" s="131"/>
      <c r="N140" s="132"/>
      <c r="O140" s="132"/>
      <c r="P140" s="133">
        <f>P141</f>
        <v>0.59799999999999998</v>
      </c>
      <c r="Q140" s="132"/>
      <c r="R140" s="133">
        <f>R141</f>
        <v>4.2639999999999997E-2</v>
      </c>
      <c r="S140" s="132"/>
      <c r="T140" s="134">
        <f>T141</f>
        <v>0</v>
      </c>
      <c r="AR140" s="128" t="s">
        <v>78</v>
      </c>
      <c r="AT140" s="135" t="s">
        <v>70</v>
      </c>
      <c r="AU140" s="135" t="s">
        <v>78</v>
      </c>
      <c r="AY140" s="128" t="s">
        <v>104</v>
      </c>
      <c r="BK140" s="136">
        <f>BK141</f>
        <v>0</v>
      </c>
    </row>
    <row r="141" spans="1:65" s="2" customFormat="1" ht="21.75" customHeight="1">
      <c r="A141" s="26"/>
      <c r="B141" s="139"/>
      <c r="C141" s="140" t="s">
        <v>133</v>
      </c>
      <c r="D141" s="140" t="s">
        <v>106</v>
      </c>
      <c r="E141" s="141" t="s">
        <v>134</v>
      </c>
      <c r="F141" s="142" t="s">
        <v>135</v>
      </c>
      <c r="G141" s="143" t="s">
        <v>136</v>
      </c>
      <c r="H141" s="144">
        <v>1</v>
      </c>
      <c r="I141" s="144"/>
      <c r="J141" s="144"/>
      <c r="K141" s="145"/>
      <c r="L141" s="27"/>
      <c r="M141" s="146" t="s">
        <v>1</v>
      </c>
      <c r="N141" s="147" t="s">
        <v>37</v>
      </c>
      <c r="O141" s="148">
        <v>0.59799999999999998</v>
      </c>
      <c r="P141" s="148">
        <f>O141*H141</f>
        <v>0.59799999999999998</v>
      </c>
      <c r="Q141" s="148">
        <v>4.2639999999999997E-2</v>
      </c>
      <c r="R141" s="148">
        <f>Q141*H141</f>
        <v>4.2639999999999997E-2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110</v>
      </c>
      <c r="AT141" s="150" t="s">
        <v>106</v>
      </c>
      <c r="AU141" s="150" t="s">
        <v>84</v>
      </c>
      <c r="AY141" s="14" t="s">
        <v>104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4" t="s">
        <v>84</v>
      </c>
      <c r="BK141" s="152">
        <f>ROUND(I141*H141,3)</f>
        <v>0</v>
      </c>
      <c r="BL141" s="14" t="s">
        <v>110</v>
      </c>
      <c r="BM141" s="150" t="s">
        <v>137</v>
      </c>
    </row>
    <row r="142" spans="1:65" s="12" customFormat="1" ht="22.9" customHeight="1">
      <c r="B142" s="127"/>
      <c r="D142" s="128" t="s">
        <v>70</v>
      </c>
      <c r="E142" s="137" t="s">
        <v>110</v>
      </c>
      <c r="F142" s="137" t="s">
        <v>138</v>
      </c>
      <c r="J142" s="138"/>
      <c r="L142" s="127"/>
      <c r="M142" s="131"/>
      <c r="N142" s="132"/>
      <c r="O142" s="132"/>
      <c r="P142" s="133">
        <f>P143</f>
        <v>3.8744509999999996</v>
      </c>
      <c r="Q142" s="132"/>
      <c r="R142" s="133">
        <f>R143</f>
        <v>4.5699910899999994</v>
      </c>
      <c r="S142" s="132"/>
      <c r="T142" s="134">
        <f>T143</f>
        <v>0</v>
      </c>
      <c r="AR142" s="128" t="s">
        <v>78</v>
      </c>
      <c r="AT142" s="135" t="s">
        <v>70</v>
      </c>
      <c r="AU142" s="135" t="s">
        <v>78</v>
      </c>
      <c r="AY142" s="128" t="s">
        <v>104</v>
      </c>
      <c r="BK142" s="136">
        <f>BK143</f>
        <v>0</v>
      </c>
    </row>
    <row r="143" spans="1:65" s="2" customFormat="1" ht="33" customHeight="1">
      <c r="A143" s="26"/>
      <c r="B143" s="139"/>
      <c r="C143" s="140" t="s">
        <v>139</v>
      </c>
      <c r="D143" s="140" t="s">
        <v>106</v>
      </c>
      <c r="E143" s="141" t="s">
        <v>140</v>
      </c>
      <c r="F143" s="142" t="s">
        <v>141</v>
      </c>
      <c r="G143" s="143" t="s">
        <v>114</v>
      </c>
      <c r="H143" s="144">
        <v>2.4169999999999998</v>
      </c>
      <c r="I143" s="144"/>
      <c r="J143" s="144"/>
      <c r="K143" s="145"/>
      <c r="L143" s="27"/>
      <c r="M143" s="146" t="s">
        <v>1</v>
      </c>
      <c r="N143" s="147" t="s">
        <v>37</v>
      </c>
      <c r="O143" s="148">
        <v>1.603</v>
      </c>
      <c r="P143" s="148">
        <f>O143*H143</f>
        <v>3.8744509999999996</v>
      </c>
      <c r="Q143" s="148">
        <v>1.8907700000000001</v>
      </c>
      <c r="R143" s="148">
        <f>Q143*H143</f>
        <v>4.5699910899999994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110</v>
      </c>
      <c r="AT143" s="150" t="s">
        <v>106</v>
      </c>
      <c r="AU143" s="150" t="s">
        <v>84</v>
      </c>
      <c r="AY143" s="14" t="s">
        <v>104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4" t="s">
        <v>84</v>
      </c>
      <c r="BK143" s="152">
        <f>ROUND(I143*H143,3)</f>
        <v>0</v>
      </c>
      <c r="BL143" s="14" t="s">
        <v>110</v>
      </c>
      <c r="BM143" s="150" t="s">
        <v>142</v>
      </c>
    </row>
    <row r="144" spans="1:65" s="12" customFormat="1" ht="22.9" customHeight="1">
      <c r="B144" s="127"/>
      <c r="D144" s="128" t="s">
        <v>70</v>
      </c>
      <c r="E144" s="137" t="s">
        <v>123</v>
      </c>
      <c r="F144" s="137" t="s">
        <v>143</v>
      </c>
      <c r="J144" s="138"/>
      <c r="L144" s="127"/>
      <c r="M144" s="131"/>
      <c r="N144" s="132"/>
      <c r="O144" s="132"/>
      <c r="P144" s="133">
        <f>P145</f>
        <v>6.6564288000000005</v>
      </c>
      <c r="Q144" s="132"/>
      <c r="R144" s="133">
        <f>R145</f>
        <v>0.79920000000000002</v>
      </c>
      <c r="S144" s="132"/>
      <c r="T144" s="134">
        <f>T145</f>
        <v>0</v>
      </c>
      <c r="AR144" s="128" t="s">
        <v>78</v>
      </c>
      <c r="AT144" s="135" t="s">
        <v>70</v>
      </c>
      <c r="AU144" s="135" t="s">
        <v>78</v>
      </c>
      <c r="AY144" s="128" t="s">
        <v>104</v>
      </c>
      <c r="BK144" s="136">
        <f>BK145</f>
        <v>0</v>
      </c>
    </row>
    <row r="145" spans="1:65" s="2" customFormat="1" ht="33" customHeight="1">
      <c r="A145" s="26"/>
      <c r="B145" s="139"/>
      <c r="C145" s="140" t="s">
        <v>144</v>
      </c>
      <c r="D145" s="140" t="s">
        <v>106</v>
      </c>
      <c r="E145" s="141" t="s">
        <v>145</v>
      </c>
      <c r="F145" s="142" t="s">
        <v>146</v>
      </c>
      <c r="G145" s="143" t="s">
        <v>109</v>
      </c>
      <c r="H145" s="144">
        <v>8.64</v>
      </c>
      <c r="I145" s="144"/>
      <c r="J145" s="144"/>
      <c r="K145" s="145"/>
      <c r="L145" s="27"/>
      <c r="M145" s="146" t="s">
        <v>1</v>
      </c>
      <c r="N145" s="147" t="s">
        <v>37</v>
      </c>
      <c r="O145" s="148">
        <v>0.77041999999999999</v>
      </c>
      <c r="P145" s="148">
        <f>O145*H145</f>
        <v>6.6564288000000005</v>
      </c>
      <c r="Q145" s="148">
        <v>9.2499999999999999E-2</v>
      </c>
      <c r="R145" s="148">
        <f>Q145*H145</f>
        <v>0.79920000000000002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110</v>
      </c>
      <c r="AT145" s="150" t="s">
        <v>106</v>
      </c>
      <c r="AU145" s="150" t="s">
        <v>84</v>
      </c>
      <c r="AY145" s="14" t="s">
        <v>104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4" t="s">
        <v>84</v>
      </c>
      <c r="BK145" s="152">
        <f>ROUND(I145*H145,3)</f>
        <v>0</v>
      </c>
      <c r="BL145" s="14" t="s">
        <v>110</v>
      </c>
      <c r="BM145" s="150" t="s">
        <v>147</v>
      </c>
    </row>
    <row r="146" spans="1:65" s="12" customFormat="1" ht="22.9" customHeight="1">
      <c r="B146" s="127"/>
      <c r="D146" s="128" t="s">
        <v>70</v>
      </c>
      <c r="E146" s="137" t="s">
        <v>144</v>
      </c>
      <c r="F146" s="137" t="s">
        <v>148</v>
      </c>
      <c r="J146" s="138"/>
      <c r="L146" s="127"/>
      <c r="M146" s="131"/>
      <c r="N146" s="132"/>
      <c r="O146" s="132"/>
      <c r="P146" s="133">
        <f>SUM(P147:P154)</f>
        <v>10.134983999999999</v>
      </c>
      <c r="Q146" s="132"/>
      <c r="R146" s="133">
        <f>SUM(R147:R154)</f>
        <v>8.0000000000000004E-4</v>
      </c>
      <c r="S146" s="132"/>
      <c r="T146" s="134">
        <f>SUM(T147:T154)</f>
        <v>6.472E-2</v>
      </c>
      <c r="AR146" s="128" t="s">
        <v>78</v>
      </c>
      <c r="AT146" s="135" t="s">
        <v>70</v>
      </c>
      <c r="AU146" s="135" t="s">
        <v>78</v>
      </c>
      <c r="AY146" s="128" t="s">
        <v>104</v>
      </c>
      <c r="BK146" s="136">
        <f>SUM(BK147:BK154)</f>
        <v>0</v>
      </c>
    </row>
    <row r="147" spans="1:65" s="2" customFormat="1" ht="21.75" customHeight="1">
      <c r="A147" s="26"/>
      <c r="B147" s="139"/>
      <c r="C147" s="140" t="s">
        <v>149</v>
      </c>
      <c r="D147" s="140" t="s">
        <v>106</v>
      </c>
      <c r="E147" s="141" t="s">
        <v>150</v>
      </c>
      <c r="F147" s="142" t="s">
        <v>151</v>
      </c>
      <c r="G147" s="143" t="s">
        <v>136</v>
      </c>
      <c r="H147" s="144">
        <v>1</v>
      </c>
      <c r="I147" s="144"/>
      <c r="J147" s="144"/>
      <c r="K147" s="145"/>
      <c r="L147" s="27"/>
      <c r="M147" s="146" t="s">
        <v>1</v>
      </c>
      <c r="N147" s="147" t="s">
        <v>37</v>
      </c>
      <c r="O147" s="148">
        <v>1.391</v>
      </c>
      <c r="P147" s="148">
        <f t="shared" ref="P147:P154" si="9">O147*H147</f>
        <v>1.391</v>
      </c>
      <c r="Q147" s="148">
        <v>0</v>
      </c>
      <c r="R147" s="148">
        <f t="shared" ref="R147:R154" si="10">Q147*H147</f>
        <v>0</v>
      </c>
      <c r="S147" s="148">
        <v>5.8000000000000003E-2</v>
      </c>
      <c r="T147" s="149">
        <f t="shared" ref="T147:T154" si="11">S147*H147</f>
        <v>5.8000000000000003E-2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110</v>
      </c>
      <c r="AT147" s="150" t="s">
        <v>106</v>
      </c>
      <c r="AU147" s="150" t="s">
        <v>84</v>
      </c>
      <c r="AY147" s="14" t="s">
        <v>104</v>
      </c>
      <c r="BE147" s="151">
        <f t="shared" ref="BE147:BE154" si="12">IF(N147="základná",J147,0)</f>
        <v>0</v>
      </c>
      <c r="BF147" s="151">
        <f t="shared" ref="BF147:BF154" si="13">IF(N147="znížená",J147,0)</f>
        <v>0</v>
      </c>
      <c r="BG147" s="151">
        <f t="shared" ref="BG147:BG154" si="14">IF(N147="zákl. prenesená",J147,0)</f>
        <v>0</v>
      </c>
      <c r="BH147" s="151">
        <f t="shared" ref="BH147:BH154" si="15">IF(N147="zníž. prenesená",J147,0)</f>
        <v>0</v>
      </c>
      <c r="BI147" s="151">
        <f t="shared" ref="BI147:BI154" si="16">IF(N147="nulová",J147,0)</f>
        <v>0</v>
      </c>
      <c r="BJ147" s="14" t="s">
        <v>84</v>
      </c>
      <c r="BK147" s="152">
        <f t="shared" ref="BK147:BK154" si="17">ROUND(I147*H147,3)</f>
        <v>0</v>
      </c>
      <c r="BL147" s="14" t="s">
        <v>110</v>
      </c>
      <c r="BM147" s="150" t="s">
        <v>152</v>
      </c>
    </row>
    <row r="148" spans="1:65" s="2" customFormat="1" ht="21.75" customHeight="1">
      <c r="A148" s="26"/>
      <c r="B148" s="139"/>
      <c r="C148" s="140" t="s">
        <v>153</v>
      </c>
      <c r="D148" s="140" t="s">
        <v>106</v>
      </c>
      <c r="E148" s="141" t="s">
        <v>154</v>
      </c>
      <c r="F148" s="142" t="s">
        <v>155</v>
      </c>
      <c r="G148" s="143" t="s">
        <v>156</v>
      </c>
      <c r="H148" s="144">
        <v>68</v>
      </c>
      <c r="I148" s="144"/>
      <c r="J148" s="144"/>
      <c r="K148" s="145"/>
      <c r="L148" s="27"/>
      <c r="M148" s="146" t="s">
        <v>1</v>
      </c>
      <c r="N148" s="147" t="s">
        <v>37</v>
      </c>
      <c r="O148" s="148">
        <v>6.0000000000000001E-3</v>
      </c>
      <c r="P148" s="148">
        <f t="shared" si="9"/>
        <v>0.40800000000000003</v>
      </c>
      <c r="Q148" s="148">
        <v>0</v>
      </c>
      <c r="R148" s="148">
        <f t="shared" si="10"/>
        <v>0</v>
      </c>
      <c r="S148" s="148">
        <v>4.0000000000000003E-5</v>
      </c>
      <c r="T148" s="149">
        <f t="shared" si="11"/>
        <v>2.7200000000000002E-3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110</v>
      </c>
      <c r="AT148" s="150" t="s">
        <v>106</v>
      </c>
      <c r="AU148" s="150" t="s">
        <v>84</v>
      </c>
      <c r="AY148" s="14" t="s">
        <v>104</v>
      </c>
      <c r="BE148" s="151">
        <f t="shared" si="12"/>
        <v>0</v>
      </c>
      <c r="BF148" s="151">
        <f t="shared" si="13"/>
        <v>0</v>
      </c>
      <c r="BG148" s="151">
        <f t="shared" si="14"/>
        <v>0</v>
      </c>
      <c r="BH148" s="151">
        <f t="shared" si="15"/>
        <v>0</v>
      </c>
      <c r="BI148" s="151">
        <f t="shared" si="16"/>
        <v>0</v>
      </c>
      <c r="BJ148" s="14" t="s">
        <v>84</v>
      </c>
      <c r="BK148" s="152">
        <f t="shared" si="17"/>
        <v>0</v>
      </c>
      <c r="BL148" s="14" t="s">
        <v>110</v>
      </c>
      <c r="BM148" s="150" t="s">
        <v>157</v>
      </c>
    </row>
    <row r="149" spans="1:65" s="2" customFormat="1" ht="21.75" customHeight="1">
      <c r="A149" s="26"/>
      <c r="B149" s="139"/>
      <c r="C149" s="140" t="s">
        <v>158</v>
      </c>
      <c r="D149" s="140" t="s">
        <v>106</v>
      </c>
      <c r="E149" s="141" t="s">
        <v>159</v>
      </c>
      <c r="F149" s="142" t="s">
        <v>160</v>
      </c>
      <c r="G149" s="143" t="s">
        <v>156</v>
      </c>
      <c r="H149" s="144">
        <v>80</v>
      </c>
      <c r="I149" s="144"/>
      <c r="J149" s="144"/>
      <c r="K149" s="145"/>
      <c r="L149" s="27"/>
      <c r="M149" s="146" t="s">
        <v>1</v>
      </c>
      <c r="N149" s="147" t="s">
        <v>37</v>
      </c>
      <c r="O149" s="148">
        <v>7.6E-3</v>
      </c>
      <c r="P149" s="148">
        <f t="shared" si="9"/>
        <v>0.60799999999999998</v>
      </c>
      <c r="Q149" s="148">
        <v>1.0000000000000001E-5</v>
      </c>
      <c r="R149" s="148">
        <f t="shared" si="10"/>
        <v>8.0000000000000004E-4</v>
      </c>
      <c r="S149" s="148">
        <v>5.0000000000000002E-5</v>
      </c>
      <c r="T149" s="149">
        <f t="shared" si="11"/>
        <v>4.0000000000000001E-3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110</v>
      </c>
      <c r="AT149" s="150" t="s">
        <v>106</v>
      </c>
      <c r="AU149" s="150" t="s">
        <v>84</v>
      </c>
      <c r="AY149" s="14" t="s">
        <v>104</v>
      </c>
      <c r="BE149" s="151">
        <f t="shared" si="12"/>
        <v>0</v>
      </c>
      <c r="BF149" s="151">
        <f t="shared" si="13"/>
        <v>0</v>
      </c>
      <c r="BG149" s="151">
        <f t="shared" si="14"/>
        <v>0</v>
      </c>
      <c r="BH149" s="151">
        <f t="shared" si="15"/>
        <v>0</v>
      </c>
      <c r="BI149" s="151">
        <f t="shared" si="16"/>
        <v>0</v>
      </c>
      <c r="BJ149" s="14" t="s">
        <v>84</v>
      </c>
      <c r="BK149" s="152">
        <f t="shared" si="17"/>
        <v>0</v>
      </c>
      <c r="BL149" s="14" t="s">
        <v>110</v>
      </c>
      <c r="BM149" s="150" t="s">
        <v>161</v>
      </c>
    </row>
    <row r="150" spans="1:65" s="2" customFormat="1" ht="16.5" customHeight="1">
      <c r="A150" s="26"/>
      <c r="B150" s="139"/>
      <c r="C150" s="140" t="s">
        <v>162</v>
      </c>
      <c r="D150" s="140" t="s">
        <v>106</v>
      </c>
      <c r="E150" s="141" t="s">
        <v>163</v>
      </c>
      <c r="F150" s="142" t="s">
        <v>164</v>
      </c>
      <c r="G150" s="143" t="s">
        <v>126</v>
      </c>
      <c r="H150" s="144">
        <v>2.3109999999999999</v>
      </c>
      <c r="I150" s="144"/>
      <c r="J150" s="144"/>
      <c r="K150" s="145"/>
      <c r="L150" s="27"/>
      <c r="M150" s="146" t="s">
        <v>1</v>
      </c>
      <c r="N150" s="147" t="s">
        <v>37</v>
      </c>
      <c r="O150" s="148">
        <v>0.59799999999999998</v>
      </c>
      <c r="P150" s="148">
        <f t="shared" si="9"/>
        <v>1.3819779999999999</v>
      </c>
      <c r="Q150" s="148">
        <v>0</v>
      </c>
      <c r="R150" s="148">
        <f t="shared" si="10"/>
        <v>0</v>
      </c>
      <c r="S150" s="148">
        <v>0</v>
      </c>
      <c r="T150" s="149">
        <f t="shared" si="11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110</v>
      </c>
      <c r="AT150" s="150" t="s">
        <v>106</v>
      </c>
      <c r="AU150" s="150" t="s">
        <v>84</v>
      </c>
      <c r="AY150" s="14" t="s">
        <v>104</v>
      </c>
      <c r="BE150" s="151">
        <f t="shared" si="12"/>
        <v>0</v>
      </c>
      <c r="BF150" s="151">
        <f t="shared" si="13"/>
        <v>0</v>
      </c>
      <c r="BG150" s="151">
        <f t="shared" si="14"/>
        <v>0</v>
      </c>
      <c r="BH150" s="151">
        <f t="shared" si="15"/>
        <v>0</v>
      </c>
      <c r="BI150" s="151">
        <f t="shared" si="16"/>
        <v>0</v>
      </c>
      <c r="BJ150" s="14" t="s">
        <v>84</v>
      </c>
      <c r="BK150" s="152">
        <f t="shared" si="17"/>
        <v>0</v>
      </c>
      <c r="BL150" s="14" t="s">
        <v>110</v>
      </c>
      <c r="BM150" s="150" t="s">
        <v>165</v>
      </c>
    </row>
    <row r="151" spans="1:65" s="2" customFormat="1" ht="21.75" customHeight="1">
      <c r="A151" s="26"/>
      <c r="B151" s="139"/>
      <c r="C151" s="140" t="s">
        <v>166</v>
      </c>
      <c r="D151" s="140" t="s">
        <v>106</v>
      </c>
      <c r="E151" s="141" t="s">
        <v>167</v>
      </c>
      <c r="F151" s="142" t="s">
        <v>168</v>
      </c>
      <c r="G151" s="143" t="s">
        <v>126</v>
      </c>
      <c r="H151" s="144">
        <v>18.488</v>
      </c>
      <c r="I151" s="144"/>
      <c r="J151" s="144"/>
      <c r="K151" s="145"/>
      <c r="L151" s="27"/>
      <c r="M151" s="146" t="s">
        <v>1</v>
      </c>
      <c r="N151" s="147" t="s">
        <v>37</v>
      </c>
      <c r="O151" s="148">
        <v>7.0000000000000001E-3</v>
      </c>
      <c r="P151" s="148">
        <f t="shared" si="9"/>
        <v>0.129416</v>
      </c>
      <c r="Q151" s="148">
        <v>0</v>
      </c>
      <c r="R151" s="148">
        <f t="shared" si="10"/>
        <v>0</v>
      </c>
      <c r="S151" s="148">
        <v>0</v>
      </c>
      <c r="T151" s="149">
        <f t="shared" si="11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110</v>
      </c>
      <c r="AT151" s="150" t="s">
        <v>106</v>
      </c>
      <c r="AU151" s="150" t="s">
        <v>84</v>
      </c>
      <c r="AY151" s="14" t="s">
        <v>104</v>
      </c>
      <c r="BE151" s="151">
        <f t="shared" si="12"/>
        <v>0</v>
      </c>
      <c r="BF151" s="151">
        <f t="shared" si="13"/>
        <v>0</v>
      </c>
      <c r="BG151" s="151">
        <f t="shared" si="14"/>
        <v>0</v>
      </c>
      <c r="BH151" s="151">
        <f t="shared" si="15"/>
        <v>0</v>
      </c>
      <c r="BI151" s="151">
        <f t="shared" si="16"/>
        <v>0</v>
      </c>
      <c r="BJ151" s="14" t="s">
        <v>84</v>
      </c>
      <c r="BK151" s="152">
        <f t="shared" si="17"/>
        <v>0</v>
      </c>
      <c r="BL151" s="14" t="s">
        <v>110</v>
      </c>
      <c r="BM151" s="150" t="s">
        <v>169</v>
      </c>
    </row>
    <row r="152" spans="1:65" s="2" customFormat="1" ht="21.75" customHeight="1">
      <c r="A152" s="26"/>
      <c r="B152" s="139"/>
      <c r="C152" s="140" t="s">
        <v>170</v>
      </c>
      <c r="D152" s="140" t="s">
        <v>106</v>
      </c>
      <c r="E152" s="141" t="s">
        <v>171</v>
      </c>
      <c r="F152" s="142" t="s">
        <v>172</v>
      </c>
      <c r="G152" s="143" t="s">
        <v>126</v>
      </c>
      <c r="H152" s="144">
        <v>2.3109999999999999</v>
      </c>
      <c r="I152" s="144"/>
      <c r="J152" s="144"/>
      <c r="K152" s="145"/>
      <c r="L152" s="27"/>
      <c r="M152" s="146" t="s">
        <v>1</v>
      </c>
      <c r="N152" s="147" t="s">
        <v>37</v>
      </c>
      <c r="O152" s="148">
        <v>0.89</v>
      </c>
      <c r="P152" s="148">
        <f t="shared" si="9"/>
        <v>2.0567899999999999</v>
      </c>
      <c r="Q152" s="148">
        <v>0</v>
      </c>
      <c r="R152" s="148">
        <f t="shared" si="10"/>
        <v>0</v>
      </c>
      <c r="S152" s="148">
        <v>0</v>
      </c>
      <c r="T152" s="149">
        <f t="shared" si="11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110</v>
      </c>
      <c r="AT152" s="150" t="s">
        <v>106</v>
      </c>
      <c r="AU152" s="150" t="s">
        <v>84</v>
      </c>
      <c r="AY152" s="14" t="s">
        <v>104</v>
      </c>
      <c r="BE152" s="151">
        <f t="shared" si="12"/>
        <v>0</v>
      </c>
      <c r="BF152" s="151">
        <f t="shared" si="13"/>
        <v>0</v>
      </c>
      <c r="BG152" s="151">
        <f t="shared" si="14"/>
        <v>0</v>
      </c>
      <c r="BH152" s="151">
        <f t="shared" si="15"/>
        <v>0</v>
      </c>
      <c r="BI152" s="151">
        <f t="shared" si="16"/>
        <v>0</v>
      </c>
      <c r="BJ152" s="14" t="s">
        <v>84</v>
      </c>
      <c r="BK152" s="152">
        <f t="shared" si="17"/>
        <v>0</v>
      </c>
      <c r="BL152" s="14" t="s">
        <v>110</v>
      </c>
      <c r="BM152" s="150" t="s">
        <v>173</v>
      </c>
    </row>
    <row r="153" spans="1:65" s="2" customFormat="1" ht="21.75" customHeight="1">
      <c r="A153" s="26"/>
      <c r="B153" s="139"/>
      <c r="C153" s="140" t="s">
        <v>174</v>
      </c>
      <c r="D153" s="140" t="s">
        <v>106</v>
      </c>
      <c r="E153" s="141" t="s">
        <v>175</v>
      </c>
      <c r="F153" s="142" t="s">
        <v>176</v>
      </c>
      <c r="G153" s="143" t="s">
        <v>126</v>
      </c>
      <c r="H153" s="144">
        <v>41.597999999999999</v>
      </c>
      <c r="I153" s="144"/>
      <c r="J153" s="144"/>
      <c r="K153" s="145"/>
      <c r="L153" s="27"/>
      <c r="M153" s="146" t="s">
        <v>1</v>
      </c>
      <c r="N153" s="147" t="s">
        <v>37</v>
      </c>
      <c r="O153" s="148">
        <v>0.1</v>
      </c>
      <c r="P153" s="148">
        <f t="shared" si="9"/>
        <v>4.1597999999999997</v>
      </c>
      <c r="Q153" s="148">
        <v>0</v>
      </c>
      <c r="R153" s="148">
        <f t="shared" si="10"/>
        <v>0</v>
      </c>
      <c r="S153" s="148">
        <v>0</v>
      </c>
      <c r="T153" s="149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110</v>
      </c>
      <c r="AT153" s="150" t="s">
        <v>106</v>
      </c>
      <c r="AU153" s="150" t="s">
        <v>84</v>
      </c>
      <c r="AY153" s="14" t="s">
        <v>104</v>
      </c>
      <c r="BE153" s="151">
        <f t="shared" si="12"/>
        <v>0</v>
      </c>
      <c r="BF153" s="151">
        <f t="shared" si="13"/>
        <v>0</v>
      </c>
      <c r="BG153" s="151">
        <f t="shared" si="14"/>
        <v>0</v>
      </c>
      <c r="BH153" s="151">
        <f t="shared" si="15"/>
        <v>0</v>
      </c>
      <c r="BI153" s="151">
        <f t="shared" si="16"/>
        <v>0</v>
      </c>
      <c r="BJ153" s="14" t="s">
        <v>84</v>
      </c>
      <c r="BK153" s="152">
        <f t="shared" si="17"/>
        <v>0</v>
      </c>
      <c r="BL153" s="14" t="s">
        <v>110</v>
      </c>
      <c r="BM153" s="150" t="s">
        <v>177</v>
      </c>
    </row>
    <row r="154" spans="1:65" s="2" customFormat="1" ht="16.5" customHeight="1">
      <c r="A154" s="26"/>
      <c r="B154" s="139"/>
      <c r="C154" s="140" t="s">
        <v>178</v>
      </c>
      <c r="D154" s="140" t="s">
        <v>106</v>
      </c>
      <c r="E154" s="141" t="s">
        <v>179</v>
      </c>
      <c r="F154" s="142" t="s">
        <v>180</v>
      </c>
      <c r="G154" s="143" t="s">
        <v>126</v>
      </c>
      <c r="H154" s="144">
        <v>2.3109999999999999</v>
      </c>
      <c r="I154" s="144"/>
      <c r="J154" s="144"/>
      <c r="K154" s="145"/>
      <c r="L154" s="27"/>
      <c r="M154" s="146" t="s">
        <v>1</v>
      </c>
      <c r="N154" s="147" t="s">
        <v>37</v>
      </c>
      <c r="O154" s="148">
        <v>0</v>
      </c>
      <c r="P154" s="148">
        <f t="shared" si="9"/>
        <v>0</v>
      </c>
      <c r="Q154" s="148">
        <v>0</v>
      </c>
      <c r="R154" s="148">
        <f t="shared" si="10"/>
        <v>0</v>
      </c>
      <c r="S154" s="148">
        <v>0</v>
      </c>
      <c r="T154" s="149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110</v>
      </c>
      <c r="AT154" s="150" t="s">
        <v>106</v>
      </c>
      <c r="AU154" s="150" t="s">
        <v>84</v>
      </c>
      <c r="AY154" s="14" t="s">
        <v>104</v>
      </c>
      <c r="BE154" s="151">
        <f t="shared" si="12"/>
        <v>0</v>
      </c>
      <c r="BF154" s="151">
        <f t="shared" si="13"/>
        <v>0</v>
      </c>
      <c r="BG154" s="151">
        <f t="shared" si="14"/>
        <v>0</v>
      </c>
      <c r="BH154" s="151">
        <f t="shared" si="15"/>
        <v>0</v>
      </c>
      <c r="BI154" s="151">
        <f t="shared" si="16"/>
        <v>0</v>
      </c>
      <c r="BJ154" s="14" t="s">
        <v>84</v>
      </c>
      <c r="BK154" s="152">
        <f t="shared" si="17"/>
        <v>0</v>
      </c>
      <c r="BL154" s="14" t="s">
        <v>110</v>
      </c>
      <c r="BM154" s="150" t="s">
        <v>181</v>
      </c>
    </row>
    <row r="155" spans="1:65" s="12" customFormat="1" ht="22.9" customHeight="1">
      <c r="B155" s="127"/>
      <c r="D155" s="128" t="s">
        <v>70</v>
      </c>
      <c r="E155" s="137" t="s">
        <v>182</v>
      </c>
      <c r="F155" s="137" t="s">
        <v>183</v>
      </c>
      <c r="J155" s="138"/>
      <c r="L155" s="127"/>
      <c r="M155" s="131"/>
      <c r="N155" s="132"/>
      <c r="O155" s="132"/>
      <c r="P155" s="133">
        <f>P156</f>
        <v>13.332219</v>
      </c>
      <c r="Q155" s="132"/>
      <c r="R155" s="133">
        <f>R156</f>
        <v>0</v>
      </c>
      <c r="S155" s="132"/>
      <c r="T155" s="134">
        <f>T156</f>
        <v>0</v>
      </c>
      <c r="AR155" s="128" t="s">
        <v>78</v>
      </c>
      <c r="AT155" s="135" t="s">
        <v>70</v>
      </c>
      <c r="AU155" s="135" t="s">
        <v>78</v>
      </c>
      <c r="AY155" s="128" t="s">
        <v>104</v>
      </c>
      <c r="BK155" s="136">
        <f>BK156</f>
        <v>0</v>
      </c>
    </row>
    <row r="156" spans="1:65" s="2" customFormat="1" ht="21.75" customHeight="1">
      <c r="A156" s="26"/>
      <c r="B156" s="139"/>
      <c r="C156" s="140" t="s">
        <v>184</v>
      </c>
      <c r="D156" s="140" t="s">
        <v>106</v>
      </c>
      <c r="E156" s="141" t="s">
        <v>185</v>
      </c>
      <c r="F156" s="142" t="s">
        <v>186</v>
      </c>
      <c r="G156" s="143" t="s">
        <v>126</v>
      </c>
      <c r="H156" s="144">
        <v>5.4130000000000003</v>
      </c>
      <c r="I156" s="144"/>
      <c r="J156" s="144"/>
      <c r="K156" s="145"/>
      <c r="L156" s="27"/>
      <c r="M156" s="146" t="s">
        <v>1</v>
      </c>
      <c r="N156" s="147" t="s">
        <v>37</v>
      </c>
      <c r="O156" s="148">
        <v>2.4630000000000001</v>
      </c>
      <c r="P156" s="148">
        <f>O156*H156</f>
        <v>13.332219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110</v>
      </c>
      <c r="AT156" s="150" t="s">
        <v>106</v>
      </c>
      <c r="AU156" s="150" t="s">
        <v>84</v>
      </c>
      <c r="AY156" s="14" t="s">
        <v>104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4" t="s">
        <v>84</v>
      </c>
      <c r="BK156" s="152">
        <f>ROUND(I156*H156,3)</f>
        <v>0</v>
      </c>
      <c r="BL156" s="14" t="s">
        <v>110</v>
      </c>
      <c r="BM156" s="150" t="s">
        <v>187</v>
      </c>
    </row>
    <row r="157" spans="1:65" s="12" customFormat="1" ht="25.9" customHeight="1">
      <c r="B157" s="127"/>
      <c r="D157" s="128" t="s">
        <v>70</v>
      </c>
      <c r="E157" s="129" t="s">
        <v>188</v>
      </c>
      <c r="F157" s="129" t="s">
        <v>189</v>
      </c>
      <c r="J157" s="130"/>
      <c r="L157" s="127"/>
      <c r="M157" s="131"/>
      <c r="N157" s="132"/>
      <c r="O157" s="132"/>
      <c r="P157" s="133">
        <f>P158</f>
        <v>0</v>
      </c>
      <c r="Q157" s="132"/>
      <c r="R157" s="133">
        <f>R158</f>
        <v>1.9619999999999999E-2</v>
      </c>
      <c r="S157" s="132"/>
      <c r="T157" s="134">
        <f>T158</f>
        <v>0</v>
      </c>
      <c r="AR157" s="128" t="s">
        <v>84</v>
      </c>
      <c r="AT157" s="135" t="s">
        <v>70</v>
      </c>
      <c r="AU157" s="135" t="s">
        <v>71</v>
      </c>
      <c r="AY157" s="128" t="s">
        <v>104</v>
      </c>
      <c r="BK157" s="136">
        <f>BK158</f>
        <v>0</v>
      </c>
    </row>
    <row r="158" spans="1:65" s="12" customFormat="1" ht="22.9" customHeight="1">
      <c r="B158" s="127"/>
      <c r="D158" s="128" t="s">
        <v>70</v>
      </c>
      <c r="E158" s="137" t="s">
        <v>190</v>
      </c>
      <c r="F158" s="137" t="s">
        <v>191</v>
      </c>
      <c r="J158" s="138"/>
      <c r="L158" s="127"/>
      <c r="M158" s="131"/>
      <c r="N158" s="132"/>
      <c r="O158" s="132"/>
      <c r="P158" s="133">
        <f>SUM(P159:P165)</f>
        <v>0</v>
      </c>
      <c r="Q158" s="132"/>
      <c r="R158" s="133">
        <f>SUM(R159:R165)</f>
        <v>1.9619999999999999E-2</v>
      </c>
      <c r="S158" s="132"/>
      <c r="T158" s="134">
        <f>SUM(T159:T165)</f>
        <v>0</v>
      </c>
      <c r="AR158" s="128" t="s">
        <v>84</v>
      </c>
      <c r="AT158" s="135" t="s">
        <v>70</v>
      </c>
      <c r="AU158" s="135" t="s">
        <v>78</v>
      </c>
      <c r="AY158" s="128" t="s">
        <v>104</v>
      </c>
      <c r="BK158" s="136">
        <f>SUM(BK159:BK165)</f>
        <v>0</v>
      </c>
    </row>
    <row r="159" spans="1:65" s="2" customFormat="1" ht="21.75" customHeight="1">
      <c r="A159" s="26"/>
      <c r="B159" s="139"/>
      <c r="C159" s="140" t="s">
        <v>192</v>
      </c>
      <c r="D159" s="140" t="s">
        <v>106</v>
      </c>
      <c r="E159" s="141" t="s">
        <v>193</v>
      </c>
      <c r="F159" s="142" t="s">
        <v>194</v>
      </c>
      <c r="G159" s="143" t="s">
        <v>109</v>
      </c>
      <c r="H159" s="144">
        <v>2</v>
      </c>
      <c r="I159" s="144"/>
      <c r="J159" s="144"/>
      <c r="K159" s="145"/>
      <c r="L159" s="27"/>
      <c r="M159" s="146" t="s">
        <v>1</v>
      </c>
      <c r="N159" s="147" t="s">
        <v>37</v>
      </c>
      <c r="O159" s="148">
        <v>0</v>
      </c>
      <c r="P159" s="148">
        <f t="shared" ref="P159:P165" si="18">O159*H159</f>
        <v>0</v>
      </c>
      <c r="Q159" s="148">
        <v>0</v>
      </c>
      <c r="R159" s="148">
        <f t="shared" ref="R159:R165" si="19">Q159*H159</f>
        <v>0</v>
      </c>
      <c r="S159" s="148">
        <v>0</v>
      </c>
      <c r="T159" s="149">
        <f t="shared" ref="T159:T165" si="20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174</v>
      </c>
      <c r="AT159" s="150" t="s">
        <v>106</v>
      </c>
      <c r="AU159" s="150" t="s">
        <v>84</v>
      </c>
      <c r="AY159" s="14" t="s">
        <v>104</v>
      </c>
      <c r="BE159" s="151">
        <f t="shared" ref="BE159:BE165" si="21">IF(N159="základná",J159,0)</f>
        <v>0</v>
      </c>
      <c r="BF159" s="151">
        <f t="shared" ref="BF159:BF165" si="22">IF(N159="znížená",J159,0)</f>
        <v>0</v>
      </c>
      <c r="BG159" s="151">
        <f t="shared" ref="BG159:BG165" si="23">IF(N159="zákl. prenesená",J159,0)</f>
        <v>0</v>
      </c>
      <c r="BH159" s="151">
        <f t="shared" ref="BH159:BH165" si="24">IF(N159="zníž. prenesená",J159,0)</f>
        <v>0</v>
      </c>
      <c r="BI159" s="151">
        <f t="shared" ref="BI159:BI165" si="25">IF(N159="nulová",J159,0)</f>
        <v>0</v>
      </c>
      <c r="BJ159" s="14" t="s">
        <v>84</v>
      </c>
      <c r="BK159" s="152">
        <f t="shared" ref="BK159:BK165" si="26">ROUND(I159*H159,3)</f>
        <v>0</v>
      </c>
      <c r="BL159" s="14" t="s">
        <v>174</v>
      </c>
      <c r="BM159" s="150" t="s">
        <v>84</v>
      </c>
    </row>
    <row r="160" spans="1:65" s="2" customFormat="1" ht="21.75" customHeight="1">
      <c r="A160" s="26"/>
      <c r="B160" s="139"/>
      <c r="C160" s="140" t="s">
        <v>7</v>
      </c>
      <c r="D160" s="140" t="s">
        <v>106</v>
      </c>
      <c r="E160" s="141" t="s">
        <v>195</v>
      </c>
      <c r="F160" s="142" t="s">
        <v>196</v>
      </c>
      <c r="G160" s="143" t="s">
        <v>136</v>
      </c>
      <c r="H160" s="144">
        <v>4</v>
      </c>
      <c r="I160" s="144"/>
      <c r="J160" s="144"/>
      <c r="K160" s="145"/>
      <c r="L160" s="27"/>
      <c r="M160" s="146" t="s">
        <v>1</v>
      </c>
      <c r="N160" s="147" t="s">
        <v>37</v>
      </c>
      <c r="O160" s="148">
        <v>0</v>
      </c>
      <c r="P160" s="148">
        <f t="shared" si="18"/>
        <v>0</v>
      </c>
      <c r="Q160" s="148">
        <v>0</v>
      </c>
      <c r="R160" s="148">
        <f t="shared" si="19"/>
        <v>0</v>
      </c>
      <c r="S160" s="148">
        <v>0</v>
      </c>
      <c r="T160" s="149">
        <f t="shared" si="20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174</v>
      </c>
      <c r="AT160" s="150" t="s">
        <v>106</v>
      </c>
      <c r="AU160" s="150" t="s">
        <v>84</v>
      </c>
      <c r="AY160" s="14" t="s">
        <v>104</v>
      </c>
      <c r="BE160" s="151">
        <f t="shared" si="21"/>
        <v>0</v>
      </c>
      <c r="BF160" s="151">
        <f t="shared" si="22"/>
        <v>0</v>
      </c>
      <c r="BG160" s="151">
        <f t="shared" si="23"/>
        <v>0</v>
      </c>
      <c r="BH160" s="151">
        <f t="shared" si="24"/>
        <v>0</v>
      </c>
      <c r="BI160" s="151">
        <f t="shared" si="25"/>
        <v>0</v>
      </c>
      <c r="BJ160" s="14" t="s">
        <v>84</v>
      </c>
      <c r="BK160" s="152">
        <f t="shared" si="26"/>
        <v>0</v>
      </c>
      <c r="BL160" s="14" t="s">
        <v>174</v>
      </c>
      <c r="BM160" s="150" t="s">
        <v>110</v>
      </c>
    </row>
    <row r="161" spans="1:65" s="2" customFormat="1" ht="21.75" customHeight="1">
      <c r="A161" s="26"/>
      <c r="B161" s="139"/>
      <c r="C161" s="140" t="s">
        <v>197</v>
      </c>
      <c r="D161" s="140" t="s">
        <v>106</v>
      </c>
      <c r="E161" s="141" t="s">
        <v>198</v>
      </c>
      <c r="F161" s="142" t="s">
        <v>199</v>
      </c>
      <c r="G161" s="143" t="s">
        <v>109</v>
      </c>
      <c r="H161" s="144">
        <v>2</v>
      </c>
      <c r="I161" s="144"/>
      <c r="J161" s="144"/>
      <c r="K161" s="145"/>
      <c r="L161" s="27"/>
      <c r="M161" s="146" t="s">
        <v>1</v>
      </c>
      <c r="N161" s="147" t="s">
        <v>37</v>
      </c>
      <c r="O161" s="148">
        <v>0</v>
      </c>
      <c r="P161" s="148">
        <f t="shared" si="18"/>
        <v>0</v>
      </c>
      <c r="Q161" s="148">
        <v>1.73E-3</v>
      </c>
      <c r="R161" s="148">
        <f t="shared" si="19"/>
        <v>3.46E-3</v>
      </c>
      <c r="S161" s="148">
        <v>0</v>
      </c>
      <c r="T161" s="149">
        <f t="shared" si="20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174</v>
      </c>
      <c r="AT161" s="150" t="s">
        <v>106</v>
      </c>
      <c r="AU161" s="150" t="s">
        <v>84</v>
      </c>
      <c r="AY161" s="14" t="s">
        <v>104</v>
      </c>
      <c r="BE161" s="151">
        <f t="shared" si="21"/>
        <v>0</v>
      </c>
      <c r="BF161" s="151">
        <f t="shared" si="22"/>
        <v>0</v>
      </c>
      <c r="BG161" s="151">
        <f t="shared" si="23"/>
        <v>0</v>
      </c>
      <c r="BH161" s="151">
        <f t="shared" si="24"/>
        <v>0</v>
      </c>
      <c r="BI161" s="151">
        <f t="shared" si="25"/>
        <v>0</v>
      </c>
      <c r="BJ161" s="14" t="s">
        <v>84</v>
      </c>
      <c r="BK161" s="152">
        <f t="shared" si="26"/>
        <v>0</v>
      </c>
      <c r="BL161" s="14" t="s">
        <v>174</v>
      </c>
      <c r="BM161" s="150" t="s">
        <v>128</v>
      </c>
    </row>
    <row r="162" spans="1:65" s="2" customFormat="1" ht="21.75" customHeight="1">
      <c r="A162" s="26"/>
      <c r="B162" s="139"/>
      <c r="C162" s="140" t="s">
        <v>200</v>
      </c>
      <c r="D162" s="140" t="s">
        <v>106</v>
      </c>
      <c r="E162" s="141" t="s">
        <v>201</v>
      </c>
      <c r="F162" s="142" t="s">
        <v>202</v>
      </c>
      <c r="G162" s="143" t="s">
        <v>109</v>
      </c>
      <c r="H162" s="144">
        <v>2</v>
      </c>
      <c r="I162" s="144"/>
      <c r="J162" s="144"/>
      <c r="K162" s="145"/>
      <c r="L162" s="27"/>
      <c r="M162" s="146" t="s">
        <v>1</v>
      </c>
      <c r="N162" s="147" t="s">
        <v>37</v>
      </c>
      <c r="O162" s="148">
        <v>0</v>
      </c>
      <c r="P162" s="148">
        <f t="shared" si="18"/>
        <v>0</v>
      </c>
      <c r="Q162" s="148">
        <v>8.0000000000000007E-5</v>
      </c>
      <c r="R162" s="148">
        <f t="shared" si="19"/>
        <v>1.6000000000000001E-4</v>
      </c>
      <c r="S162" s="148">
        <v>0</v>
      </c>
      <c r="T162" s="149">
        <f t="shared" si="20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174</v>
      </c>
      <c r="AT162" s="150" t="s">
        <v>106</v>
      </c>
      <c r="AU162" s="150" t="s">
        <v>84</v>
      </c>
      <c r="AY162" s="14" t="s">
        <v>104</v>
      </c>
      <c r="BE162" s="151">
        <f t="shared" si="21"/>
        <v>0</v>
      </c>
      <c r="BF162" s="151">
        <f t="shared" si="22"/>
        <v>0</v>
      </c>
      <c r="BG162" s="151">
        <f t="shared" si="23"/>
        <v>0</v>
      </c>
      <c r="BH162" s="151">
        <f t="shared" si="24"/>
        <v>0</v>
      </c>
      <c r="BI162" s="151">
        <f t="shared" si="25"/>
        <v>0</v>
      </c>
      <c r="BJ162" s="14" t="s">
        <v>84</v>
      </c>
      <c r="BK162" s="152">
        <f t="shared" si="26"/>
        <v>0</v>
      </c>
      <c r="BL162" s="14" t="s">
        <v>174</v>
      </c>
      <c r="BM162" s="150" t="s">
        <v>139</v>
      </c>
    </row>
    <row r="163" spans="1:65" s="2" customFormat="1" ht="21.75" customHeight="1">
      <c r="A163" s="26"/>
      <c r="B163" s="139"/>
      <c r="C163" s="153" t="s">
        <v>203</v>
      </c>
      <c r="D163" s="153" t="s">
        <v>204</v>
      </c>
      <c r="E163" s="154" t="s">
        <v>205</v>
      </c>
      <c r="F163" s="155" t="s">
        <v>206</v>
      </c>
      <c r="G163" s="156" t="s">
        <v>207</v>
      </c>
      <c r="H163" s="157">
        <v>8</v>
      </c>
      <c r="I163" s="157"/>
      <c r="J163" s="157"/>
      <c r="K163" s="158"/>
      <c r="L163" s="159"/>
      <c r="M163" s="160" t="s">
        <v>1</v>
      </c>
      <c r="N163" s="161" t="s">
        <v>37</v>
      </c>
      <c r="O163" s="148">
        <v>0</v>
      </c>
      <c r="P163" s="148">
        <f t="shared" si="18"/>
        <v>0</v>
      </c>
      <c r="Q163" s="148">
        <v>1E-3</v>
      </c>
      <c r="R163" s="148">
        <f t="shared" si="19"/>
        <v>8.0000000000000002E-3</v>
      </c>
      <c r="S163" s="148">
        <v>0</v>
      </c>
      <c r="T163" s="149">
        <f t="shared" si="20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208</v>
      </c>
      <c r="AT163" s="150" t="s">
        <v>204</v>
      </c>
      <c r="AU163" s="150" t="s">
        <v>84</v>
      </c>
      <c r="AY163" s="14" t="s">
        <v>104</v>
      </c>
      <c r="BE163" s="151">
        <f t="shared" si="21"/>
        <v>0</v>
      </c>
      <c r="BF163" s="151">
        <f t="shared" si="22"/>
        <v>0</v>
      </c>
      <c r="BG163" s="151">
        <f t="shared" si="23"/>
        <v>0</v>
      </c>
      <c r="BH163" s="151">
        <f t="shared" si="24"/>
        <v>0</v>
      </c>
      <c r="BI163" s="151">
        <f t="shared" si="25"/>
        <v>0</v>
      </c>
      <c r="BJ163" s="14" t="s">
        <v>84</v>
      </c>
      <c r="BK163" s="152">
        <f t="shared" si="26"/>
        <v>0</v>
      </c>
      <c r="BL163" s="14" t="s">
        <v>174</v>
      </c>
      <c r="BM163" s="150" t="s">
        <v>149</v>
      </c>
    </row>
    <row r="164" spans="1:65" s="2" customFormat="1" ht="33" customHeight="1">
      <c r="A164" s="26"/>
      <c r="B164" s="139"/>
      <c r="C164" s="153" t="s">
        <v>209</v>
      </c>
      <c r="D164" s="153" t="s">
        <v>204</v>
      </c>
      <c r="E164" s="154" t="s">
        <v>210</v>
      </c>
      <c r="F164" s="155" t="s">
        <v>211</v>
      </c>
      <c r="G164" s="156" t="s">
        <v>109</v>
      </c>
      <c r="H164" s="157">
        <v>2</v>
      </c>
      <c r="I164" s="157"/>
      <c r="J164" s="157"/>
      <c r="K164" s="158"/>
      <c r="L164" s="159"/>
      <c r="M164" s="160" t="s">
        <v>1</v>
      </c>
      <c r="N164" s="161" t="s">
        <v>37</v>
      </c>
      <c r="O164" s="148">
        <v>0</v>
      </c>
      <c r="P164" s="148">
        <f t="shared" si="18"/>
        <v>0</v>
      </c>
      <c r="Q164" s="148">
        <v>4.0000000000000001E-3</v>
      </c>
      <c r="R164" s="148">
        <f t="shared" si="19"/>
        <v>8.0000000000000002E-3</v>
      </c>
      <c r="S164" s="148">
        <v>0</v>
      </c>
      <c r="T164" s="149">
        <f t="shared" si="20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208</v>
      </c>
      <c r="AT164" s="150" t="s">
        <v>204</v>
      </c>
      <c r="AU164" s="150" t="s">
        <v>84</v>
      </c>
      <c r="AY164" s="14" t="s">
        <v>104</v>
      </c>
      <c r="BE164" s="151">
        <f t="shared" si="21"/>
        <v>0</v>
      </c>
      <c r="BF164" s="151">
        <f t="shared" si="22"/>
        <v>0</v>
      </c>
      <c r="BG164" s="151">
        <f t="shared" si="23"/>
        <v>0</v>
      </c>
      <c r="BH164" s="151">
        <f t="shared" si="24"/>
        <v>0</v>
      </c>
      <c r="BI164" s="151">
        <f t="shared" si="25"/>
        <v>0</v>
      </c>
      <c r="BJ164" s="14" t="s">
        <v>84</v>
      </c>
      <c r="BK164" s="152">
        <f t="shared" si="26"/>
        <v>0</v>
      </c>
      <c r="BL164" s="14" t="s">
        <v>174</v>
      </c>
      <c r="BM164" s="150" t="s">
        <v>158</v>
      </c>
    </row>
    <row r="165" spans="1:65" s="2" customFormat="1" ht="21.75" customHeight="1">
      <c r="A165" s="26"/>
      <c r="B165" s="139"/>
      <c r="C165" s="140" t="s">
        <v>212</v>
      </c>
      <c r="D165" s="140" t="s">
        <v>106</v>
      </c>
      <c r="E165" s="141" t="s">
        <v>213</v>
      </c>
      <c r="F165" s="142" t="s">
        <v>214</v>
      </c>
      <c r="G165" s="143" t="s">
        <v>215</v>
      </c>
      <c r="H165" s="144">
        <v>1.651</v>
      </c>
      <c r="I165" s="144"/>
      <c r="J165" s="144"/>
      <c r="K165" s="145"/>
      <c r="L165" s="27"/>
      <c r="M165" s="146" t="s">
        <v>1</v>
      </c>
      <c r="N165" s="147" t="s">
        <v>37</v>
      </c>
      <c r="O165" s="148">
        <v>0</v>
      </c>
      <c r="P165" s="148">
        <f t="shared" si="18"/>
        <v>0</v>
      </c>
      <c r="Q165" s="148">
        <v>0</v>
      </c>
      <c r="R165" s="148">
        <f t="shared" si="19"/>
        <v>0</v>
      </c>
      <c r="S165" s="148">
        <v>0</v>
      </c>
      <c r="T165" s="149">
        <f t="shared" si="2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174</v>
      </c>
      <c r="AT165" s="150" t="s">
        <v>106</v>
      </c>
      <c r="AU165" s="150" t="s">
        <v>84</v>
      </c>
      <c r="AY165" s="14" t="s">
        <v>104</v>
      </c>
      <c r="BE165" s="151">
        <f t="shared" si="21"/>
        <v>0</v>
      </c>
      <c r="BF165" s="151">
        <f t="shared" si="22"/>
        <v>0</v>
      </c>
      <c r="BG165" s="151">
        <f t="shared" si="23"/>
        <v>0</v>
      </c>
      <c r="BH165" s="151">
        <f t="shared" si="24"/>
        <v>0</v>
      </c>
      <c r="BI165" s="151">
        <f t="shared" si="25"/>
        <v>0</v>
      </c>
      <c r="BJ165" s="14" t="s">
        <v>84</v>
      </c>
      <c r="BK165" s="152">
        <f t="shared" si="26"/>
        <v>0</v>
      </c>
      <c r="BL165" s="14" t="s">
        <v>174</v>
      </c>
      <c r="BM165" s="150" t="s">
        <v>166</v>
      </c>
    </row>
    <row r="166" spans="1:65" s="12" customFormat="1" ht="25.9" customHeight="1">
      <c r="B166" s="127"/>
      <c r="D166" s="128" t="s">
        <v>70</v>
      </c>
      <c r="E166" s="129" t="s">
        <v>204</v>
      </c>
      <c r="F166" s="129" t="s">
        <v>216</v>
      </c>
      <c r="J166" s="130"/>
      <c r="L166" s="127"/>
      <c r="M166" s="131"/>
      <c r="N166" s="132"/>
      <c r="O166" s="132"/>
      <c r="P166" s="133">
        <f>P167</f>
        <v>0</v>
      </c>
      <c r="Q166" s="132"/>
      <c r="R166" s="133">
        <f>R167</f>
        <v>9.6000000000000013E-4</v>
      </c>
      <c r="S166" s="132"/>
      <c r="T166" s="134">
        <f>T167</f>
        <v>0</v>
      </c>
      <c r="AR166" s="128" t="s">
        <v>116</v>
      </c>
      <c r="AT166" s="135" t="s">
        <v>70</v>
      </c>
      <c r="AU166" s="135" t="s">
        <v>71</v>
      </c>
      <c r="AY166" s="128" t="s">
        <v>104</v>
      </c>
      <c r="BK166" s="136">
        <f>BK167</f>
        <v>0</v>
      </c>
    </row>
    <row r="167" spans="1:65" s="12" customFormat="1" ht="22.9" customHeight="1">
      <c r="B167" s="127"/>
      <c r="D167" s="128" t="s">
        <v>70</v>
      </c>
      <c r="E167" s="137" t="s">
        <v>217</v>
      </c>
      <c r="F167" s="137" t="s">
        <v>218</v>
      </c>
      <c r="J167" s="138"/>
      <c r="L167" s="127"/>
      <c r="M167" s="131"/>
      <c r="N167" s="132"/>
      <c r="O167" s="132"/>
      <c r="P167" s="133">
        <f>SUM(P168:P183)</f>
        <v>0</v>
      </c>
      <c r="Q167" s="132"/>
      <c r="R167" s="133">
        <f>SUM(R168:R183)</f>
        <v>9.6000000000000013E-4</v>
      </c>
      <c r="S167" s="132"/>
      <c r="T167" s="134">
        <f>SUM(T168:T183)</f>
        <v>0</v>
      </c>
      <c r="AR167" s="128" t="s">
        <v>116</v>
      </c>
      <c r="AT167" s="135" t="s">
        <v>70</v>
      </c>
      <c r="AU167" s="135" t="s">
        <v>78</v>
      </c>
      <c r="AY167" s="128" t="s">
        <v>104</v>
      </c>
      <c r="BK167" s="136">
        <f>SUM(BK168:BK183)</f>
        <v>0</v>
      </c>
    </row>
    <row r="168" spans="1:65" s="2" customFormat="1" ht="21.75" customHeight="1">
      <c r="A168" s="26"/>
      <c r="B168" s="139"/>
      <c r="C168" s="140" t="s">
        <v>219</v>
      </c>
      <c r="D168" s="140" t="s">
        <v>106</v>
      </c>
      <c r="E168" s="141" t="s">
        <v>220</v>
      </c>
      <c r="F168" s="142" t="s">
        <v>221</v>
      </c>
      <c r="G168" s="143" t="s">
        <v>222</v>
      </c>
      <c r="H168" s="144">
        <v>1.242</v>
      </c>
      <c r="I168" s="144"/>
      <c r="J168" s="144"/>
      <c r="K168" s="145"/>
      <c r="L168" s="27"/>
      <c r="M168" s="146" t="s">
        <v>1</v>
      </c>
      <c r="N168" s="147" t="s">
        <v>37</v>
      </c>
      <c r="O168" s="148">
        <v>0</v>
      </c>
      <c r="P168" s="148">
        <f t="shared" ref="P168:P183" si="27">O168*H168</f>
        <v>0</v>
      </c>
      <c r="Q168" s="148">
        <v>0</v>
      </c>
      <c r="R168" s="148">
        <f t="shared" ref="R168:R183" si="28">Q168*H168</f>
        <v>0</v>
      </c>
      <c r="S168" s="148">
        <v>0</v>
      </c>
      <c r="T168" s="149">
        <f t="shared" ref="T168:T183" si="29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223</v>
      </c>
      <c r="AT168" s="150" t="s">
        <v>106</v>
      </c>
      <c r="AU168" s="150" t="s">
        <v>84</v>
      </c>
      <c r="AY168" s="14" t="s">
        <v>104</v>
      </c>
      <c r="BE168" s="151">
        <f t="shared" ref="BE168:BE183" si="30">IF(N168="základná",J168,0)</f>
        <v>0</v>
      </c>
      <c r="BF168" s="151">
        <f t="shared" ref="BF168:BF183" si="31">IF(N168="znížená",J168,0)</f>
        <v>0</v>
      </c>
      <c r="BG168" s="151">
        <f t="shared" ref="BG168:BG183" si="32">IF(N168="zákl. prenesená",J168,0)</f>
        <v>0</v>
      </c>
      <c r="BH168" s="151">
        <f t="shared" ref="BH168:BH183" si="33">IF(N168="zníž. prenesená",J168,0)</f>
        <v>0</v>
      </c>
      <c r="BI168" s="151">
        <f t="shared" ref="BI168:BI183" si="34">IF(N168="nulová",J168,0)</f>
        <v>0</v>
      </c>
      <c r="BJ168" s="14" t="s">
        <v>84</v>
      </c>
      <c r="BK168" s="152">
        <f t="shared" ref="BK168:BK183" si="35">ROUND(I168*H168,3)</f>
        <v>0</v>
      </c>
      <c r="BL168" s="14" t="s">
        <v>223</v>
      </c>
      <c r="BM168" s="150" t="s">
        <v>174</v>
      </c>
    </row>
    <row r="169" spans="1:65" s="2" customFormat="1" ht="21.75" customHeight="1">
      <c r="A169" s="26"/>
      <c r="B169" s="139"/>
      <c r="C169" s="140" t="s">
        <v>224</v>
      </c>
      <c r="D169" s="140" t="s">
        <v>106</v>
      </c>
      <c r="E169" s="141" t="s">
        <v>225</v>
      </c>
      <c r="F169" s="142" t="s">
        <v>226</v>
      </c>
      <c r="G169" s="143" t="s">
        <v>227</v>
      </c>
      <c r="H169" s="144">
        <v>36</v>
      </c>
      <c r="I169" s="144"/>
      <c r="J169" s="144"/>
      <c r="K169" s="145"/>
      <c r="L169" s="27"/>
      <c r="M169" s="146" t="s">
        <v>1</v>
      </c>
      <c r="N169" s="147" t="s">
        <v>37</v>
      </c>
      <c r="O169" s="148">
        <v>0</v>
      </c>
      <c r="P169" s="148">
        <f t="shared" si="27"/>
        <v>0</v>
      </c>
      <c r="Q169" s="148">
        <v>1.0000000000000001E-5</v>
      </c>
      <c r="R169" s="148">
        <f t="shared" si="28"/>
        <v>3.6000000000000002E-4</v>
      </c>
      <c r="S169" s="148">
        <v>0</v>
      </c>
      <c r="T169" s="149">
        <f t="shared" si="29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223</v>
      </c>
      <c r="AT169" s="150" t="s">
        <v>106</v>
      </c>
      <c r="AU169" s="150" t="s">
        <v>84</v>
      </c>
      <c r="AY169" s="14" t="s">
        <v>104</v>
      </c>
      <c r="BE169" s="151">
        <f t="shared" si="30"/>
        <v>0</v>
      </c>
      <c r="BF169" s="151">
        <f t="shared" si="31"/>
        <v>0</v>
      </c>
      <c r="BG169" s="151">
        <f t="shared" si="32"/>
        <v>0</v>
      </c>
      <c r="BH169" s="151">
        <f t="shared" si="33"/>
        <v>0</v>
      </c>
      <c r="BI169" s="151">
        <f t="shared" si="34"/>
        <v>0</v>
      </c>
      <c r="BJ169" s="14" t="s">
        <v>84</v>
      </c>
      <c r="BK169" s="152">
        <f t="shared" si="35"/>
        <v>0</v>
      </c>
      <c r="BL169" s="14" t="s">
        <v>223</v>
      </c>
      <c r="BM169" s="150" t="s">
        <v>184</v>
      </c>
    </row>
    <row r="170" spans="1:65" s="2" customFormat="1" ht="21.75" customHeight="1">
      <c r="A170" s="26"/>
      <c r="B170" s="139"/>
      <c r="C170" s="140" t="s">
        <v>228</v>
      </c>
      <c r="D170" s="140" t="s">
        <v>106</v>
      </c>
      <c r="E170" s="141" t="s">
        <v>229</v>
      </c>
      <c r="F170" s="142" t="s">
        <v>230</v>
      </c>
      <c r="G170" s="143" t="s">
        <v>136</v>
      </c>
      <c r="H170" s="144">
        <v>6</v>
      </c>
      <c r="I170" s="144"/>
      <c r="J170" s="144"/>
      <c r="K170" s="145"/>
      <c r="L170" s="27"/>
      <c r="M170" s="146" t="s">
        <v>1</v>
      </c>
      <c r="N170" s="147" t="s">
        <v>37</v>
      </c>
      <c r="O170" s="148">
        <v>0</v>
      </c>
      <c r="P170" s="148">
        <f t="shared" si="27"/>
        <v>0</v>
      </c>
      <c r="Q170" s="148">
        <v>1E-4</v>
      </c>
      <c r="R170" s="148">
        <f t="shared" si="28"/>
        <v>6.0000000000000006E-4</v>
      </c>
      <c r="S170" s="148">
        <v>0</v>
      </c>
      <c r="T170" s="149">
        <f t="shared" si="29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223</v>
      </c>
      <c r="AT170" s="150" t="s">
        <v>106</v>
      </c>
      <c r="AU170" s="150" t="s">
        <v>84</v>
      </c>
      <c r="AY170" s="14" t="s">
        <v>104</v>
      </c>
      <c r="BE170" s="151">
        <f t="shared" si="30"/>
        <v>0</v>
      </c>
      <c r="BF170" s="151">
        <f t="shared" si="31"/>
        <v>0</v>
      </c>
      <c r="BG170" s="151">
        <f t="shared" si="32"/>
        <v>0</v>
      </c>
      <c r="BH170" s="151">
        <f t="shared" si="33"/>
        <v>0</v>
      </c>
      <c r="BI170" s="151">
        <f t="shared" si="34"/>
        <v>0</v>
      </c>
      <c r="BJ170" s="14" t="s">
        <v>84</v>
      </c>
      <c r="BK170" s="152">
        <f t="shared" si="35"/>
        <v>0</v>
      </c>
      <c r="BL170" s="14" t="s">
        <v>223</v>
      </c>
      <c r="BM170" s="150" t="s">
        <v>7</v>
      </c>
    </row>
    <row r="171" spans="1:65" s="2" customFormat="1" ht="21.75" customHeight="1">
      <c r="A171" s="26"/>
      <c r="B171" s="139"/>
      <c r="C171" s="140" t="s">
        <v>231</v>
      </c>
      <c r="D171" s="140" t="s">
        <v>106</v>
      </c>
      <c r="E171" s="141" t="s">
        <v>232</v>
      </c>
      <c r="F171" s="142" t="s">
        <v>233</v>
      </c>
      <c r="G171" s="143" t="s">
        <v>227</v>
      </c>
      <c r="H171" s="144">
        <v>16</v>
      </c>
      <c r="I171" s="144"/>
      <c r="J171" s="144"/>
      <c r="K171" s="145"/>
      <c r="L171" s="27"/>
      <c r="M171" s="146" t="s">
        <v>1</v>
      </c>
      <c r="N171" s="147" t="s">
        <v>37</v>
      </c>
      <c r="O171" s="148">
        <v>0</v>
      </c>
      <c r="P171" s="148">
        <f t="shared" si="27"/>
        <v>0</v>
      </c>
      <c r="Q171" s="148">
        <v>0</v>
      </c>
      <c r="R171" s="148">
        <f t="shared" si="28"/>
        <v>0</v>
      </c>
      <c r="S171" s="148">
        <v>0</v>
      </c>
      <c r="T171" s="149">
        <f t="shared" si="29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223</v>
      </c>
      <c r="AT171" s="150" t="s">
        <v>106</v>
      </c>
      <c r="AU171" s="150" t="s">
        <v>84</v>
      </c>
      <c r="AY171" s="14" t="s">
        <v>104</v>
      </c>
      <c r="BE171" s="151">
        <f t="shared" si="30"/>
        <v>0</v>
      </c>
      <c r="BF171" s="151">
        <f t="shared" si="31"/>
        <v>0</v>
      </c>
      <c r="BG171" s="151">
        <f t="shared" si="32"/>
        <v>0</v>
      </c>
      <c r="BH171" s="151">
        <f t="shared" si="33"/>
        <v>0</v>
      </c>
      <c r="BI171" s="151">
        <f t="shared" si="34"/>
        <v>0</v>
      </c>
      <c r="BJ171" s="14" t="s">
        <v>84</v>
      </c>
      <c r="BK171" s="152">
        <f t="shared" si="35"/>
        <v>0</v>
      </c>
      <c r="BL171" s="14" t="s">
        <v>223</v>
      </c>
      <c r="BM171" s="150" t="s">
        <v>200</v>
      </c>
    </row>
    <row r="172" spans="1:65" s="2" customFormat="1" ht="21.75" customHeight="1">
      <c r="A172" s="26"/>
      <c r="B172" s="139"/>
      <c r="C172" s="140" t="s">
        <v>234</v>
      </c>
      <c r="D172" s="140" t="s">
        <v>106</v>
      </c>
      <c r="E172" s="141" t="s">
        <v>235</v>
      </c>
      <c r="F172" s="142" t="s">
        <v>236</v>
      </c>
      <c r="G172" s="143" t="s">
        <v>136</v>
      </c>
      <c r="H172" s="144">
        <v>2</v>
      </c>
      <c r="I172" s="144"/>
      <c r="J172" s="144"/>
      <c r="K172" s="145"/>
      <c r="L172" s="27"/>
      <c r="M172" s="146" t="s">
        <v>1</v>
      </c>
      <c r="N172" s="147" t="s">
        <v>37</v>
      </c>
      <c r="O172" s="148">
        <v>0</v>
      </c>
      <c r="P172" s="148">
        <f t="shared" si="27"/>
        <v>0</v>
      </c>
      <c r="Q172" s="148">
        <v>0</v>
      </c>
      <c r="R172" s="148">
        <f t="shared" si="28"/>
        <v>0</v>
      </c>
      <c r="S172" s="148">
        <v>0</v>
      </c>
      <c r="T172" s="149">
        <f t="shared" si="29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223</v>
      </c>
      <c r="AT172" s="150" t="s">
        <v>106</v>
      </c>
      <c r="AU172" s="150" t="s">
        <v>84</v>
      </c>
      <c r="AY172" s="14" t="s">
        <v>104</v>
      </c>
      <c r="BE172" s="151">
        <f t="shared" si="30"/>
        <v>0</v>
      </c>
      <c r="BF172" s="151">
        <f t="shared" si="31"/>
        <v>0</v>
      </c>
      <c r="BG172" s="151">
        <f t="shared" si="32"/>
        <v>0</v>
      </c>
      <c r="BH172" s="151">
        <f t="shared" si="33"/>
        <v>0</v>
      </c>
      <c r="BI172" s="151">
        <f t="shared" si="34"/>
        <v>0</v>
      </c>
      <c r="BJ172" s="14" t="s">
        <v>84</v>
      </c>
      <c r="BK172" s="152">
        <f t="shared" si="35"/>
        <v>0</v>
      </c>
      <c r="BL172" s="14" t="s">
        <v>223</v>
      </c>
      <c r="BM172" s="150" t="s">
        <v>209</v>
      </c>
    </row>
    <row r="173" spans="1:65" s="2" customFormat="1" ht="21.75" customHeight="1">
      <c r="A173" s="26"/>
      <c r="B173" s="139"/>
      <c r="C173" s="140" t="s">
        <v>237</v>
      </c>
      <c r="D173" s="140" t="s">
        <v>106</v>
      </c>
      <c r="E173" s="141" t="s">
        <v>238</v>
      </c>
      <c r="F173" s="142" t="s">
        <v>239</v>
      </c>
      <c r="G173" s="143" t="s">
        <v>227</v>
      </c>
      <c r="H173" s="144">
        <v>16</v>
      </c>
      <c r="I173" s="144"/>
      <c r="J173" s="144"/>
      <c r="K173" s="145"/>
      <c r="L173" s="27"/>
      <c r="M173" s="146" t="s">
        <v>1</v>
      </c>
      <c r="N173" s="147" t="s">
        <v>37</v>
      </c>
      <c r="O173" s="148">
        <v>0</v>
      </c>
      <c r="P173" s="148">
        <f t="shared" si="27"/>
        <v>0</v>
      </c>
      <c r="Q173" s="148">
        <v>0</v>
      </c>
      <c r="R173" s="148">
        <f t="shared" si="28"/>
        <v>0</v>
      </c>
      <c r="S173" s="148">
        <v>0</v>
      </c>
      <c r="T173" s="149">
        <f t="shared" si="29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223</v>
      </c>
      <c r="AT173" s="150" t="s">
        <v>106</v>
      </c>
      <c r="AU173" s="150" t="s">
        <v>84</v>
      </c>
      <c r="AY173" s="14" t="s">
        <v>104</v>
      </c>
      <c r="BE173" s="151">
        <f t="shared" si="30"/>
        <v>0</v>
      </c>
      <c r="BF173" s="151">
        <f t="shared" si="31"/>
        <v>0</v>
      </c>
      <c r="BG173" s="151">
        <f t="shared" si="32"/>
        <v>0</v>
      </c>
      <c r="BH173" s="151">
        <f t="shared" si="33"/>
        <v>0</v>
      </c>
      <c r="BI173" s="151">
        <f t="shared" si="34"/>
        <v>0</v>
      </c>
      <c r="BJ173" s="14" t="s">
        <v>84</v>
      </c>
      <c r="BK173" s="152">
        <f t="shared" si="35"/>
        <v>0</v>
      </c>
      <c r="BL173" s="14" t="s">
        <v>223</v>
      </c>
      <c r="BM173" s="150" t="s">
        <v>219</v>
      </c>
    </row>
    <row r="174" spans="1:65" s="2" customFormat="1" ht="16.5" customHeight="1">
      <c r="A174" s="26"/>
      <c r="B174" s="139"/>
      <c r="C174" s="153" t="s">
        <v>208</v>
      </c>
      <c r="D174" s="153" t="s">
        <v>204</v>
      </c>
      <c r="E174" s="154" t="s">
        <v>240</v>
      </c>
      <c r="F174" s="155" t="s">
        <v>241</v>
      </c>
      <c r="G174" s="156" t="s">
        <v>227</v>
      </c>
      <c r="H174" s="157">
        <v>36</v>
      </c>
      <c r="I174" s="157"/>
      <c r="J174" s="157"/>
      <c r="K174" s="158"/>
      <c r="L174" s="159"/>
      <c r="M174" s="160" t="s">
        <v>1</v>
      </c>
      <c r="N174" s="161" t="s">
        <v>37</v>
      </c>
      <c r="O174" s="148">
        <v>0</v>
      </c>
      <c r="P174" s="148">
        <f t="shared" si="27"/>
        <v>0</v>
      </c>
      <c r="Q174" s="148">
        <v>0</v>
      </c>
      <c r="R174" s="148">
        <f t="shared" si="28"/>
        <v>0</v>
      </c>
      <c r="S174" s="148">
        <v>0</v>
      </c>
      <c r="T174" s="149">
        <f t="shared" si="29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242</v>
      </c>
      <c r="AT174" s="150" t="s">
        <v>204</v>
      </c>
      <c r="AU174" s="150" t="s">
        <v>84</v>
      </c>
      <c r="AY174" s="14" t="s">
        <v>104</v>
      </c>
      <c r="BE174" s="151">
        <f t="shared" si="30"/>
        <v>0</v>
      </c>
      <c r="BF174" s="151">
        <f t="shared" si="31"/>
        <v>0</v>
      </c>
      <c r="BG174" s="151">
        <f t="shared" si="32"/>
        <v>0</v>
      </c>
      <c r="BH174" s="151">
        <f t="shared" si="33"/>
        <v>0</v>
      </c>
      <c r="BI174" s="151">
        <f t="shared" si="34"/>
        <v>0</v>
      </c>
      <c r="BJ174" s="14" t="s">
        <v>84</v>
      </c>
      <c r="BK174" s="152">
        <f t="shared" si="35"/>
        <v>0</v>
      </c>
      <c r="BL174" s="14" t="s">
        <v>223</v>
      </c>
      <c r="BM174" s="150" t="s">
        <v>228</v>
      </c>
    </row>
    <row r="175" spans="1:65" s="2" customFormat="1" ht="16.5" customHeight="1">
      <c r="A175" s="26"/>
      <c r="B175" s="139"/>
      <c r="C175" s="153" t="s">
        <v>243</v>
      </c>
      <c r="D175" s="153" t="s">
        <v>204</v>
      </c>
      <c r="E175" s="154" t="s">
        <v>244</v>
      </c>
      <c r="F175" s="155" t="s">
        <v>245</v>
      </c>
      <c r="G175" s="156" t="s">
        <v>136</v>
      </c>
      <c r="H175" s="157">
        <v>2</v>
      </c>
      <c r="I175" s="157"/>
      <c r="J175" s="157"/>
      <c r="K175" s="158"/>
      <c r="L175" s="159"/>
      <c r="M175" s="160" t="s">
        <v>1</v>
      </c>
      <c r="N175" s="161" t="s">
        <v>37</v>
      </c>
      <c r="O175" s="148">
        <v>0</v>
      </c>
      <c r="P175" s="148">
        <f t="shared" si="27"/>
        <v>0</v>
      </c>
      <c r="Q175" s="148">
        <v>0</v>
      </c>
      <c r="R175" s="148">
        <f t="shared" si="28"/>
        <v>0</v>
      </c>
      <c r="S175" s="148">
        <v>0</v>
      </c>
      <c r="T175" s="149">
        <f t="shared" si="29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242</v>
      </c>
      <c r="AT175" s="150" t="s">
        <v>204</v>
      </c>
      <c r="AU175" s="150" t="s">
        <v>84</v>
      </c>
      <c r="AY175" s="14" t="s">
        <v>104</v>
      </c>
      <c r="BE175" s="151">
        <f t="shared" si="30"/>
        <v>0</v>
      </c>
      <c r="BF175" s="151">
        <f t="shared" si="31"/>
        <v>0</v>
      </c>
      <c r="BG175" s="151">
        <f t="shared" si="32"/>
        <v>0</v>
      </c>
      <c r="BH175" s="151">
        <f t="shared" si="33"/>
        <v>0</v>
      </c>
      <c r="BI175" s="151">
        <f t="shared" si="34"/>
        <v>0</v>
      </c>
      <c r="BJ175" s="14" t="s">
        <v>84</v>
      </c>
      <c r="BK175" s="152">
        <f t="shared" si="35"/>
        <v>0</v>
      </c>
      <c r="BL175" s="14" t="s">
        <v>223</v>
      </c>
      <c r="BM175" s="150" t="s">
        <v>234</v>
      </c>
    </row>
    <row r="176" spans="1:65" s="2" customFormat="1" ht="16.5" customHeight="1">
      <c r="A176" s="26"/>
      <c r="B176" s="139"/>
      <c r="C176" s="153" t="s">
        <v>246</v>
      </c>
      <c r="D176" s="153" t="s">
        <v>204</v>
      </c>
      <c r="E176" s="154" t="s">
        <v>247</v>
      </c>
      <c r="F176" s="155" t="s">
        <v>248</v>
      </c>
      <c r="G176" s="156" t="s">
        <v>136</v>
      </c>
      <c r="H176" s="157">
        <v>2</v>
      </c>
      <c r="I176" s="157"/>
      <c r="J176" s="157"/>
      <c r="K176" s="158"/>
      <c r="L176" s="159"/>
      <c r="M176" s="160" t="s">
        <v>1</v>
      </c>
      <c r="N176" s="161" t="s">
        <v>37</v>
      </c>
      <c r="O176" s="148">
        <v>0</v>
      </c>
      <c r="P176" s="148">
        <f t="shared" si="27"/>
        <v>0</v>
      </c>
      <c r="Q176" s="148">
        <v>0</v>
      </c>
      <c r="R176" s="148">
        <f t="shared" si="28"/>
        <v>0</v>
      </c>
      <c r="S176" s="148">
        <v>0</v>
      </c>
      <c r="T176" s="149">
        <f t="shared" si="29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242</v>
      </c>
      <c r="AT176" s="150" t="s">
        <v>204</v>
      </c>
      <c r="AU176" s="150" t="s">
        <v>84</v>
      </c>
      <c r="AY176" s="14" t="s">
        <v>104</v>
      </c>
      <c r="BE176" s="151">
        <f t="shared" si="30"/>
        <v>0</v>
      </c>
      <c r="BF176" s="151">
        <f t="shared" si="31"/>
        <v>0</v>
      </c>
      <c r="BG176" s="151">
        <f t="shared" si="32"/>
        <v>0</v>
      </c>
      <c r="BH176" s="151">
        <f t="shared" si="33"/>
        <v>0</v>
      </c>
      <c r="BI176" s="151">
        <f t="shared" si="34"/>
        <v>0</v>
      </c>
      <c r="BJ176" s="14" t="s">
        <v>84</v>
      </c>
      <c r="BK176" s="152">
        <f t="shared" si="35"/>
        <v>0</v>
      </c>
      <c r="BL176" s="14" t="s">
        <v>223</v>
      </c>
      <c r="BM176" s="150" t="s">
        <v>208</v>
      </c>
    </row>
    <row r="177" spans="1:65" s="2" customFormat="1" ht="16.5" customHeight="1">
      <c r="A177" s="26"/>
      <c r="B177" s="139"/>
      <c r="C177" s="153" t="s">
        <v>249</v>
      </c>
      <c r="D177" s="153" t="s">
        <v>204</v>
      </c>
      <c r="E177" s="154" t="s">
        <v>250</v>
      </c>
      <c r="F177" s="155" t="s">
        <v>251</v>
      </c>
      <c r="G177" s="156" t="s">
        <v>136</v>
      </c>
      <c r="H177" s="157">
        <v>4</v>
      </c>
      <c r="I177" s="157"/>
      <c r="J177" s="157"/>
      <c r="K177" s="158"/>
      <c r="L177" s="159"/>
      <c r="M177" s="160" t="s">
        <v>1</v>
      </c>
      <c r="N177" s="161" t="s">
        <v>37</v>
      </c>
      <c r="O177" s="148">
        <v>0</v>
      </c>
      <c r="P177" s="148">
        <f t="shared" si="27"/>
        <v>0</v>
      </c>
      <c r="Q177" s="148">
        <v>0</v>
      </c>
      <c r="R177" s="148">
        <f t="shared" si="28"/>
        <v>0</v>
      </c>
      <c r="S177" s="148">
        <v>0</v>
      </c>
      <c r="T177" s="149">
        <f t="shared" si="29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242</v>
      </c>
      <c r="AT177" s="150" t="s">
        <v>204</v>
      </c>
      <c r="AU177" s="150" t="s">
        <v>84</v>
      </c>
      <c r="AY177" s="14" t="s">
        <v>104</v>
      </c>
      <c r="BE177" s="151">
        <f t="shared" si="30"/>
        <v>0</v>
      </c>
      <c r="BF177" s="151">
        <f t="shared" si="31"/>
        <v>0</v>
      </c>
      <c r="BG177" s="151">
        <f t="shared" si="32"/>
        <v>0</v>
      </c>
      <c r="BH177" s="151">
        <f t="shared" si="33"/>
        <v>0</v>
      </c>
      <c r="BI177" s="151">
        <f t="shared" si="34"/>
        <v>0</v>
      </c>
      <c r="BJ177" s="14" t="s">
        <v>84</v>
      </c>
      <c r="BK177" s="152">
        <f t="shared" si="35"/>
        <v>0</v>
      </c>
      <c r="BL177" s="14" t="s">
        <v>223</v>
      </c>
      <c r="BM177" s="150" t="s">
        <v>246</v>
      </c>
    </row>
    <row r="178" spans="1:65" s="2" customFormat="1" ht="16.5" customHeight="1">
      <c r="A178" s="26"/>
      <c r="B178" s="139"/>
      <c r="C178" s="153" t="s">
        <v>252</v>
      </c>
      <c r="D178" s="153" t="s">
        <v>204</v>
      </c>
      <c r="E178" s="154" t="s">
        <v>253</v>
      </c>
      <c r="F178" s="155" t="s">
        <v>254</v>
      </c>
      <c r="G178" s="156" t="s">
        <v>136</v>
      </c>
      <c r="H178" s="157">
        <v>2</v>
      </c>
      <c r="I178" s="157"/>
      <c r="J178" s="157"/>
      <c r="K178" s="158"/>
      <c r="L178" s="159"/>
      <c r="M178" s="160" t="s">
        <v>1</v>
      </c>
      <c r="N178" s="161" t="s">
        <v>37</v>
      </c>
      <c r="O178" s="148">
        <v>0</v>
      </c>
      <c r="P178" s="148">
        <f t="shared" si="27"/>
        <v>0</v>
      </c>
      <c r="Q178" s="148">
        <v>0</v>
      </c>
      <c r="R178" s="148">
        <f t="shared" si="28"/>
        <v>0</v>
      </c>
      <c r="S178" s="148">
        <v>0</v>
      </c>
      <c r="T178" s="149">
        <f t="shared" si="29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242</v>
      </c>
      <c r="AT178" s="150" t="s">
        <v>204</v>
      </c>
      <c r="AU178" s="150" t="s">
        <v>84</v>
      </c>
      <c r="AY178" s="14" t="s">
        <v>104</v>
      </c>
      <c r="BE178" s="151">
        <f t="shared" si="30"/>
        <v>0</v>
      </c>
      <c r="BF178" s="151">
        <f t="shared" si="31"/>
        <v>0</v>
      </c>
      <c r="BG178" s="151">
        <f t="shared" si="32"/>
        <v>0</v>
      </c>
      <c r="BH178" s="151">
        <f t="shared" si="33"/>
        <v>0</v>
      </c>
      <c r="BI178" s="151">
        <f t="shared" si="34"/>
        <v>0</v>
      </c>
      <c r="BJ178" s="14" t="s">
        <v>84</v>
      </c>
      <c r="BK178" s="152">
        <f t="shared" si="35"/>
        <v>0</v>
      </c>
      <c r="BL178" s="14" t="s">
        <v>223</v>
      </c>
      <c r="BM178" s="150" t="s">
        <v>252</v>
      </c>
    </row>
    <row r="179" spans="1:65" s="2" customFormat="1" ht="16.5" customHeight="1">
      <c r="A179" s="26"/>
      <c r="B179" s="139"/>
      <c r="C179" s="153" t="s">
        <v>255</v>
      </c>
      <c r="D179" s="153" t="s">
        <v>204</v>
      </c>
      <c r="E179" s="154" t="s">
        <v>256</v>
      </c>
      <c r="F179" s="155" t="s">
        <v>257</v>
      </c>
      <c r="G179" s="156" t="s">
        <v>136</v>
      </c>
      <c r="H179" s="157">
        <v>12</v>
      </c>
      <c r="I179" s="157"/>
      <c r="J179" s="157"/>
      <c r="K179" s="158"/>
      <c r="L179" s="159"/>
      <c r="M179" s="160" t="s">
        <v>1</v>
      </c>
      <c r="N179" s="161" t="s">
        <v>37</v>
      </c>
      <c r="O179" s="148">
        <v>0</v>
      </c>
      <c r="P179" s="148">
        <f t="shared" si="27"/>
        <v>0</v>
      </c>
      <c r="Q179" s="148">
        <v>0</v>
      </c>
      <c r="R179" s="148">
        <f t="shared" si="28"/>
        <v>0</v>
      </c>
      <c r="S179" s="148">
        <v>0</v>
      </c>
      <c r="T179" s="149">
        <f t="shared" si="29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242</v>
      </c>
      <c r="AT179" s="150" t="s">
        <v>204</v>
      </c>
      <c r="AU179" s="150" t="s">
        <v>84</v>
      </c>
      <c r="AY179" s="14" t="s">
        <v>104</v>
      </c>
      <c r="BE179" s="151">
        <f t="shared" si="30"/>
        <v>0</v>
      </c>
      <c r="BF179" s="151">
        <f t="shared" si="31"/>
        <v>0</v>
      </c>
      <c r="BG179" s="151">
        <f t="shared" si="32"/>
        <v>0</v>
      </c>
      <c r="BH179" s="151">
        <f t="shared" si="33"/>
        <v>0</v>
      </c>
      <c r="BI179" s="151">
        <f t="shared" si="34"/>
        <v>0</v>
      </c>
      <c r="BJ179" s="14" t="s">
        <v>84</v>
      </c>
      <c r="BK179" s="152">
        <f t="shared" si="35"/>
        <v>0</v>
      </c>
      <c r="BL179" s="14" t="s">
        <v>223</v>
      </c>
      <c r="BM179" s="150" t="s">
        <v>258</v>
      </c>
    </row>
    <row r="180" spans="1:65" s="2" customFormat="1" ht="16.5" customHeight="1">
      <c r="A180" s="26"/>
      <c r="B180" s="139"/>
      <c r="C180" s="153" t="s">
        <v>258</v>
      </c>
      <c r="D180" s="153" t="s">
        <v>204</v>
      </c>
      <c r="E180" s="154" t="s">
        <v>259</v>
      </c>
      <c r="F180" s="155" t="s">
        <v>260</v>
      </c>
      <c r="G180" s="156" t="s">
        <v>136</v>
      </c>
      <c r="H180" s="157">
        <v>12</v>
      </c>
      <c r="I180" s="157"/>
      <c r="J180" s="157"/>
      <c r="K180" s="158"/>
      <c r="L180" s="159"/>
      <c r="M180" s="160" t="s">
        <v>1</v>
      </c>
      <c r="N180" s="161" t="s">
        <v>37</v>
      </c>
      <c r="O180" s="148">
        <v>0</v>
      </c>
      <c r="P180" s="148">
        <f t="shared" si="27"/>
        <v>0</v>
      </c>
      <c r="Q180" s="148">
        <v>0</v>
      </c>
      <c r="R180" s="148">
        <f t="shared" si="28"/>
        <v>0</v>
      </c>
      <c r="S180" s="148">
        <v>0</v>
      </c>
      <c r="T180" s="149">
        <f t="shared" si="29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242</v>
      </c>
      <c r="AT180" s="150" t="s">
        <v>204</v>
      </c>
      <c r="AU180" s="150" t="s">
        <v>84</v>
      </c>
      <c r="AY180" s="14" t="s">
        <v>104</v>
      </c>
      <c r="BE180" s="151">
        <f t="shared" si="30"/>
        <v>0</v>
      </c>
      <c r="BF180" s="151">
        <f t="shared" si="31"/>
        <v>0</v>
      </c>
      <c r="BG180" s="151">
        <f t="shared" si="32"/>
        <v>0</v>
      </c>
      <c r="BH180" s="151">
        <f t="shared" si="33"/>
        <v>0</v>
      </c>
      <c r="BI180" s="151">
        <f t="shared" si="34"/>
        <v>0</v>
      </c>
      <c r="BJ180" s="14" t="s">
        <v>84</v>
      </c>
      <c r="BK180" s="152">
        <f t="shared" si="35"/>
        <v>0</v>
      </c>
      <c r="BL180" s="14" t="s">
        <v>223</v>
      </c>
      <c r="BM180" s="150" t="s">
        <v>261</v>
      </c>
    </row>
    <row r="181" spans="1:65" s="2" customFormat="1" ht="16.5" customHeight="1">
      <c r="A181" s="26"/>
      <c r="B181" s="139"/>
      <c r="C181" s="140" t="s">
        <v>262</v>
      </c>
      <c r="D181" s="140" t="s">
        <v>106</v>
      </c>
      <c r="E181" s="141" t="s">
        <v>263</v>
      </c>
      <c r="F181" s="142" t="s">
        <v>264</v>
      </c>
      <c r="G181" s="143" t="s">
        <v>215</v>
      </c>
      <c r="H181" s="144">
        <v>2.5999999999999999E-2</v>
      </c>
      <c r="I181" s="144"/>
      <c r="J181" s="144"/>
      <c r="K181" s="145"/>
      <c r="L181" s="27"/>
      <c r="M181" s="146" t="s">
        <v>1</v>
      </c>
      <c r="N181" s="147" t="s">
        <v>37</v>
      </c>
      <c r="O181" s="148">
        <v>0</v>
      </c>
      <c r="P181" s="148">
        <f t="shared" si="27"/>
        <v>0</v>
      </c>
      <c r="Q181" s="148">
        <v>0</v>
      </c>
      <c r="R181" s="148">
        <f t="shared" si="28"/>
        <v>0</v>
      </c>
      <c r="S181" s="148">
        <v>0</v>
      </c>
      <c r="T181" s="149">
        <f t="shared" si="29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223</v>
      </c>
      <c r="AT181" s="150" t="s">
        <v>106</v>
      </c>
      <c r="AU181" s="150" t="s">
        <v>84</v>
      </c>
      <c r="AY181" s="14" t="s">
        <v>104</v>
      </c>
      <c r="BE181" s="151">
        <f t="shared" si="30"/>
        <v>0</v>
      </c>
      <c r="BF181" s="151">
        <f t="shared" si="31"/>
        <v>0</v>
      </c>
      <c r="BG181" s="151">
        <f t="shared" si="32"/>
        <v>0</v>
      </c>
      <c r="BH181" s="151">
        <f t="shared" si="33"/>
        <v>0</v>
      </c>
      <c r="BI181" s="151">
        <f t="shared" si="34"/>
        <v>0</v>
      </c>
      <c r="BJ181" s="14" t="s">
        <v>84</v>
      </c>
      <c r="BK181" s="152">
        <f t="shared" si="35"/>
        <v>0</v>
      </c>
      <c r="BL181" s="14" t="s">
        <v>223</v>
      </c>
      <c r="BM181" s="150" t="s">
        <v>265</v>
      </c>
    </row>
    <row r="182" spans="1:65" s="2" customFormat="1" ht="16.5" customHeight="1">
      <c r="A182" s="26"/>
      <c r="B182" s="139"/>
      <c r="C182" s="153" t="s">
        <v>261</v>
      </c>
      <c r="D182" s="153" t="s">
        <v>204</v>
      </c>
      <c r="E182" s="154" t="s">
        <v>266</v>
      </c>
      <c r="F182" s="155" t="s">
        <v>267</v>
      </c>
      <c r="G182" s="156" t="s">
        <v>215</v>
      </c>
      <c r="H182" s="157">
        <v>3.5999999999999997E-2</v>
      </c>
      <c r="I182" s="157"/>
      <c r="J182" s="157"/>
      <c r="K182" s="158"/>
      <c r="L182" s="159"/>
      <c r="M182" s="160" t="s">
        <v>1</v>
      </c>
      <c r="N182" s="161" t="s">
        <v>37</v>
      </c>
      <c r="O182" s="148">
        <v>0</v>
      </c>
      <c r="P182" s="148">
        <f t="shared" si="27"/>
        <v>0</v>
      </c>
      <c r="Q182" s="148">
        <v>0</v>
      </c>
      <c r="R182" s="148">
        <f t="shared" si="28"/>
        <v>0</v>
      </c>
      <c r="S182" s="148">
        <v>0</v>
      </c>
      <c r="T182" s="149">
        <f t="shared" si="29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242</v>
      </c>
      <c r="AT182" s="150" t="s">
        <v>204</v>
      </c>
      <c r="AU182" s="150" t="s">
        <v>84</v>
      </c>
      <c r="AY182" s="14" t="s">
        <v>104</v>
      </c>
      <c r="BE182" s="151">
        <f t="shared" si="30"/>
        <v>0</v>
      </c>
      <c r="BF182" s="151">
        <f t="shared" si="31"/>
        <v>0</v>
      </c>
      <c r="BG182" s="151">
        <f t="shared" si="32"/>
        <v>0</v>
      </c>
      <c r="BH182" s="151">
        <f t="shared" si="33"/>
        <v>0</v>
      </c>
      <c r="BI182" s="151">
        <f t="shared" si="34"/>
        <v>0</v>
      </c>
      <c r="BJ182" s="14" t="s">
        <v>84</v>
      </c>
      <c r="BK182" s="152">
        <f t="shared" si="35"/>
        <v>0</v>
      </c>
      <c r="BL182" s="14" t="s">
        <v>223</v>
      </c>
      <c r="BM182" s="150" t="s">
        <v>268</v>
      </c>
    </row>
    <row r="183" spans="1:65" s="2" customFormat="1" ht="16.5" customHeight="1">
      <c r="A183" s="26"/>
      <c r="B183" s="139"/>
      <c r="C183" s="140" t="s">
        <v>269</v>
      </c>
      <c r="D183" s="140" t="s">
        <v>106</v>
      </c>
      <c r="E183" s="141" t="s">
        <v>270</v>
      </c>
      <c r="F183" s="142" t="s">
        <v>271</v>
      </c>
      <c r="G183" s="143" t="s">
        <v>272</v>
      </c>
      <c r="H183" s="144">
        <v>1</v>
      </c>
      <c r="I183" s="144"/>
      <c r="J183" s="144"/>
      <c r="K183" s="145"/>
      <c r="L183" s="27"/>
      <c r="M183" s="162" t="s">
        <v>1</v>
      </c>
      <c r="N183" s="163" t="s">
        <v>37</v>
      </c>
      <c r="O183" s="164">
        <v>0</v>
      </c>
      <c r="P183" s="164">
        <f t="shared" si="27"/>
        <v>0</v>
      </c>
      <c r="Q183" s="164">
        <v>0</v>
      </c>
      <c r="R183" s="164">
        <f t="shared" si="28"/>
        <v>0</v>
      </c>
      <c r="S183" s="164">
        <v>0</v>
      </c>
      <c r="T183" s="165">
        <f t="shared" si="29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223</v>
      </c>
      <c r="AT183" s="150" t="s">
        <v>106</v>
      </c>
      <c r="AU183" s="150" t="s">
        <v>84</v>
      </c>
      <c r="AY183" s="14" t="s">
        <v>104</v>
      </c>
      <c r="BE183" s="151">
        <f t="shared" si="30"/>
        <v>0</v>
      </c>
      <c r="BF183" s="151">
        <f t="shared" si="31"/>
        <v>0</v>
      </c>
      <c r="BG183" s="151">
        <f t="shared" si="32"/>
        <v>0</v>
      </c>
      <c r="BH183" s="151">
        <f t="shared" si="33"/>
        <v>0</v>
      </c>
      <c r="BI183" s="151">
        <f t="shared" si="34"/>
        <v>0</v>
      </c>
      <c r="BJ183" s="14" t="s">
        <v>84</v>
      </c>
      <c r="BK183" s="152">
        <f t="shared" si="35"/>
        <v>0</v>
      </c>
      <c r="BL183" s="14" t="s">
        <v>223</v>
      </c>
      <c r="BM183" s="150" t="s">
        <v>273</v>
      </c>
    </row>
    <row r="184" spans="1:65" s="2" customFormat="1" ht="6.95" customHeight="1">
      <c r="A184" s="26"/>
      <c r="B184" s="41"/>
      <c r="C184" s="42"/>
      <c r="D184" s="42"/>
      <c r="E184" s="42"/>
      <c r="F184" s="42"/>
      <c r="G184" s="42"/>
      <c r="H184" s="42"/>
      <c r="I184" s="42"/>
      <c r="J184" s="42"/>
      <c r="K184" s="42"/>
      <c r="L184" s="27"/>
      <c r="M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</row>
  </sheetData>
  <autoFilter ref="C130:K183"/>
  <mergeCells count="12">
    <mergeCell ref="E123:H123"/>
    <mergeCell ref="H2:R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D20 - Pripojovací rozvod ...</vt:lpstr>
      <vt:lpstr>Hárok1</vt:lpstr>
      <vt:lpstr>Hárok2</vt:lpstr>
      <vt:lpstr>'D20 - Pripojovací rozvod ...'!Názvy_tlače</vt:lpstr>
      <vt:lpstr>'Rekapitulácia stavby'!Názvy_tlače</vt:lpstr>
      <vt:lpstr>'D20 - Pripojovací rozvod 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Robert-PC\Robert</dc:creator>
  <cp:lastModifiedBy>peto</cp:lastModifiedBy>
  <cp:lastPrinted>2020-01-29T07:58:44Z</cp:lastPrinted>
  <dcterms:created xsi:type="dcterms:W3CDTF">2020-01-28T15:24:49Z</dcterms:created>
  <dcterms:modified xsi:type="dcterms:W3CDTF">2020-01-29T08:03:42Z</dcterms:modified>
</cp:coreProperties>
</file>