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nism\Desktop\2023\ZŠ Tulipánová\"/>
    </mc:Choice>
  </mc:AlternateContent>
  <bookViews>
    <workbookView xWindow="270" yWindow="585" windowWidth="13095" windowHeight="9405"/>
  </bookViews>
  <sheets>
    <sheet name="Rekapitulácia stavby" sheetId="1" r:id="rId1"/>
    <sheet name="SO01 - SO-01 Vnútorné sta..." sheetId="2" r:id="rId2"/>
    <sheet name="SO011 - SO-01.1 Búracie p..." sheetId="3" r:id="rId3"/>
    <sheet name="SO012 - SO-01.2 Statické ..." sheetId="4" r:id="rId4"/>
    <sheet name="SO013 - SO-01.3 Vonkajšie..." sheetId="5" r:id="rId5"/>
    <sheet name="SO014 - SO-01.4 Zatepleni..." sheetId="6" r:id="rId6"/>
    <sheet name="SO015 - SO-01.5 Zatepleni..." sheetId="7" r:id="rId7"/>
    <sheet name="SO02 - SO-02 Rekonštrukci..." sheetId="8" r:id="rId8"/>
    <sheet name="SO021 - SO-02.1 Pripojova..." sheetId="9" r:id="rId9"/>
    <sheet name="SO03 - SO-03 Vykurovanie" sheetId="10" r:id="rId10"/>
    <sheet name="SO031 - SO-03.1 Pripojova..." sheetId="11" r:id="rId11"/>
    <sheet name="SO04 - SO-04 Vetranie" sheetId="12" r:id="rId12"/>
    <sheet name="SO05 - Elektroinštalácia" sheetId="13" r:id="rId13"/>
    <sheet name="SO05.1 - Slaboprúd" sheetId="14" r:id="rId14"/>
    <sheet name="SO06 - Bleskozvod" sheetId="15" r:id="rId15"/>
  </sheets>
  <definedNames>
    <definedName name="_xlnm._FilterDatabase" localSheetId="1" hidden="1">'SO01 - SO-01 Vnútorné sta...'!$C$135:$K$266</definedName>
    <definedName name="_xlnm._FilterDatabase" localSheetId="2" hidden="1">'SO011 - SO-01.1 Búracie p...'!$C$129:$K$216</definedName>
    <definedName name="_xlnm._FilterDatabase" localSheetId="3" hidden="1">'SO012 - SO-01.2 Statické ...'!$C$122:$K$139</definedName>
    <definedName name="_xlnm._FilterDatabase" localSheetId="4" hidden="1">'SO013 - SO-01.3 Vonkajšie...'!$C$125:$K$158</definedName>
    <definedName name="_xlnm._FilterDatabase" localSheetId="5" hidden="1">'SO014 - SO-01.4 Zatepleni...'!$C$126:$K$183</definedName>
    <definedName name="_xlnm._FilterDatabase" localSheetId="6" hidden="1">'SO015 - SO-01.5 Zatepleni...'!$C$125:$K$173</definedName>
    <definedName name="_xlnm._FilterDatabase" localSheetId="7" hidden="1">'SO02 - SO-02 Rekonštrukci...'!$C$126:$K$260</definedName>
    <definedName name="_xlnm._FilterDatabase" localSheetId="8" hidden="1">'SO021 - SO-02.1 Pripojova...'!$C$124:$K$184</definedName>
    <definedName name="_xlnm._FilterDatabase" localSheetId="9" hidden="1">'SO03 - SO-03 Vykurovanie'!$C$125:$K$197</definedName>
    <definedName name="_xlnm._FilterDatabase" localSheetId="10" hidden="1">'SO031 - SO-03.1 Pripojova...'!$C$126:$K$179</definedName>
    <definedName name="_xlnm._FilterDatabase" localSheetId="11" hidden="1">'SO04 - SO-04 Vetranie'!$C$119:$K$165</definedName>
    <definedName name="_xlnm._FilterDatabase" localSheetId="12" hidden="1">'SO05 - Elektroinštalácia'!$C$118:$K$199</definedName>
    <definedName name="_xlnm._FilterDatabase" localSheetId="13" hidden="1">'SO05.1 - Slaboprúd'!$C$119:$K$169</definedName>
    <definedName name="_xlnm._FilterDatabase" localSheetId="14" hidden="1">'SO06 - Bleskozvod'!$C$119:$K$168</definedName>
    <definedName name="_xlnm.Print_Titles" localSheetId="0">'Rekapitulácia stavby'!$92:$92</definedName>
    <definedName name="_xlnm.Print_Titles" localSheetId="1">'SO01 - SO-01 Vnútorné sta...'!$135:$135</definedName>
    <definedName name="_xlnm.Print_Titles" localSheetId="2">'SO011 - SO-01.1 Búracie p...'!$129:$129</definedName>
    <definedName name="_xlnm.Print_Titles" localSheetId="3">'SO012 - SO-01.2 Statické ...'!$122:$122</definedName>
    <definedName name="_xlnm.Print_Titles" localSheetId="4">'SO013 - SO-01.3 Vonkajšie...'!$125:$125</definedName>
    <definedName name="_xlnm.Print_Titles" localSheetId="5">'SO014 - SO-01.4 Zatepleni...'!$126:$126</definedName>
    <definedName name="_xlnm.Print_Titles" localSheetId="6">'SO015 - SO-01.5 Zatepleni...'!$125:$125</definedName>
    <definedName name="_xlnm.Print_Titles" localSheetId="7">'SO02 - SO-02 Rekonštrukci...'!$126:$126</definedName>
    <definedName name="_xlnm.Print_Titles" localSheetId="8">'SO021 - SO-02.1 Pripojova...'!$124:$124</definedName>
    <definedName name="_xlnm.Print_Titles" localSheetId="9">'SO03 - SO-03 Vykurovanie'!$125:$125</definedName>
    <definedName name="_xlnm.Print_Titles" localSheetId="10">'SO031 - SO-03.1 Pripojova...'!$126:$126</definedName>
    <definedName name="_xlnm.Print_Titles" localSheetId="11">'SO04 - SO-04 Vetranie'!$119:$119</definedName>
    <definedName name="_xlnm.Print_Titles" localSheetId="12">'SO05 - Elektroinštalácia'!$118:$118</definedName>
    <definedName name="_xlnm.Print_Titles" localSheetId="13">'SO05.1 - Slaboprúd'!$119:$119</definedName>
    <definedName name="_xlnm.Print_Titles" localSheetId="14">'SO06 - Bleskozvod'!$119:$119</definedName>
    <definedName name="_xlnm.Print_Area" localSheetId="0">'Rekapitulácia stavby'!$D$4:$AO$76,'Rekapitulácia stavby'!$C$82:$AQ$109</definedName>
    <definedName name="_xlnm.Print_Area" localSheetId="1">'SO01 - SO-01 Vnútorné sta...'!$C$4:$J$76,'SO01 - SO-01 Vnútorné sta...'!$C$123:$J$266</definedName>
    <definedName name="_xlnm.Print_Area" localSheetId="2">'SO011 - SO-01.1 Búracie p...'!$C$4:$J$76,'SO011 - SO-01.1 Búracie p...'!$C$117:$J$216</definedName>
    <definedName name="_xlnm.Print_Area" localSheetId="3">'SO012 - SO-01.2 Statické ...'!$C$4:$J$76,'SO012 - SO-01.2 Statické ...'!$C$110:$J$139</definedName>
    <definedName name="_xlnm.Print_Area" localSheetId="4">'SO013 - SO-01.3 Vonkajšie...'!$C$4:$J$76,'SO013 - SO-01.3 Vonkajšie...'!$C$113:$J$158</definedName>
    <definedName name="_xlnm.Print_Area" localSheetId="5">'SO014 - SO-01.4 Zatepleni...'!$C$4:$J$76,'SO014 - SO-01.4 Zatepleni...'!$C$114:$J$183</definedName>
    <definedName name="_xlnm.Print_Area" localSheetId="6">'SO015 - SO-01.5 Zatepleni...'!$C$4:$J$76,'SO015 - SO-01.5 Zatepleni...'!$C$113:$J$173</definedName>
    <definedName name="_xlnm.Print_Area" localSheetId="7">'SO02 - SO-02 Rekonštrukci...'!$C$4:$J$76,'SO02 - SO-02 Rekonštrukci...'!$C$114:$J$260</definedName>
    <definedName name="_xlnm.Print_Area" localSheetId="8">'SO021 - SO-02.1 Pripojova...'!$C$4:$J$76,'SO021 - SO-02.1 Pripojova...'!$C$112:$J$184</definedName>
    <definedName name="_xlnm.Print_Area" localSheetId="9">'SO03 - SO-03 Vykurovanie'!$C$4:$J$76,'SO03 - SO-03 Vykurovanie'!$C$113:$J$197</definedName>
    <definedName name="_xlnm.Print_Area" localSheetId="10">'SO031 - SO-03.1 Pripojova...'!$C$4:$J$76,'SO031 - SO-03.1 Pripojova...'!$C$114:$J$179</definedName>
    <definedName name="_xlnm.Print_Area" localSheetId="11">'SO04 - SO-04 Vetranie'!$C$4:$J$76,'SO04 - SO-04 Vetranie'!$C$107:$J$165</definedName>
    <definedName name="_xlnm.Print_Area" localSheetId="12">'SO05 - Elektroinštalácia'!$C$4:$J$76,'SO05 - Elektroinštalácia'!$C$106:$J$199</definedName>
    <definedName name="_xlnm.Print_Area" localSheetId="13">'SO05.1 - Slaboprúd'!$C$4:$J$76,'SO05.1 - Slaboprúd'!$C$107:$J$169</definedName>
    <definedName name="_xlnm.Print_Area" localSheetId="14">'SO06 - Bleskozvod'!$C$4:$J$76,'SO06 - Bleskozvod'!$C$107:$J$168</definedName>
  </definedNames>
  <calcPr calcId="152511"/>
</workbook>
</file>

<file path=xl/calcChain.xml><?xml version="1.0" encoding="utf-8"?>
<calcChain xmlns="http://schemas.openxmlformats.org/spreadsheetml/2006/main">
  <c r="J37" i="15" l="1"/>
  <c r="J36" i="15"/>
  <c r="AY108" i="1" s="1"/>
  <c r="J35" i="15"/>
  <c r="AX108" i="1" s="1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J117" i="15"/>
  <c r="J116" i="15"/>
  <c r="F116" i="15"/>
  <c r="F114" i="15"/>
  <c r="E112" i="15"/>
  <c r="J92" i="15"/>
  <c r="J91" i="15"/>
  <c r="F91" i="15"/>
  <c r="F89" i="15"/>
  <c r="E87" i="15"/>
  <c r="J18" i="15"/>
  <c r="E18" i="15"/>
  <c r="F117" i="15" s="1"/>
  <c r="J17" i="15"/>
  <c r="J12" i="15"/>
  <c r="J114" i="15" s="1"/>
  <c r="E7" i="15"/>
  <c r="E110" i="15" s="1"/>
  <c r="J37" i="14"/>
  <c r="J36" i="14"/>
  <c r="AY107" i="1" s="1"/>
  <c r="J35" i="14"/>
  <c r="AX107" i="1" s="1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J117" i="14"/>
  <c r="J116" i="14"/>
  <c r="F116" i="14"/>
  <c r="F114" i="14"/>
  <c r="E112" i="14"/>
  <c r="J92" i="14"/>
  <c r="J91" i="14"/>
  <c r="F91" i="14"/>
  <c r="F89" i="14"/>
  <c r="E87" i="14"/>
  <c r="J18" i="14"/>
  <c r="E18" i="14"/>
  <c r="F117" i="14" s="1"/>
  <c r="J17" i="14"/>
  <c r="J12" i="14"/>
  <c r="J89" i="14" s="1"/>
  <c r="E7" i="14"/>
  <c r="E110" i="14"/>
  <c r="J37" i="13"/>
  <c r="J36" i="13"/>
  <c r="AY106" i="1" s="1"/>
  <c r="J35" i="13"/>
  <c r="AX106" i="1" s="1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BI124" i="13"/>
  <c r="BH124" i="13"/>
  <c r="BG124" i="13"/>
  <c r="BE124" i="13"/>
  <c r="T124" i="13"/>
  <c r="R124" i="13"/>
  <c r="P124" i="13"/>
  <c r="BI123" i="13"/>
  <c r="BH123" i="13"/>
  <c r="BG123" i="13"/>
  <c r="BE123" i="13"/>
  <c r="T123" i="13"/>
  <c r="R123" i="13"/>
  <c r="P123" i="13"/>
  <c r="BI122" i="13"/>
  <c r="BH122" i="13"/>
  <c r="BG122" i="13"/>
  <c r="BE122" i="13"/>
  <c r="T122" i="13"/>
  <c r="R122" i="13"/>
  <c r="P122" i="13"/>
  <c r="J116" i="13"/>
  <c r="J115" i="13"/>
  <c r="F115" i="13"/>
  <c r="F113" i="13"/>
  <c r="E111" i="13"/>
  <c r="J92" i="13"/>
  <c r="J91" i="13"/>
  <c r="F91" i="13"/>
  <c r="F89" i="13"/>
  <c r="E87" i="13"/>
  <c r="J18" i="13"/>
  <c r="E18" i="13"/>
  <c r="F116" i="13" s="1"/>
  <c r="J17" i="13"/>
  <c r="J12" i="13"/>
  <c r="J89" i="13" s="1"/>
  <c r="E7" i="13"/>
  <c r="E109" i="13"/>
  <c r="J37" i="12"/>
  <c r="J36" i="12"/>
  <c r="AY105" i="1" s="1"/>
  <c r="J35" i="12"/>
  <c r="AX105" i="1" s="1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BI125" i="12"/>
  <c r="BH125" i="12"/>
  <c r="BG125" i="12"/>
  <c r="BE125" i="12"/>
  <c r="T125" i="12"/>
  <c r="R125" i="12"/>
  <c r="P125" i="12"/>
  <c r="BI124" i="12"/>
  <c r="BH124" i="12"/>
  <c r="BG124" i="12"/>
  <c r="BE124" i="12"/>
  <c r="T124" i="12"/>
  <c r="R124" i="12"/>
  <c r="P124" i="12"/>
  <c r="BI123" i="12"/>
  <c r="BH123" i="12"/>
  <c r="BG123" i="12"/>
  <c r="BE123" i="12"/>
  <c r="T123" i="12"/>
  <c r="R123" i="12"/>
  <c r="P123" i="12"/>
  <c r="BI122" i="12"/>
  <c r="BH122" i="12"/>
  <c r="BG122" i="12"/>
  <c r="BE122" i="12"/>
  <c r="T122" i="12"/>
  <c r="R122" i="12"/>
  <c r="P122" i="12"/>
  <c r="J117" i="12"/>
  <c r="J116" i="12"/>
  <c r="F116" i="12"/>
  <c r="F114" i="12"/>
  <c r="E112" i="12"/>
  <c r="J92" i="12"/>
  <c r="J91" i="12"/>
  <c r="F91" i="12"/>
  <c r="F89" i="12"/>
  <c r="E87" i="12"/>
  <c r="J18" i="12"/>
  <c r="E18" i="12"/>
  <c r="F92" i="12" s="1"/>
  <c r="J17" i="12"/>
  <c r="J12" i="12"/>
  <c r="J89" i="12"/>
  <c r="E7" i="12"/>
  <c r="E85" i="12" s="1"/>
  <c r="J37" i="11"/>
  <c r="J36" i="11"/>
  <c r="AY104" i="1" s="1"/>
  <c r="J35" i="11"/>
  <c r="AX104" i="1" s="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2" i="11"/>
  <c r="BH152" i="11"/>
  <c r="BG152" i="11"/>
  <c r="BE152" i="11"/>
  <c r="T152" i="11"/>
  <c r="T151" i="11" s="1"/>
  <c r="R152" i="11"/>
  <c r="R151" i="11" s="1"/>
  <c r="P152" i="11"/>
  <c r="P151" i="11" s="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1" i="11"/>
  <c r="BH141" i="11"/>
  <c r="BG141" i="11"/>
  <c r="BE141" i="11"/>
  <c r="T141" i="11"/>
  <c r="T140" i="11"/>
  <c r="R141" i="11"/>
  <c r="R140" i="11" s="1"/>
  <c r="P141" i="11"/>
  <c r="P140" i="11" s="1"/>
  <c r="BI139" i="11"/>
  <c r="BH139" i="11"/>
  <c r="BG139" i="11"/>
  <c r="BE139" i="11"/>
  <c r="T139" i="11"/>
  <c r="T138" i="11" s="1"/>
  <c r="R139" i="11"/>
  <c r="R138" i="11"/>
  <c r="P139" i="11"/>
  <c r="P138" i="11" s="1"/>
  <c r="BI137" i="11"/>
  <c r="BH137" i="11"/>
  <c r="BG137" i="11"/>
  <c r="BE137" i="11"/>
  <c r="T137" i="11"/>
  <c r="T136" i="11" s="1"/>
  <c r="R137" i="11"/>
  <c r="R136" i="11" s="1"/>
  <c r="P137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J124" i="11"/>
  <c r="J123" i="11"/>
  <c r="F123" i="11"/>
  <c r="F121" i="11"/>
  <c r="E119" i="11"/>
  <c r="J92" i="11"/>
  <c r="J91" i="11"/>
  <c r="F91" i="11"/>
  <c r="F89" i="11"/>
  <c r="E87" i="11"/>
  <c r="J18" i="11"/>
  <c r="E18" i="11"/>
  <c r="F92" i="11" s="1"/>
  <c r="J17" i="11"/>
  <c r="J12" i="11"/>
  <c r="J121" i="11" s="1"/>
  <c r="E7" i="11"/>
  <c r="E117" i="11" s="1"/>
  <c r="J37" i="10"/>
  <c r="J36" i="10"/>
  <c r="AY103" i="1"/>
  <c r="J35" i="10"/>
  <c r="AX103" i="1" s="1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2" i="10"/>
  <c r="BH182" i="10"/>
  <c r="BG182" i="10"/>
  <c r="BE182" i="10"/>
  <c r="T182" i="10"/>
  <c r="T181" i="10" s="1"/>
  <c r="R182" i="10"/>
  <c r="R181" i="10" s="1"/>
  <c r="P182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J123" i="10"/>
  <c r="J122" i="10"/>
  <c r="F122" i="10"/>
  <c r="F120" i="10"/>
  <c r="E118" i="10"/>
  <c r="J92" i="10"/>
  <c r="J91" i="10"/>
  <c r="F91" i="10"/>
  <c r="F89" i="10"/>
  <c r="E87" i="10"/>
  <c r="J18" i="10"/>
  <c r="E18" i="10"/>
  <c r="F123" i="10"/>
  <c r="J17" i="10"/>
  <c r="J12" i="10"/>
  <c r="J89" i="10" s="1"/>
  <c r="E7" i="10"/>
  <c r="E116" i="10" s="1"/>
  <c r="J37" i="9"/>
  <c r="J36" i="9"/>
  <c r="AY102" i="1" s="1"/>
  <c r="J35" i="9"/>
  <c r="AX102" i="1" s="1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5" i="9"/>
  <c r="BH165" i="9"/>
  <c r="BG165" i="9"/>
  <c r="BE165" i="9"/>
  <c r="T165" i="9"/>
  <c r="T164" i="9" s="1"/>
  <c r="R165" i="9"/>
  <c r="R164" i="9" s="1"/>
  <c r="P165" i="9"/>
  <c r="P164" i="9" s="1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J122" i="9"/>
  <c r="J121" i="9"/>
  <c r="F121" i="9"/>
  <c r="F119" i="9"/>
  <c r="E117" i="9"/>
  <c r="J92" i="9"/>
  <c r="J91" i="9"/>
  <c r="F91" i="9"/>
  <c r="F89" i="9"/>
  <c r="E87" i="9"/>
  <c r="J18" i="9"/>
  <c r="E18" i="9"/>
  <c r="F122" i="9" s="1"/>
  <c r="J17" i="9"/>
  <c r="J12" i="9"/>
  <c r="J119" i="9" s="1"/>
  <c r="E7" i="9"/>
  <c r="E85" i="9" s="1"/>
  <c r="J37" i="8"/>
  <c r="J36" i="8"/>
  <c r="AY101" i="1"/>
  <c r="J35" i="8"/>
  <c r="AX101" i="1" s="1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1" i="8"/>
  <c r="BH151" i="8"/>
  <c r="BG151" i="8"/>
  <c r="BE151" i="8"/>
  <c r="T151" i="8"/>
  <c r="T150" i="8" s="1"/>
  <c r="R151" i="8"/>
  <c r="R150" i="8" s="1"/>
  <c r="P151" i="8"/>
  <c r="P150" i="8" s="1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J124" i="8"/>
  <c r="J123" i="8"/>
  <c r="F123" i="8"/>
  <c r="F121" i="8"/>
  <c r="E119" i="8"/>
  <c r="J92" i="8"/>
  <c r="J91" i="8"/>
  <c r="F91" i="8"/>
  <c r="F89" i="8"/>
  <c r="E87" i="8"/>
  <c r="J18" i="8"/>
  <c r="E18" i="8"/>
  <c r="F124" i="8" s="1"/>
  <c r="J17" i="8"/>
  <c r="J12" i="8"/>
  <c r="J89" i="8" s="1"/>
  <c r="E7" i="8"/>
  <c r="E85" i="8" s="1"/>
  <c r="J37" i="7"/>
  <c r="J36" i="7"/>
  <c r="AY100" i="1" s="1"/>
  <c r="J35" i="7"/>
  <c r="AX100" i="1" s="1"/>
  <c r="BI173" i="7"/>
  <c r="BH173" i="7"/>
  <c r="BG173" i="7"/>
  <c r="BE173" i="7"/>
  <c r="T173" i="7"/>
  <c r="T172" i="7"/>
  <c r="R173" i="7"/>
  <c r="R172" i="7" s="1"/>
  <c r="P173" i="7"/>
  <c r="P172" i="7" s="1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39" i="7"/>
  <c r="BH139" i="7"/>
  <c r="BG139" i="7"/>
  <c r="BE139" i="7"/>
  <c r="T139" i="7"/>
  <c r="T138" i="7" s="1"/>
  <c r="R139" i="7"/>
  <c r="R138" i="7"/>
  <c r="P139" i="7"/>
  <c r="P138" i="7" s="1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29" i="7"/>
  <c r="BH129" i="7"/>
  <c r="BG129" i="7"/>
  <c r="BE129" i="7"/>
  <c r="T129" i="7"/>
  <c r="T128" i="7" s="1"/>
  <c r="R129" i="7"/>
  <c r="R128" i="7"/>
  <c r="P129" i="7"/>
  <c r="P128" i="7" s="1"/>
  <c r="J123" i="7"/>
  <c r="J122" i="7"/>
  <c r="F122" i="7"/>
  <c r="F120" i="7"/>
  <c r="E118" i="7"/>
  <c r="J92" i="7"/>
  <c r="J91" i="7"/>
  <c r="F91" i="7"/>
  <c r="F89" i="7"/>
  <c r="E87" i="7"/>
  <c r="J18" i="7"/>
  <c r="E18" i="7"/>
  <c r="F92" i="7"/>
  <c r="J17" i="7"/>
  <c r="J12" i="7"/>
  <c r="J120" i="7" s="1"/>
  <c r="E7" i="7"/>
  <c r="E116" i="7"/>
  <c r="J37" i="6"/>
  <c r="J36" i="6"/>
  <c r="AY99" i="1" s="1"/>
  <c r="J35" i="6"/>
  <c r="AX99" i="1" s="1"/>
  <c r="BI183" i="6"/>
  <c r="BH183" i="6"/>
  <c r="BG183" i="6"/>
  <c r="BE183" i="6"/>
  <c r="T183" i="6"/>
  <c r="T182" i="6"/>
  <c r="R183" i="6"/>
  <c r="R182" i="6" s="1"/>
  <c r="P183" i="6"/>
  <c r="P182" i="6" s="1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3" i="6"/>
  <c r="BH153" i="6"/>
  <c r="BG153" i="6"/>
  <c r="BE153" i="6"/>
  <c r="T153" i="6"/>
  <c r="T152" i="6" s="1"/>
  <c r="R153" i="6"/>
  <c r="R152" i="6" s="1"/>
  <c r="P153" i="6"/>
  <c r="P152" i="6" s="1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J124" i="6"/>
  <c r="J123" i="6"/>
  <c r="F123" i="6"/>
  <c r="F121" i="6"/>
  <c r="E119" i="6"/>
  <c r="J92" i="6"/>
  <c r="J91" i="6"/>
  <c r="F91" i="6"/>
  <c r="F89" i="6"/>
  <c r="E87" i="6"/>
  <c r="J18" i="6"/>
  <c r="E18" i="6"/>
  <c r="F92" i="6" s="1"/>
  <c r="J17" i="6"/>
  <c r="J12" i="6"/>
  <c r="J89" i="6" s="1"/>
  <c r="E7" i="6"/>
  <c r="E85" i="6"/>
  <c r="J37" i="5"/>
  <c r="J36" i="5"/>
  <c r="AY98" i="1" s="1"/>
  <c r="J35" i="5"/>
  <c r="AX98" i="1" s="1"/>
  <c r="BI158" i="5"/>
  <c r="BH158" i="5"/>
  <c r="BG158" i="5"/>
  <c r="BE158" i="5"/>
  <c r="T158" i="5"/>
  <c r="T157" i="5"/>
  <c r="R158" i="5"/>
  <c r="R157" i="5" s="1"/>
  <c r="P158" i="5"/>
  <c r="P157" i="5" s="1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1" i="5"/>
  <c r="BH151" i="5"/>
  <c r="BG151" i="5"/>
  <c r="BE151" i="5"/>
  <c r="T151" i="5"/>
  <c r="T150" i="5" s="1"/>
  <c r="R151" i="5"/>
  <c r="R150" i="5" s="1"/>
  <c r="P151" i="5"/>
  <c r="P150" i="5" s="1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J123" i="5"/>
  <c r="J122" i="5"/>
  <c r="F122" i="5"/>
  <c r="F120" i="5"/>
  <c r="E118" i="5"/>
  <c r="J92" i="5"/>
  <c r="J91" i="5"/>
  <c r="F91" i="5"/>
  <c r="F89" i="5"/>
  <c r="E87" i="5"/>
  <c r="J18" i="5"/>
  <c r="E18" i="5"/>
  <c r="F123" i="5" s="1"/>
  <c r="J17" i="5"/>
  <c r="J12" i="5"/>
  <c r="J120" i="5" s="1"/>
  <c r="E7" i="5"/>
  <c r="E116" i="5" s="1"/>
  <c r="J37" i="4"/>
  <c r="J36" i="4"/>
  <c r="AY97" i="1" s="1"/>
  <c r="J35" i="4"/>
  <c r="AX97" i="1"/>
  <c r="BI139" i="4"/>
  <c r="BH139" i="4"/>
  <c r="BG139" i="4"/>
  <c r="BE139" i="4"/>
  <c r="T139" i="4"/>
  <c r="T138" i="4" s="1"/>
  <c r="R139" i="4"/>
  <c r="R138" i="4" s="1"/>
  <c r="P139" i="4"/>
  <c r="P138" i="4" s="1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8" i="4"/>
  <c r="BH128" i="4"/>
  <c r="BG128" i="4"/>
  <c r="BE128" i="4"/>
  <c r="T128" i="4"/>
  <c r="T127" i="4" s="1"/>
  <c r="R128" i="4"/>
  <c r="R127" i="4" s="1"/>
  <c r="P128" i="4"/>
  <c r="P127" i="4" s="1"/>
  <c r="BI126" i="4"/>
  <c r="BH126" i="4"/>
  <c r="BG126" i="4"/>
  <c r="BE126" i="4"/>
  <c r="T126" i="4"/>
  <c r="T125" i="4"/>
  <c r="R126" i="4"/>
  <c r="R125" i="4" s="1"/>
  <c r="P126" i="4"/>
  <c r="P125" i="4" s="1"/>
  <c r="P124" i="4" s="1"/>
  <c r="J120" i="4"/>
  <c r="J119" i="4"/>
  <c r="F119" i="4"/>
  <c r="F117" i="4"/>
  <c r="E115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113" i="4" s="1"/>
  <c r="J37" i="3"/>
  <c r="J36" i="3"/>
  <c r="AY96" i="1" s="1"/>
  <c r="J35" i="3"/>
  <c r="AX96" i="1" s="1"/>
  <c r="BI216" i="3"/>
  <c r="BH216" i="3"/>
  <c r="BG216" i="3"/>
  <c r="BE216" i="3"/>
  <c r="T216" i="3"/>
  <c r="T215" i="3"/>
  <c r="R216" i="3"/>
  <c r="R215" i="3" s="1"/>
  <c r="P216" i="3"/>
  <c r="P215" i="3" s="1"/>
  <c r="BI214" i="3"/>
  <c r="BH214" i="3"/>
  <c r="BG214" i="3"/>
  <c r="BE214" i="3"/>
  <c r="T214" i="3"/>
  <c r="T213" i="3" s="1"/>
  <c r="R214" i="3"/>
  <c r="R213" i="3"/>
  <c r="P214" i="3"/>
  <c r="P213" i="3" s="1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T132" i="3"/>
  <c r="R133" i="3"/>
  <c r="R132" i="3" s="1"/>
  <c r="P133" i="3"/>
  <c r="P132" i="3" s="1"/>
  <c r="J127" i="3"/>
  <c r="J126" i="3"/>
  <c r="F126" i="3"/>
  <c r="F124" i="3"/>
  <c r="E122" i="3"/>
  <c r="J92" i="3"/>
  <c r="J91" i="3"/>
  <c r="F91" i="3"/>
  <c r="F89" i="3"/>
  <c r="E87" i="3"/>
  <c r="J18" i="3"/>
  <c r="E18" i="3"/>
  <c r="F127" i="3" s="1"/>
  <c r="J17" i="3"/>
  <c r="J12" i="3"/>
  <c r="J124" i="3" s="1"/>
  <c r="E7" i="3"/>
  <c r="E85" i="3" s="1"/>
  <c r="J37" i="2"/>
  <c r="J36" i="2"/>
  <c r="AY95" i="1" s="1"/>
  <c r="J35" i="2"/>
  <c r="AX95" i="1" s="1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T262" i="2" s="1"/>
  <c r="T261" i="2" s="1"/>
  <c r="R263" i="2"/>
  <c r="R262" i="2" s="1"/>
  <c r="R261" i="2" s="1"/>
  <c r="P263" i="2"/>
  <c r="P262" i="2"/>
  <c r="P261" i="2" s="1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1" i="2"/>
  <c r="BH171" i="2"/>
  <c r="BG171" i="2"/>
  <c r="BE171" i="2"/>
  <c r="T171" i="2"/>
  <c r="T170" i="2" s="1"/>
  <c r="R171" i="2"/>
  <c r="R170" i="2" s="1"/>
  <c r="P171" i="2"/>
  <c r="P170" i="2" s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J133" i="2"/>
  <c r="J132" i="2"/>
  <c r="F132" i="2"/>
  <c r="F130" i="2"/>
  <c r="E128" i="2"/>
  <c r="J92" i="2"/>
  <c r="J91" i="2"/>
  <c r="F91" i="2"/>
  <c r="F89" i="2"/>
  <c r="E87" i="2"/>
  <c r="J18" i="2"/>
  <c r="E18" i="2"/>
  <c r="F133" i="2" s="1"/>
  <c r="J17" i="2"/>
  <c r="J12" i="2"/>
  <c r="J130" i="2" s="1"/>
  <c r="E7" i="2"/>
  <c r="E85" i="2" s="1"/>
  <c r="L90" i="1"/>
  <c r="AM90" i="1"/>
  <c r="AM89" i="1"/>
  <c r="L89" i="1"/>
  <c r="AM87" i="1"/>
  <c r="L87" i="1"/>
  <c r="L85" i="1"/>
  <c r="L84" i="1"/>
  <c r="J248" i="2"/>
  <c r="BK240" i="2"/>
  <c r="BK222" i="2"/>
  <c r="BK205" i="2"/>
  <c r="BK192" i="2"/>
  <c r="J184" i="2"/>
  <c r="BK178" i="2"/>
  <c r="J169" i="2"/>
  <c r="BK159" i="2"/>
  <c r="BK156" i="2"/>
  <c r="BK144" i="2"/>
  <c r="BK257" i="2"/>
  <c r="J263" i="2"/>
  <c r="BK265" i="2"/>
  <c r="BK227" i="2"/>
  <c r="J216" i="2"/>
  <c r="BK209" i="2"/>
  <c r="BK196" i="2"/>
  <c r="J180" i="2"/>
  <c r="J148" i="2"/>
  <c r="J259" i="2"/>
  <c r="J240" i="2"/>
  <c r="J232" i="2"/>
  <c r="BK213" i="2"/>
  <c r="BK186" i="2"/>
  <c r="BK182" i="2"/>
  <c r="BK174" i="2"/>
  <c r="J162" i="2"/>
  <c r="BK153" i="2"/>
  <c r="BK145" i="2"/>
  <c r="BK139" i="2"/>
  <c r="J235" i="2"/>
  <c r="J201" i="2"/>
  <c r="J154" i="2"/>
  <c r="J251" i="2"/>
  <c r="J243" i="2"/>
  <c r="BK235" i="2"/>
  <c r="J221" i="2"/>
  <c r="BK204" i="2"/>
  <c r="BK191" i="2"/>
  <c r="J181" i="2"/>
  <c r="J146" i="2"/>
  <c r="BK251" i="2"/>
  <c r="J239" i="2"/>
  <c r="BK218" i="2"/>
  <c r="BK211" i="2"/>
  <c r="J206" i="2"/>
  <c r="J171" i="2"/>
  <c r="BK209" i="3"/>
  <c r="BK194" i="3"/>
  <c r="BK188" i="3"/>
  <c r="J175" i="3"/>
  <c r="J169" i="3"/>
  <c r="J154" i="3"/>
  <c r="BK212" i="3"/>
  <c r="J188" i="3"/>
  <c r="J144" i="3"/>
  <c r="J147" i="3"/>
  <c r="BK140" i="3"/>
  <c r="J211" i="3"/>
  <c r="BK184" i="3"/>
  <c r="BK168" i="3"/>
  <c r="BK159" i="3"/>
  <c r="J136" i="3"/>
  <c r="J199" i="3"/>
  <c r="BK187" i="3"/>
  <c r="J161" i="3"/>
  <c r="BK133" i="3"/>
  <c r="BK200" i="3"/>
  <c r="J167" i="3"/>
  <c r="BK162" i="3"/>
  <c r="J157" i="3"/>
  <c r="BK150" i="3"/>
  <c r="BK142" i="3"/>
  <c r="J135" i="3"/>
  <c r="J131" i="4"/>
  <c r="BK134" i="4"/>
  <c r="BK128" i="4"/>
  <c r="BK155" i="5"/>
  <c r="J139" i="5"/>
  <c r="J132" i="5"/>
  <c r="BK148" i="5"/>
  <c r="BK131" i="5"/>
  <c r="J148" i="5"/>
  <c r="J147" i="5"/>
  <c r="J140" i="5"/>
  <c r="J174" i="6"/>
  <c r="BK158" i="6"/>
  <c r="BK134" i="6"/>
  <c r="BK161" i="6"/>
  <c r="BK162" i="6"/>
  <c r="J146" i="6"/>
  <c r="BK153" i="6"/>
  <c r="J172" i="6"/>
  <c r="BK159" i="6"/>
  <c r="J153" i="6"/>
  <c r="BK143" i="6"/>
  <c r="BK157" i="6"/>
  <c r="J158" i="7"/>
  <c r="J136" i="7"/>
  <c r="J151" i="7"/>
  <c r="J173" i="7"/>
  <c r="BK156" i="7"/>
  <c r="J135" i="7"/>
  <c r="J169" i="7"/>
  <c r="BK159" i="7"/>
  <c r="J142" i="7"/>
  <c r="BK129" i="7"/>
  <c r="J147" i="7"/>
  <c r="J132" i="7"/>
  <c r="J202" i="8"/>
  <c r="BK194" i="8"/>
  <c r="BK182" i="8"/>
  <c r="J169" i="8"/>
  <c r="BK148" i="8"/>
  <c r="J133" i="8"/>
  <c r="BK222" i="8"/>
  <c r="J149" i="8"/>
  <c r="BK139" i="8"/>
  <c r="BK234" i="8"/>
  <c r="BK158" i="8"/>
  <c r="BK134" i="8"/>
  <c r="BK249" i="8"/>
  <c r="BK235" i="8"/>
  <c r="J217" i="8"/>
  <c r="J206" i="8"/>
  <c r="BK200" i="8"/>
  <c r="J181" i="8"/>
  <c r="J170" i="8"/>
  <c r="BK146" i="8"/>
  <c r="J254" i="8"/>
  <c r="J247" i="8"/>
  <c r="BK238" i="8"/>
  <c r="BK223" i="8"/>
  <c r="J200" i="8"/>
  <c r="BK191" i="8"/>
  <c r="BK187" i="8"/>
  <c r="BK258" i="8"/>
  <c r="BK253" i="8"/>
  <c r="BK232" i="8"/>
  <c r="BK214" i="8"/>
  <c r="J204" i="8"/>
  <c r="J189" i="8"/>
  <c r="BK174" i="8"/>
  <c r="BK170" i="8"/>
  <c r="J165" i="8"/>
  <c r="BK130" i="8"/>
  <c r="J237" i="8"/>
  <c r="J227" i="8"/>
  <c r="J213" i="8"/>
  <c r="J183" i="8"/>
  <c r="J176" i="8"/>
  <c r="J155" i="8"/>
  <c r="BK147" i="8"/>
  <c r="BK171" i="9"/>
  <c r="BK153" i="9"/>
  <c r="BK131" i="9"/>
  <c r="BK180" i="9"/>
  <c r="BK163" i="9"/>
  <c r="J152" i="9"/>
  <c r="J138" i="9"/>
  <c r="J130" i="9"/>
  <c r="J163" i="9"/>
  <c r="J133" i="9"/>
  <c r="BK182" i="9"/>
  <c r="J165" i="9"/>
  <c r="J131" i="9"/>
  <c r="BK188" i="10"/>
  <c r="J129" i="10"/>
  <c r="BK158" i="10"/>
  <c r="J195" i="10"/>
  <c r="J168" i="10"/>
  <c r="BK175" i="10"/>
  <c r="BK197" i="10"/>
  <c r="J138" i="10"/>
  <c r="J157" i="11"/>
  <c r="J134" i="11"/>
  <c r="BK176" i="11"/>
  <c r="BK147" i="11"/>
  <c r="BK164" i="11"/>
  <c r="BK152" i="11"/>
  <c r="BK173" i="11"/>
  <c r="J135" i="11"/>
  <c r="BK158" i="12"/>
  <c r="J141" i="12"/>
  <c r="J160" i="12"/>
  <c r="BK146" i="12"/>
  <c r="J132" i="12"/>
  <c r="BK163" i="12"/>
  <c r="BK150" i="12"/>
  <c r="BK131" i="12"/>
  <c r="BK127" i="12"/>
  <c r="BK145" i="13"/>
  <c r="BK169" i="13"/>
  <c r="J168" i="13"/>
  <c r="J143" i="13"/>
  <c r="BK159" i="14"/>
  <c r="J140" i="14"/>
  <c r="J167" i="14"/>
  <c r="J160" i="14"/>
  <c r="BK126" i="15"/>
  <c r="J128" i="15"/>
  <c r="BK252" i="2"/>
  <c r="J236" i="2"/>
  <c r="BK216" i="2"/>
  <c r="J204" i="2"/>
  <c r="J195" i="2"/>
  <c r="J191" i="2"/>
  <c r="BK180" i="2"/>
  <c r="BK177" i="2"/>
  <c r="BK161" i="2"/>
  <c r="BK158" i="2"/>
  <c r="BK155" i="2"/>
  <c r="BK260" i="2"/>
  <c r="J256" i="2"/>
  <c r="BK266" i="2"/>
  <c r="J255" i="2"/>
  <c r="BK236" i="2"/>
  <c r="J222" i="2"/>
  <c r="BK210" i="2"/>
  <c r="BK198" i="2"/>
  <c r="J182" i="2"/>
  <c r="J164" i="2"/>
  <c r="J141" i="2"/>
  <c r="J258" i="2"/>
  <c r="BK239" i="2"/>
  <c r="J225" i="2"/>
  <c r="J200" i="2"/>
  <c r="J185" i="2"/>
  <c r="J175" i="2"/>
  <c r="J168" i="2"/>
  <c r="J159" i="2"/>
  <c r="BK152" i="2"/>
  <c r="J144" i="2"/>
  <c r="J257" i="2"/>
  <c r="J234" i="2"/>
  <c r="BK206" i="2"/>
  <c r="J207" i="2"/>
  <c r="J199" i="2"/>
  <c r="BK162" i="2"/>
  <c r="J208" i="3"/>
  <c r="J196" i="3"/>
  <c r="J187" i="3"/>
  <c r="J173" i="3"/>
  <c r="BK147" i="3"/>
  <c r="J214" i="3"/>
  <c r="BK169" i="3"/>
  <c r="BK157" i="3"/>
  <c r="J138" i="3"/>
  <c r="J212" i="3"/>
  <c r="J191" i="3"/>
  <c r="BK181" i="3"/>
  <c r="J164" i="3"/>
  <c r="J140" i="3"/>
  <c r="J204" i="3"/>
  <c r="J195" i="3"/>
  <c r="J184" i="3"/>
  <c r="BK166" i="3"/>
  <c r="BK149" i="3"/>
  <c r="J206" i="3"/>
  <c r="J234" i="8"/>
  <c r="BK217" i="8"/>
  <c r="BK198" i="8"/>
  <c r="BK190" i="8"/>
  <c r="BK260" i="8"/>
  <c r="J257" i="8"/>
  <c r="J241" i="8"/>
  <c r="J223" i="8"/>
  <c r="BK209" i="8"/>
  <c r="J201" i="8"/>
  <c r="BK176" i="8"/>
  <c r="J173" i="8"/>
  <c r="BK162" i="8"/>
  <c r="BK250" i="8"/>
  <c r="BK241" i="8"/>
  <c r="BK231" i="8"/>
  <c r="J216" i="8"/>
  <c r="J182" i="8"/>
  <c r="BK159" i="8"/>
  <c r="BK133" i="8"/>
  <c r="BK170" i="9"/>
  <c r="BK152" i="9"/>
  <c r="BK142" i="9"/>
  <c r="J150" i="9"/>
  <c r="BK179" i="9"/>
  <c r="J169" i="9"/>
  <c r="BK158" i="9"/>
  <c r="J153" i="9"/>
  <c r="J142" i="9"/>
  <c r="BK132" i="9"/>
  <c r="BK172" i="9"/>
  <c r="J132" i="9"/>
  <c r="J160" i="9"/>
  <c r="J140" i="9"/>
  <c r="J175" i="10"/>
  <c r="J165" i="10"/>
  <c r="J163" i="10"/>
  <c r="J159" i="10"/>
  <c r="BK152" i="10"/>
  <c r="BK149" i="10"/>
  <c r="BK138" i="10"/>
  <c r="BK187" i="10"/>
  <c r="BK172" i="10"/>
  <c r="J167" i="10"/>
  <c r="BK161" i="10"/>
  <c r="J152" i="10"/>
  <c r="J147" i="10"/>
  <c r="BK192" i="10"/>
  <c r="J185" i="10"/>
  <c r="BK179" i="10"/>
  <c r="BK167" i="10"/>
  <c r="BK141" i="10"/>
  <c r="BK129" i="10"/>
  <c r="J172" i="10"/>
  <c r="J154" i="10"/>
  <c r="BK140" i="10"/>
  <c r="BK130" i="10"/>
  <c r="BK190" i="10"/>
  <c r="BK184" i="10"/>
  <c r="J145" i="10"/>
  <c r="J137" i="10"/>
  <c r="J141" i="10"/>
  <c r="BK159" i="11"/>
  <c r="BK150" i="11"/>
  <c r="BK141" i="11"/>
  <c r="J179" i="11"/>
  <c r="J168" i="11"/>
  <c r="BK179" i="11"/>
  <c r="BK155" i="11"/>
  <c r="J169" i="11"/>
  <c r="BK149" i="11"/>
  <c r="J152" i="11"/>
  <c r="BK144" i="13"/>
  <c r="J124" i="13"/>
  <c r="J167" i="13"/>
  <c r="J153" i="13"/>
  <c r="BK139" i="13"/>
  <c r="J150" i="13"/>
  <c r="J141" i="13"/>
  <c r="J129" i="13"/>
  <c r="J138" i="14"/>
  <c r="BK164" i="14"/>
  <c r="J164" i="14"/>
  <c r="J123" i="14"/>
  <c r="BK169" i="14"/>
  <c r="BK160" i="14"/>
  <c r="BK155" i="14"/>
  <c r="BK150" i="14"/>
  <c r="J135" i="14"/>
  <c r="J125" i="14"/>
  <c r="J152" i="14"/>
  <c r="BK136" i="14"/>
  <c r="BK157" i="14"/>
  <c r="J149" i="14"/>
  <c r="J133" i="14"/>
  <c r="J167" i="15"/>
  <c r="BK141" i="15"/>
  <c r="J126" i="15"/>
  <c r="J168" i="15"/>
  <c r="J154" i="15"/>
  <c r="J138" i="15"/>
  <c r="J123" i="15"/>
  <c r="J150" i="15"/>
  <c r="J160" i="15"/>
  <c r="J135" i="15"/>
  <c r="BK153" i="15"/>
  <c r="BK145" i="15"/>
  <c r="BK131" i="15"/>
  <c r="BK154" i="15"/>
  <c r="BK138" i="15"/>
  <c r="BK123" i="15"/>
  <c r="J250" i="2"/>
  <c r="J223" i="2"/>
  <c r="BK215" i="2"/>
  <c r="J196" i="2"/>
  <c r="J189" i="2"/>
  <c r="J179" i="2"/>
  <c r="BK168" i="2"/>
  <c r="BK151" i="2"/>
  <c r="BK255" i="2"/>
  <c r="BK256" i="2"/>
  <c r="BK224" i="2"/>
  <c r="J214" i="2"/>
  <c r="J188" i="2"/>
  <c r="J143" i="2"/>
  <c r="BK245" i="2"/>
  <c r="BK223" i="2"/>
  <c r="J198" i="2"/>
  <c r="J176" i="2"/>
  <c r="J157" i="2"/>
  <c r="BK149" i="2"/>
  <c r="J244" i="2"/>
  <c r="BK226" i="2"/>
  <c r="J155" i="2"/>
  <c r="J249" i="2"/>
  <c r="BK232" i="2"/>
  <c r="J212" i="2"/>
  <c r="J187" i="2"/>
  <c r="J147" i="2"/>
  <c r="BK248" i="2"/>
  <c r="J226" i="2"/>
  <c r="J210" i="2"/>
  <c r="BK195" i="2"/>
  <c r="BK160" i="2"/>
  <c r="J193" i="3"/>
  <c r="J181" i="3"/>
  <c r="J162" i="3"/>
  <c r="BK136" i="3"/>
  <c r="BK208" i="3"/>
  <c r="BK154" i="3"/>
  <c r="J153" i="3"/>
  <c r="BK199" i="3"/>
  <c r="BK179" i="3"/>
  <c r="BK139" i="3"/>
  <c r="J197" i="3"/>
  <c r="BK173" i="3"/>
  <c r="BK152" i="3"/>
  <c r="J202" i="3"/>
  <c r="J178" i="3"/>
  <c r="BK156" i="3"/>
  <c r="J149" i="3"/>
  <c r="BK137" i="3"/>
  <c r="J136" i="4"/>
  <c r="BK137" i="4"/>
  <c r="J126" i="4"/>
  <c r="BK140" i="5"/>
  <c r="BK145" i="5"/>
  <c r="BK139" i="5"/>
  <c r="J144" i="5"/>
  <c r="J143" i="5"/>
  <c r="J130" i="5"/>
  <c r="BK169" i="6"/>
  <c r="J140" i="6"/>
  <c r="BK175" i="6"/>
  <c r="BK163" i="6"/>
  <c r="BK149" i="6"/>
  <c r="J150" i="6"/>
  <c r="J171" i="6"/>
  <c r="BK151" i="6"/>
  <c r="J134" i="6"/>
  <c r="J130" i="6"/>
  <c r="J137" i="7"/>
  <c r="J166" i="7"/>
  <c r="J146" i="7"/>
  <c r="J150" i="7"/>
  <c r="J170" i="7"/>
  <c r="BK155" i="7"/>
  <c r="BK132" i="7"/>
  <c r="J148" i="7"/>
  <c r="BK163" i="7"/>
  <c r="BK201" i="8"/>
  <c r="BK188" i="8"/>
  <c r="J145" i="8"/>
  <c r="J132" i="8"/>
  <c r="BK151" i="8"/>
  <c r="J137" i="8"/>
  <c r="BK185" i="8"/>
  <c r="J136" i="8"/>
  <c r="BK256" i="8"/>
  <c r="J243" i="8"/>
  <c r="J228" i="8"/>
  <c r="BK207" i="8"/>
  <c r="J193" i="8"/>
  <c r="BK173" i="8"/>
  <c r="BK149" i="8"/>
  <c r="J248" i="8"/>
  <c r="J242" i="8"/>
  <c r="J226" i="8"/>
  <c r="BK211" i="8"/>
  <c r="J194" i="8"/>
  <c r="J184" i="8"/>
  <c r="BK254" i="8"/>
  <c r="J236" i="8"/>
  <c r="J219" i="8"/>
  <c r="BK203" i="8"/>
  <c r="BK181" i="8"/>
  <c r="J166" i="8"/>
  <c r="BK247" i="8"/>
  <c r="J238" i="8"/>
  <c r="BK228" i="8"/>
  <c r="J211" i="8"/>
  <c r="J180" i="8"/>
  <c r="BK165" i="8"/>
  <c r="BK132" i="8"/>
  <c r="J158" i="9"/>
  <c r="BK135" i="9"/>
  <c r="BK138" i="9"/>
  <c r="BK175" i="9"/>
  <c r="J159" i="9"/>
  <c r="J143" i="9"/>
  <c r="J183" i="9"/>
  <c r="J149" i="9"/>
  <c r="J179" i="9"/>
  <c r="BK156" i="9"/>
  <c r="BK171" i="10"/>
  <c r="BK153" i="10"/>
  <c r="J143" i="10"/>
  <c r="J133" i="10"/>
  <c r="BK173" i="10"/>
  <c r="BK166" i="10"/>
  <c r="BK151" i="10"/>
  <c r="J134" i="10"/>
  <c r="J188" i="10"/>
  <c r="J176" i="10"/>
  <c r="BK147" i="10"/>
  <c r="J189" i="10"/>
  <c r="J160" i="10"/>
  <c r="BK143" i="10"/>
  <c r="J192" i="10"/>
  <c r="BK174" i="10"/>
  <c r="J131" i="10"/>
  <c r="J140" i="10"/>
  <c r="J145" i="11"/>
  <c r="BK132" i="11"/>
  <c r="BK170" i="11"/>
  <c r="J155" i="11"/>
  <c r="BK133" i="11"/>
  <c r="J150" i="11"/>
  <c r="BK172" i="11"/>
  <c r="J147" i="11"/>
  <c r="BK178" i="11"/>
  <c r="J170" i="11"/>
  <c r="J160" i="11"/>
  <c r="J164" i="11"/>
  <c r="BK164" i="12"/>
  <c r="BK144" i="12"/>
  <c r="J133" i="12"/>
  <c r="J156" i="12"/>
  <c r="J144" i="12"/>
  <c r="BK139" i="12"/>
  <c r="J130" i="12"/>
  <c r="BK160" i="12"/>
  <c r="J138" i="12"/>
  <c r="J125" i="12"/>
  <c r="BK143" i="12"/>
  <c r="BK129" i="12"/>
  <c r="BK175" i="13"/>
  <c r="J194" i="13"/>
  <c r="BK180" i="13"/>
  <c r="J169" i="13"/>
  <c r="BK143" i="13"/>
  <c r="BK124" i="13"/>
  <c r="J196" i="13"/>
  <c r="J189" i="13"/>
  <c r="J171" i="13"/>
  <c r="BK131" i="13"/>
  <c r="J128" i="13"/>
  <c r="BK157" i="13"/>
  <c r="BK130" i="13"/>
  <c r="BK154" i="13"/>
  <c r="BK133" i="13"/>
  <c r="J158" i="14"/>
  <c r="BK132" i="14"/>
  <c r="BK135" i="14"/>
  <c r="J139" i="14"/>
  <c r="BK166" i="14"/>
  <c r="J156" i="14"/>
  <c r="J145" i="14"/>
  <c r="J130" i="14"/>
  <c r="BK144" i="14"/>
  <c r="BK125" i="14"/>
  <c r="BK143" i="14"/>
  <c r="J126" i="14"/>
  <c r="J153" i="15"/>
  <c r="J136" i="15"/>
  <c r="J158" i="15"/>
  <c r="BK150" i="15"/>
  <c r="J125" i="15"/>
  <c r="BK167" i="15"/>
  <c r="BK124" i="15"/>
  <c r="BK146" i="15"/>
  <c r="BK125" i="15"/>
  <c r="J130" i="15"/>
  <c r="J134" i="5"/>
  <c r="BK132" i="5"/>
  <c r="J151" i="5"/>
  <c r="J129" i="5"/>
  <c r="J142" i="5"/>
  <c r="J149" i="5"/>
  <c r="BK149" i="5"/>
  <c r="J180" i="6"/>
  <c r="BK166" i="6"/>
  <c r="J141" i="6"/>
  <c r="J139" i="6"/>
  <c r="BK165" i="6"/>
  <c r="J145" i="6"/>
  <c r="J161" i="6"/>
  <c r="J147" i="6"/>
  <c r="J162" i="6"/>
  <c r="J169" i="6"/>
  <c r="J157" i="6"/>
  <c r="J143" i="6"/>
  <c r="J138" i="6"/>
  <c r="BK169" i="7"/>
  <c r="J156" i="7"/>
  <c r="BK150" i="7"/>
  <c r="J153" i="7"/>
  <c r="BK148" i="7"/>
  <c r="BK145" i="7"/>
  <c r="J164" i="7"/>
  <c r="BK136" i="7"/>
  <c r="BK173" i="7"/>
  <c r="J168" i="7"/>
  <c r="BK161" i="7"/>
  <c r="J145" i="7"/>
  <c r="BK131" i="7"/>
  <c r="BK157" i="7"/>
  <c r="BK143" i="7"/>
  <c r="J260" i="8"/>
  <c r="J196" i="8"/>
  <c r="J191" i="8"/>
  <c r="BK177" i="8"/>
  <c r="BK160" i="8"/>
  <c r="BK138" i="8"/>
  <c r="BK224" i="8"/>
  <c r="BK184" i="8"/>
  <c r="BK255" i="8"/>
  <c r="BK213" i="8"/>
  <c r="BK179" i="8"/>
  <c r="J142" i="8"/>
  <c r="BK257" i="8"/>
  <c r="J250" i="8"/>
  <c r="BK237" i="8"/>
  <c r="BK230" i="8"/>
  <c r="BK220" i="8"/>
  <c r="J209" i="8"/>
  <c r="J203" i="8"/>
  <c r="J199" i="8"/>
  <c r="J177" i="8"/>
  <c r="J159" i="8"/>
  <c r="J154" i="8"/>
  <c r="J141" i="8"/>
  <c r="J245" i="8"/>
  <c r="J230" i="8"/>
  <c r="BK225" i="8"/>
  <c r="BK169" i="8"/>
  <c r="BK163" i="8"/>
  <c r="J138" i="8"/>
  <c r="J246" i="8"/>
  <c r="J239" i="8"/>
  <c r="J232" i="8"/>
  <c r="J225" i="8"/>
  <c r="BK212" i="8"/>
  <c r="J185" i="8"/>
  <c r="J179" i="8"/>
  <c r="BK167" i="8"/>
  <c r="BK154" i="8"/>
  <c r="BK174" i="9"/>
  <c r="BK154" i="9"/>
  <c r="J144" i="9"/>
  <c r="BK141" i="9"/>
  <c r="BK129" i="9"/>
  <c r="BK183" i="9"/>
  <c r="BK176" i="9"/>
  <c r="BK165" i="9"/>
  <c r="J156" i="9"/>
  <c r="BK151" i="9"/>
  <c r="BK140" i="9"/>
  <c r="J136" i="9"/>
  <c r="BK181" i="9"/>
  <c r="BK157" i="9"/>
  <c r="J184" i="9"/>
  <c r="BK168" i="9"/>
  <c r="J146" i="9"/>
  <c r="BK178" i="10"/>
  <c r="BK175" i="11"/>
  <c r="J173" i="11"/>
  <c r="BK156" i="11"/>
  <c r="BK137" i="11"/>
  <c r="J176" i="11"/>
  <c r="J172" i="11"/>
  <c r="BK158" i="11"/>
  <c r="BK131" i="11"/>
  <c r="J144" i="11"/>
  <c r="BK161" i="12"/>
  <c r="J153" i="12"/>
  <c r="BK145" i="12"/>
  <c r="J165" i="12"/>
  <c r="BK159" i="12"/>
  <c r="BK154" i="12"/>
  <c r="BK149" i="12"/>
  <c r="BK141" i="12"/>
  <c r="J134" i="12"/>
  <c r="J122" i="12"/>
  <c r="J151" i="12"/>
  <c r="BK132" i="12"/>
  <c r="BK124" i="12"/>
  <c r="J150" i="12"/>
  <c r="BK133" i="12"/>
  <c r="BK183" i="13"/>
  <c r="J198" i="13"/>
  <c r="J187" i="13"/>
  <c r="BK179" i="13"/>
  <c r="BK171" i="13"/>
  <c r="J156" i="13"/>
  <c r="J140" i="13"/>
  <c r="BK127" i="13"/>
  <c r="BK198" i="13"/>
  <c r="BK195" i="13"/>
  <c r="BK188" i="13"/>
  <c r="BK178" i="13"/>
  <c r="J155" i="13"/>
  <c r="J136" i="13"/>
  <c r="BK192" i="13"/>
  <c r="J180" i="13"/>
  <c r="BK176" i="13"/>
  <c r="BK172" i="13"/>
  <c r="BK128" i="13"/>
  <c r="BK123" i="13"/>
  <c r="J188" i="13"/>
  <c r="J182" i="13"/>
  <c r="BK167" i="13"/>
  <c r="BK158" i="13"/>
  <c r="J149" i="13"/>
  <c r="J133" i="13"/>
  <c r="BK170" i="13"/>
  <c r="BK165" i="13"/>
  <c r="J142" i="13"/>
  <c r="J160" i="13"/>
  <c r="J147" i="13"/>
  <c r="J134" i="13"/>
  <c r="J166" i="14"/>
  <c r="J144" i="14"/>
  <c r="J168" i="14"/>
  <c r="BK147" i="14"/>
  <c r="J148" i="14"/>
  <c r="BK168" i="14"/>
  <c r="BK167" i="14"/>
  <c r="BK161" i="14"/>
  <c r="BK153" i="14"/>
  <c r="BK146" i="14"/>
  <c r="BK134" i="14"/>
  <c r="BK154" i="14"/>
  <c r="BK137" i="14"/>
  <c r="BK130" i="14"/>
  <c r="J150" i="14"/>
  <c r="J132" i="14"/>
  <c r="BK124" i="14"/>
  <c r="BK157" i="15"/>
  <c r="BK142" i="15"/>
  <c r="J132" i="15"/>
  <c r="J163" i="15"/>
  <c r="BK160" i="15"/>
  <c r="J148" i="15"/>
  <c r="BK133" i="15"/>
  <c r="BK168" i="15"/>
  <c r="J164" i="15"/>
  <c r="J137" i="15"/>
  <c r="J155" i="15"/>
  <c r="BK148" i="15"/>
  <c r="BK136" i="15"/>
  <c r="J127" i="15"/>
  <c r="BK152" i="15"/>
  <c r="J129" i="15"/>
  <c r="BK221" i="2"/>
  <c r="BK171" i="2"/>
  <c r="J156" i="2"/>
  <c r="BK146" i="2"/>
  <c r="BK238" i="2"/>
  <c r="BK165" i="2"/>
  <c r="J254" i="2"/>
  <c r="BK231" i="2"/>
  <c r="BK207" i="2"/>
  <c r="J197" i="2"/>
  <c r="J178" i="2"/>
  <c r="AS94" i="1"/>
  <c r="BK206" i="3"/>
  <c r="BK198" i="3"/>
  <c r="J189" i="3"/>
  <c r="J174" i="3"/>
  <c r="J166" i="3"/>
  <c r="J156" i="3"/>
  <c r="BK216" i="3"/>
  <c r="J209" i="3"/>
  <c r="J158" i="3"/>
  <c r="BK158" i="3"/>
  <c r="BK141" i="3"/>
  <c r="BK210" i="3"/>
  <c r="J190" i="3"/>
  <c r="BK178" i="3"/>
  <c r="BK155" i="3"/>
  <c r="J133" i="3"/>
  <c r="BK196" i="3"/>
  <c r="BK193" i="3"/>
  <c r="BK171" i="3"/>
  <c r="J163" i="3"/>
  <c r="BK146" i="3"/>
  <c r="BK204" i="3"/>
  <c r="BK185" i="3"/>
  <c r="J160" i="3"/>
  <c r="BK153" i="3"/>
  <c r="J148" i="3"/>
  <c r="BK138" i="3"/>
  <c r="J134" i="4"/>
  <c r="BK133" i="4"/>
  <c r="BK126" i="4"/>
  <c r="J139" i="4"/>
  <c r="BK142" i="5"/>
  <c r="BK136" i="5"/>
  <c r="BK130" i="5"/>
  <c r="J136" i="5"/>
  <c r="BK154" i="5"/>
  <c r="J155" i="5"/>
  <c r="BK156" i="5"/>
  <c r="BK151" i="5"/>
  <c r="BK183" i="6"/>
  <c r="BK170" i="6"/>
  <c r="BK141" i="6"/>
  <c r="BK136" i="6"/>
  <c r="J179" i="6"/>
  <c r="BK146" i="6"/>
  <c r="J163" i="6"/>
  <c r="J151" i="6"/>
  <c r="J144" i="6"/>
  <c r="J175" i="6"/>
  <c r="J164" i="6"/>
  <c r="J149" i="6"/>
  <c r="J136" i="6"/>
  <c r="BK145" i="6"/>
  <c r="J161" i="7"/>
  <c r="J129" i="7"/>
  <c r="BK171" i="7"/>
  <c r="BK149" i="7"/>
  <c r="J143" i="7"/>
  <c r="BK168" i="7"/>
  <c r="BK151" i="7"/>
  <c r="BK133" i="7"/>
  <c r="J163" i="7"/>
  <c r="BK153" i="7"/>
  <c r="J133" i="7"/>
  <c r="BK162" i="7"/>
  <c r="BK144" i="7"/>
  <c r="BK160" i="7"/>
  <c r="BK208" i="8"/>
  <c r="J198" i="8"/>
  <c r="BK178" i="8"/>
  <c r="BK166" i="8"/>
  <c r="J139" i="8"/>
  <c r="BK227" i="8"/>
  <c r="BK161" i="8"/>
  <c r="J146" i="8"/>
  <c r="BK259" i="8"/>
  <c r="J208" i="8"/>
  <c r="J151" i="8"/>
  <c r="BK135" i="8"/>
  <c r="J255" i="8"/>
  <c r="J244" i="8"/>
  <c r="J231" i="8"/>
  <c r="BK219" i="8"/>
  <c r="J210" i="8"/>
  <c r="J205" i="8"/>
  <c r="BK197" i="8"/>
  <c r="J175" i="8"/>
  <c r="J158" i="8"/>
  <c r="BK145" i="8"/>
  <c r="J249" i="8"/>
  <c r="BK243" i="8"/>
  <c r="J224" i="8"/>
  <c r="BK216" i="8"/>
  <c r="BK195" i="8"/>
  <c r="J188" i="8"/>
  <c r="BK131" i="8"/>
  <c r="J256" i="8"/>
  <c r="J240" i="8"/>
  <c r="BK233" i="8"/>
  <c r="J220" i="8"/>
  <c r="BK206" i="8"/>
  <c r="BK192" i="8"/>
  <c r="BK183" i="8"/>
  <c r="J171" i="8"/>
  <c r="J167" i="8"/>
  <c r="J157" i="8"/>
  <c r="BK137" i="8"/>
  <c r="BK245" i="8"/>
  <c r="J235" i="8"/>
  <c r="BK218" i="8"/>
  <c r="BK210" i="8"/>
  <c r="J178" i="8"/>
  <c r="J168" i="8"/>
  <c r="J160" i="8"/>
  <c r="J148" i="8"/>
  <c r="J130" i="8"/>
  <c r="BK159" i="9"/>
  <c r="BK143" i="9"/>
  <c r="BK134" i="9"/>
  <c r="J129" i="9"/>
  <c r="J182" i="9"/>
  <c r="J162" i="9"/>
  <c r="BK155" i="9"/>
  <c r="BK149" i="9"/>
  <c r="J137" i="9"/>
  <c r="J141" i="9"/>
  <c r="J174" i="9"/>
  <c r="BK136" i="9"/>
  <c r="J181" i="9"/>
  <c r="J173" i="9"/>
  <c r="BK150" i="9"/>
  <c r="BK186" i="10"/>
  <c r="BK156" i="10"/>
  <c r="BK139" i="10"/>
  <c r="BK189" i="10"/>
  <c r="J171" i="10"/>
  <c r="J162" i="10"/>
  <c r="J156" i="10"/>
  <c r="BK144" i="10"/>
  <c r="BK133" i="10"/>
  <c r="BK182" i="10"/>
  <c r="J174" i="10"/>
  <c r="BK157" i="10"/>
  <c r="J130" i="10"/>
  <c r="J173" i="10"/>
  <c r="J150" i="10"/>
  <c r="BK132" i="10"/>
  <c r="J191" i="10"/>
  <c r="BK169" i="10"/>
  <c r="J161" i="10"/>
  <c r="BK168" i="11"/>
  <c r="BK148" i="11"/>
  <c r="J137" i="11"/>
  <c r="J131" i="11"/>
  <c r="BK169" i="11"/>
  <c r="BK157" i="11"/>
  <c r="J146" i="11"/>
  <c r="BK174" i="11"/>
  <c r="BK139" i="11"/>
  <c r="J171" i="11"/>
  <c r="J141" i="11"/>
  <c r="J174" i="11"/>
  <c r="J165" i="11"/>
  <c r="J130" i="11"/>
  <c r="J147" i="12"/>
  <c r="BK155" i="12"/>
  <c r="J146" i="12"/>
  <c r="J139" i="12"/>
  <c r="J163" i="12"/>
  <c r="BK152" i="12"/>
  <c r="BK148" i="12"/>
  <c r="BK138" i="12"/>
  <c r="J129" i="12"/>
  <c r="BK156" i="12"/>
  <c r="BK147" i="12"/>
  <c r="J159" i="12"/>
  <c r="BK134" i="12"/>
  <c r="J123" i="12"/>
  <c r="J124" i="12"/>
  <c r="BK134" i="13"/>
  <c r="J185" i="13"/>
  <c r="J176" i="13"/>
  <c r="J158" i="13"/>
  <c r="J146" i="13"/>
  <c r="J132" i="13"/>
  <c r="BK199" i="13"/>
  <c r="BK191" i="13"/>
  <c r="BK182" i="13"/>
  <c r="J157" i="13"/>
  <c r="BK141" i="13"/>
  <c r="BK197" i="13"/>
  <c r="BK186" i="13"/>
  <c r="J175" i="13"/>
  <c r="BK140" i="13"/>
  <c r="J127" i="13"/>
  <c r="J190" i="13"/>
  <c r="BK184" i="13"/>
  <c r="J172" i="13"/>
  <c r="J162" i="13"/>
  <c r="BK152" i="13"/>
  <c r="BK142" i="13"/>
  <c r="BK122" i="13"/>
  <c r="BK155" i="13"/>
  <c r="J148" i="13"/>
  <c r="J164" i="13"/>
  <c r="BK149" i="13"/>
  <c r="J143" i="14"/>
  <c r="BK131" i="14"/>
  <c r="BK123" i="14"/>
  <c r="BK140" i="14"/>
  <c r="J129" i="14"/>
  <c r="BK145" i="14"/>
  <c r="J137" i="14"/>
  <c r="BK127" i="14"/>
  <c r="J149" i="15"/>
  <c r="BK137" i="15"/>
  <c r="BK130" i="15"/>
  <c r="J162" i="15"/>
  <c r="BK163" i="15"/>
  <c r="J146" i="15"/>
  <c r="J131" i="15"/>
  <c r="BK158" i="15"/>
  <c r="BK165" i="15"/>
  <c r="J141" i="15"/>
  <c r="J152" i="15"/>
  <c r="BK147" i="15"/>
  <c r="BK135" i="15"/>
  <c r="J157" i="15"/>
  <c r="J246" i="2"/>
  <c r="J227" i="2"/>
  <c r="J219" i="2"/>
  <c r="J211" i="2"/>
  <c r="BK197" i="2"/>
  <c r="J194" i="2"/>
  <c r="BK188" i="2"/>
  <c r="BK175" i="2"/>
  <c r="J160" i="2"/>
  <c r="J152" i="2"/>
  <c r="BK259" i="2"/>
  <c r="J266" i="2"/>
  <c r="BK263" i="2"/>
  <c r="J242" i="2"/>
  <c r="J218" i="2"/>
  <c r="J205" i="2"/>
  <c r="BK194" i="2"/>
  <c r="BK181" i="2"/>
  <c r="BK147" i="2"/>
  <c r="J260" i="2"/>
  <c r="J224" i="2"/>
  <c r="J209" i="2"/>
  <c r="J186" i="2"/>
  <c r="J177" i="2"/>
  <c r="BK169" i="2"/>
  <c r="J158" i="2"/>
  <c r="J151" i="2"/>
  <c r="BK148" i="2"/>
  <c r="BK141" i="2"/>
  <c r="J241" i="2"/>
  <c r="J230" i="2"/>
  <c r="BK164" i="2"/>
  <c r="J149" i="2"/>
  <c r="J245" i="2"/>
  <c r="J238" i="2"/>
  <c r="J228" i="2"/>
  <c r="J215" i="2"/>
  <c r="BK203" i="2"/>
  <c r="J192" i="2"/>
  <c r="BK150" i="2"/>
  <c r="BK250" i="2"/>
  <c r="BK242" i="2"/>
  <c r="BK230" i="2"/>
  <c r="BK219" i="2"/>
  <c r="J213" i="2"/>
  <c r="BK201" i="2"/>
  <c r="BK189" i="2"/>
  <c r="J161" i="2"/>
  <c r="BK203" i="3"/>
  <c r="BK190" i="3"/>
  <c r="BK182" i="3"/>
  <c r="J171" i="3"/>
  <c r="BK163" i="3"/>
  <c r="J146" i="3"/>
  <c r="J210" i="3"/>
  <c r="BK167" i="3"/>
  <c r="BK145" i="3"/>
  <c r="J137" i="3"/>
  <c r="J142" i="3"/>
  <c r="BK214" i="3"/>
  <c r="J203" i="3"/>
  <c r="J185" i="3"/>
  <c r="BK175" i="3"/>
  <c r="J150" i="3"/>
  <c r="BK205" i="3"/>
  <c r="J194" i="3"/>
  <c r="BK174" i="3"/>
  <c r="J168" i="3"/>
  <c r="BK151" i="3"/>
  <c r="BK135" i="3"/>
  <c r="BK202" i="3"/>
  <c r="BK189" i="3"/>
  <c r="BK164" i="3"/>
  <c r="BK161" i="3"/>
  <c r="J152" i="3"/>
  <c r="J145" i="3"/>
  <c r="J141" i="3"/>
  <c r="BK136" i="4"/>
  <c r="J128" i="4"/>
  <c r="BK132" i="4"/>
  <c r="J133" i="4"/>
  <c r="BK144" i="5"/>
  <c r="J135" i="5"/>
  <c r="BK158" i="5"/>
  <c r="J158" i="5"/>
  <c r="BK134" i="5"/>
  <c r="J156" i="5"/>
  <c r="BK135" i="5"/>
  <c r="BK129" i="5"/>
  <c r="J181" i="6"/>
  <c r="BK171" i="6"/>
  <c r="BK132" i="6"/>
  <c r="BK138" i="6"/>
  <c r="J132" i="6"/>
  <c r="J166" i="6"/>
  <c r="BK140" i="6"/>
  <c r="BK139" i="6"/>
  <c r="J135" i="6"/>
  <c r="BK131" i="6"/>
  <c r="BK130" i="6"/>
  <c r="J183" i="6"/>
  <c r="BK181" i="6"/>
  <c r="BK180" i="6"/>
  <c r="BK179" i="6"/>
  <c r="BK178" i="6"/>
  <c r="BK177" i="6"/>
  <c r="J177" i="6"/>
  <c r="BK174" i="6"/>
  <c r="BK172" i="6"/>
  <c r="J168" i="6"/>
  <c r="J165" i="6"/>
  <c r="BK164" i="6"/>
  <c r="J159" i="6"/>
  <c r="BK142" i="6"/>
  <c r="J142" i="6"/>
  <c r="BK168" i="6"/>
  <c r="J156" i="6"/>
  <c r="BK137" i="6"/>
  <c r="J176" i="6"/>
  <c r="J159" i="7"/>
  <c r="J139" i="7"/>
  <c r="J149" i="7"/>
  <c r="J155" i="7"/>
  <c r="BK147" i="7"/>
  <c r="J171" i="7"/>
  <c r="BK167" i="7"/>
  <c r="BK139" i="7"/>
  <c r="J131" i="7"/>
  <c r="BK164" i="7"/>
  <c r="J160" i="7"/>
  <c r="BK135" i="7"/>
  <c r="J152" i="7"/>
  <c r="BK142" i="7"/>
  <c r="BK204" i="8"/>
  <c r="J197" i="8"/>
  <c r="J192" i="8"/>
  <c r="BK180" i="8"/>
  <c r="J161" i="8"/>
  <c r="BK136" i="8"/>
  <c r="BK251" i="8"/>
  <c r="J147" i="8"/>
  <c r="BK144" i="8"/>
  <c r="J251" i="8"/>
  <c r="BK196" i="8"/>
  <c r="BK141" i="8"/>
  <c r="J258" i="8"/>
  <c r="J253" i="8"/>
  <c r="BK236" i="8"/>
  <c r="BK221" i="8"/>
  <c r="J212" i="8"/>
  <c r="BK202" i="8"/>
  <c r="BK189" i="8"/>
  <c r="J174" i="8"/>
  <c r="BK157" i="8"/>
  <c r="J144" i="8"/>
  <c r="BK246" i="8"/>
  <c r="BK240" i="8"/>
  <c r="BK229" i="8"/>
  <c r="J221" i="8"/>
  <c r="BK199" i="8"/>
  <c r="BK193" i="8"/>
  <c r="J135" i="8"/>
  <c r="J259" i="8"/>
  <c r="BK242" i="8"/>
  <c r="BK239" i="8"/>
  <c r="J222" i="8"/>
  <c r="BK205" i="8"/>
  <c r="J190" i="8"/>
  <c r="BK175" i="8"/>
  <c r="BK172" i="8"/>
  <c r="BK168" i="8"/>
  <c r="BK156" i="8"/>
  <c r="BK248" i="8"/>
  <c r="BK244" i="8"/>
  <c r="J233" i="8"/>
  <c r="BK226" i="8"/>
  <c r="J214" i="8"/>
  <c r="J187" i="8"/>
  <c r="BK171" i="8"/>
  <c r="J156" i="8"/>
  <c r="BK142" i="8"/>
  <c r="J180" i="9"/>
  <c r="J157" i="9"/>
  <c r="BK146" i="9"/>
  <c r="J139" i="9"/>
  <c r="BK133" i="9"/>
  <c r="BK184" i="9"/>
  <c r="J172" i="9"/>
  <c r="J161" i="9"/>
  <c r="BK144" i="9"/>
  <c r="BK139" i="9"/>
  <c r="J134" i="9"/>
  <c r="J168" i="9"/>
  <c r="BK161" i="9"/>
  <c r="J128" i="9"/>
  <c r="J175" i="9"/>
  <c r="J151" i="9"/>
  <c r="BK128" i="9"/>
  <c r="BK170" i="10"/>
  <c r="J157" i="10"/>
  <c r="J151" i="10"/>
  <c r="BK145" i="10"/>
  <c r="BK131" i="10"/>
  <c r="J180" i="10"/>
  <c r="BK168" i="10"/>
  <c r="BK160" i="10"/>
  <c r="BK154" i="10"/>
  <c r="BK148" i="10"/>
  <c r="J136" i="10"/>
  <c r="BK196" i="10"/>
  <c r="J186" i="10"/>
  <c r="J178" i="10"/>
  <c r="BK165" i="10"/>
  <c r="BK134" i="10"/>
  <c r="J190" i="10"/>
  <c r="J169" i="10"/>
  <c r="BK159" i="10"/>
  <c r="J148" i="10"/>
  <c r="BK136" i="10"/>
  <c r="J196" i="10"/>
  <c r="J187" i="10"/>
  <c r="J179" i="10"/>
  <c r="J139" i="10"/>
  <c r="BK150" i="10"/>
  <c r="J161" i="11"/>
  <c r="J156" i="11"/>
  <c r="J143" i="11"/>
  <c r="BK135" i="11"/>
  <c r="J178" i="11"/>
  <c r="J159" i="11"/>
  <c r="J148" i="11"/>
  <c r="BK130" i="11"/>
  <c r="BK166" i="11"/>
  <c r="J175" i="11"/>
  <c r="BK160" i="11"/>
  <c r="J132" i="11"/>
  <c r="J166" i="11"/>
  <c r="BK145" i="11"/>
  <c r="BK171" i="11"/>
  <c r="BK165" i="12"/>
  <c r="J154" i="12"/>
  <c r="BK142" i="12"/>
  <c r="J135" i="12"/>
  <c r="J162" i="12"/>
  <c r="J155" i="12"/>
  <c r="J145" i="12"/>
  <c r="J142" i="12"/>
  <c r="BK135" i="12"/>
  <c r="BK125" i="12"/>
  <c r="J161" i="12"/>
  <c r="J149" i="12"/>
  <c r="BK137" i="12"/>
  <c r="BK126" i="12"/>
  <c r="J152" i="12"/>
  <c r="J126" i="12"/>
  <c r="BK123" i="12"/>
  <c r="BK148" i="13"/>
  <c r="J195" i="13"/>
  <c r="BK181" i="13"/>
  <c r="J174" i="13"/>
  <c r="BK160" i="13"/>
  <c r="BK151" i="13"/>
  <c r="J139" i="13"/>
  <c r="J126" i="13"/>
  <c r="J122" i="13"/>
  <c r="J192" i="13"/>
  <c r="J186" i="13"/>
  <c r="J183" i="13"/>
  <c r="J173" i="13"/>
  <c r="BK153" i="13"/>
  <c r="J199" i="13"/>
  <c r="BK190" i="13"/>
  <c r="J177" i="13"/>
  <c r="BK174" i="13"/>
  <c r="BK137" i="13"/>
  <c r="BK135" i="13"/>
  <c r="BK126" i="13"/>
  <c r="BK193" i="13"/>
  <c r="BK189" i="13"/>
  <c r="BK177" i="13"/>
  <c r="J166" i="13"/>
  <c r="J159" i="13"/>
  <c r="J151" i="13"/>
  <c r="BK146" i="13"/>
  <c r="BK132" i="13"/>
  <c r="BK125" i="13"/>
  <c r="BK168" i="13"/>
  <c r="J154" i="13"/>
  <c r="J145" i="13"/>
  <c r="BK163" i="13"/>
  <c r="J137" i="13"/>
  <c r="BK149" i="14"/>
  <c r="BK126" i="14"/>
  <c r="J169" i="14"/>
  <c r="J161" i="14"/>
  <c r="J136" i="14"/>
  <c r="J165" i="14"/>
  <c r="J162" i="14"/>
  <c r="BK158" i="14"/>
  <c r="J154" i="14"/>
  <c r="J147" i="14"/>
  <c r="J141" i="14"/>
  <c r="J127" i="14"/>
  <c r="BK148" i="14"/>
  <c r="J134" i="14"/>
  <c r="BK156" i="14"/>
  <c r="J146" i="14"/>
  <c r="BK139" i="14"/>
  <c r="J131" i="14"/>
  <c r="J161" i="15"/>
  <c r="BK144" i="15"/>
  <c r="J134" i="15"/>
  <c r="BK164" i="15"/>
  <c r="J165" i="15"/>
  <c r="J142" i="15"/>
  <c r="J124" i="15"/>
  <c r="BK151" i="15"/>
  <c r="BK162" i="15"/>
  <c r="BK139" i="15"/>
  <c r="BK149" i="15"/>
  <c r="J139" i="15"/>
  <c r="BK128" i="15"/>
  <c r="J145" i="15"/>
  <c r="BK134" i="15"/>
  <c r="BK258" i="2"/>
  <c r="BK243" i="2"/>
  <c r="BK220" i="2"/>
  <c r="BK208" i="2"/>
  <c r="J193" i="2"/>
  <c r="BK187" i="2"/>
  <c r="BK176" i="2"/>
  <c r="BK167" i="2"/>
  <c r="BK157" i="2"/>
  <c r="J139" i="2"/>
  <c r="J265" i="2"/>
  <c r="J252" i="2"/>
  <c r="J220" i="2"/>
  <c r="BK212" i="2"/>
  <c r="J203" i="2"/>
  <c r="J174" i="2"/>
  <c r="J140" i="2"/>
  <c r="BK254" i="2"/>
  <c r="BK234" i="2"/>
  <c r="BK214" i="2"/>
  <c r="BK193" i="2"/>
  <c r="BK179" i="2"/>
  <c r="J165" i="2"/>
  <c r="BK154" i="2"/>
  <c r="J150" i="2"/>
  <c r="BK143" i="2"/>
  <c r="BK246" i="2"/>
  <c r="BK228" i="2"/>
  <c r="J167" i="2"/>
  <c r="J153" i="2"/>
  <c r="BK244" i="2"/>
  <c r="BK241" i="2"/>
  <c r="BK225" i="2"/>
  <c r="BK199" i="2"/>
  <c r="BK184" i="2"/>
  <c r="BK140" i="2"/>
  <c r="BK249" i="2"/>
  <c r="J231" i="2"/>
  <c r="J208" i="2"/>
  <c r="BK200" i="2"/>
  <c r="BK185" i="2"/>
  <c r="J145" i="2"/>
  <c r="J200" i="3"/>
  <c r="BK191" i="3"/>
  <c r="J179" i="3"/>
  <c r="J170" i="3"/>
  <c r="J155" i="3"/>
  <c r="BK211" i="3"/>
  <c r="BK160" i="3"/>
  <c r="J139" i="3"/>
  <c r="J143" i="3"/>
  <c r="J216" i="3"/>
  <c r="BK195" i="3"/>
  <c r="J182" i="3"/>
  <c r="J165" i="3"/>
  <c r="BK148" i="3"/>
  <c r="J198" i="3"/>
  <c r="BK170" i="3"/>
  <c r="BK144" i="3"/>
  <c r="J205" i="3"/>
  <c r="BK197" i="3"/>
  <c r="BK165" i="3"/>
  <c r="J159" i="3"/>
  <c r="J151" i="3"/>
  <c r="BK143" i="3"/>
  <c r="BK139" i="4"/>
  <c r="BK131" i="4"/>
  <c r="J132" i="4"/>
  <c r="J137" i="4"/>
  <c r="BK143" i="5"/>
  <c r="J138" i="5"/>
  <c r="BK147" i="5"/>
  <c r="J145" i="5"/>
  <c r="J154" i="5"/>
  <c r="J131" i="5"/>
  <c r="BK138" i="5"/>
  <c r="BK176" i="6"/>
  <c r="BK135" i="6"/>
  <c r="J137" i="6"/>
  <c r="BK147" i="6"/>
  <c r="J178" i="6"/>
  <c r="BK156" i="6"/>
  <c r="J170" i="6"/>
  <c r="BK144" i="6"/>
  <c r="J158" i="6"/>
  <c r="BK150" i="6"/>
  <c r="J131" i="6"/>
  <c r="J157" i="7"/>
  <c r="J167" i="7"/>
  <c r="BK152" i="7"/>
  <c r="BK170" i="7"/>
  <c r="BK166" i="7"/>
  <c r="BK137" i="7"/>
  <c r="J162" i="7"/>
  <c r="J144" i="7"/>
  <c r="BK158" i="7"/>
  <c r="BK146" i="7"/>
  <c r="J207" i="8"/>
  <c r="J195" i="8"/>
  <c r="J172" i="8"/>
  <c r="BK155" i="8"/>
  <c r="J134" i="8"/>
  <c r="J218" i="8"/>
  <c r="J131" i="8"/>
  <c r="J229" i="8"/>
  <c r="J162" i="8"/>
  <c r="J163" i="8"/>
  <c r="BK169" i="9"/>
  <c r="BK147" i="9"/>
  <c r="BK137" i="9"/>
  <c r="J147" i="9"/>
  <c r="J171" i="9"/>
  <c r="BK160" i="9"/>
  <c r="J154" i="9"/>
  <c r="J135" i="9"/>
  <c r="J170" i="9"/>
  <c r="BK162" i="9"/>
  <c r="BK130" i="9"/>
  <c r="J176" i="9"/>
  <c r="J155" i="9"/>
  <c r="BK173" i="9"/>
  <c r="BK176" i="10"/>
  <c r="J158" i="10"/>
  <c r="BK146" i="10"/>
  <c r="J135" i="10"/>
  <c r="J182" i="10"/>
  <c r="J170" i="10"/>
  <c r="BK163" i="10"/>
  <c r="J153" i="10"/>
  <c r="BK137" i="10"/>
  <c r="J197" i="10"/>
  <c r="BK191" i="10"/>
  <c r="BK180" i="10"/>
  <c r="BK162" i="10"/>
  <c r="J132" i="10"/>
  <c r="J184" i="10"/>
  <c r="J166" i="10"/>
  <c r="J146" i="10"/>
  <c r="BK135" i="10"/>
  <c r="BK185" i="10"/>
  <c r="J149" i="10"/>
  <c r="BK195" i="10"/>
  <c r="J144" i="10"/>
  <c r="BK165" i="11"/>
  <c r="BK146" i="11"/>
  <c r="J133" i="11"/>
  <c r="J177" i="11"/>
  <c r="J158" i="11"/>
  <c r="J149" i="11"/>
  <c r="J139" i="11"/>
  <c r="BK167" i="11"/>
  <c r="BK144" i="11"/>
  <c r="J167" i="11"/>
  <c r="BK143" i="11"/>
  <c r="BK177" i="11"/>
  <c r="BK161" i="11"/>
  <c r="BK134" i="11"/>
  <c r="BK162" i="12"/>
  <c r="J148" i="12"/>
  <c r="BK136" i="12"/>
  <c r="J164" i="12"/>
  <c r="J158" i="12"/>
  <c r="BK151" i="12"/>
  <c r="J143" i="12"/>
  <c r="J137" i="12"/>
  <c r="J127" i="12"/>
  <c r="BK153" i="12"/>
  <c r="J136" i="12"/>
  <c r="BK130" i="12"/>
  <c r="J131" i="12"/>
  <c r="BK122" i="12"/>
  <c r="J138" i="13"/>
  <c r="BK196" i="13"/>
  <c r="J184" i="13"/>
  <c r="J178" i="13"/>
  <c r="BK162" i="13"/>
  <c r="J152" i="13"/>
  <c r="J135" i="13"/>
  <c r="J123" i="13"/>
  <c r="J197" i="13"/>
  <c r="BK194" i="13"/>
  <c r="BK185" i="13"/>
  <c r="J181" i="13"/>
  <c r="J165" i="13"/>
  <c r="BK138" i="13"/>
  <c r="J193" i="13"/>
  <c r="J179" i="13"/>
  <c r="BK173" i="13"/>
  <c r="BK136" i="13"/>
  <c r="BK129" i="13"/>
  <c r="J125" i="13"/>
  <c r="J191" i="13"/>
  <c r="BK187" i="13"/>
  <c r="J170" i="13"/>
  <c r="J163" i="13"/>
  <c r="BK156" i="13"/>
  <c r="BK147" i="13"/>
  <c r="J130" i="13"/>
  <c r="BK164" i="13"/>
  <c r="BK150" i="13"/>
  <c r="BK166" i="13"/>
  <c r="BK159" i="13"/>
  <c r="J144" i="13"/>
  <c r="J131" i="13"/>
  <c r="J155" i="14"/>
  <c r="J128" i="14"/>
  <c r="BK151" i="14"/>
  <c r="BK162" i="14"/>
  <c r="J124" i="14"/>
  <c r="BK165" i="14"/>
  <c r="J159" i="14"/>
  <c r="J157" i="14"/>
  <c r="J151" i="14"/>
  <c r="BK138" i="14"/>
  <c r="BK129" i="14"/>
  <c r="J153" i="14"/>
  <c r="BK133" i="14"/>
  <c r="BK152" i="14"/>
  <c r="BK141" i="14"/>
  <c r="BK128" i="14"/>
  <c r="J159" i="15"/>
  <c r="J147" i="15"/>
  <c r="BK127" i="15"/>
  <c r="BK159" i="15"/>
  <c r="J156" i="15"/>
  <c r="J144" i="15"/>
  <c r="BK129" i="15"/>
  <c r="J133" i="15"/>
  <c r="BK161" i="15"/>
  <c r="BK156" i="15"/>
  <c r="J151" i="15"/>
  <c r="J140" i="15"/>
  <c r="BK132" i="15"/>
  <c r="BK155" i="15"/>
  <c r="BK140" i="15"/>
  <c r="R124" i="4" l="1"/>
  <c r="T124" i="4"/>
  <c r="T129" i="8"/>
  <c r="T143" i="8"/>
  <c r="BK164" i="8"/>
  <c r="J164" i="8" s="1"/>
  <c r="J104" i="8" s="1"/>
  <c r="BK215" i="8"/>
  <c r="J215" i="8" s="1"/>
  <c r="J106" i="8" s="1"/>
  <c r="R252" i="8"/>
  <c r="P145" i="9"/>
  <c r="T145" i="9"/>
  <c r="R167" i="9"/>
  <c r="R166" i="9" s="1"/>
  <c r="R178" i="9"/>
  <c r="R177" i="9" s="1"/>
  <c r="P128" i="10"/>
  <c r="T142" i="10"/>
  <c r="P164" i="10"/>
  <c r="BK177" i="10"/>
  <c r="J177" i="10" s="1"/>
  <c r="J102" i="10" s="1"/>
  <c r="BK183" i="10"/>
  <c r="J183" i="10" s="1"/>
  <c r="J104" i="10" s="1"/>
  <c r="T194" i="10"/>
  <c r="T193" i="10" s="1"/>
  <c r="BK129" i="11"/>
  <c r="T142" i="11"/>
  <c r="T163" i="11"/>
  <c r="T162" i="11" s="1"/>
  <c r="P121" i="12"/>
  <c r="P128" i="12"/>
  <c r="P140" i="12"/>
  <c r="BK157" i="12"/>
  <c r="J157" i="12" s="1"/>
  <c r="J100" i="12" s="1"/>
  <c r="BK161" i="13"/>
  <c r="J161" i="13" s="1"/>
  <c r="J99" i="13" s="1"/>
  <c r="P138" i="2"/>
  <c r="BK173" i="2"/>
  <c r="J173" i="2" s="1"/>
  <c r="J104" i="2" s="1"/>
  <c r="R190" i="2"/>
  <c r="R217" i="2"/>
  <c r="P237" i="2"/>
  <c r="T247" i="2"/>
  <c r="R264" i="2"/>
  <c r="R134" i="3"/>
  <c r="BK192" i="3"/>
  <c r="J192" i="3" s="1"/>
  <c r="J106" i="3" s="1"/>
  <c r="R207" i="3"/>
  <c r="T130" i="4"/>
  <c r="BK133" i="5"/>
  <c r="J133" i="5" s="1"/>
  <c r="J99" i="5" s="1"/>
  <c r="P137" i="5"/>
  <c r="BK146" i="5"/>
  <c r="J146" i="5"/>
  <c r="J102" i="5" s="1"/>
  <c r="R129" i="6"/>
  <c r="BK148" i="6"/>
  <c r="J148" i="6" s="1"/>
  <c r="J100" i="6" s="1"/>
  <c r="P155" i="6"/>
  <c r="BK167" i="6"/>
  <c r="J167" i="6" s="1"/>
  <c r="J105" i="6" s="1"/>
  <c r="T167" i="6"/>
  <c r="BK134" i="7"/>
  <c r="J134" i="7" s="1"/>
  <c r="J100" i="7" s="1"/>
  <c r="P141" i="7"/>
  <c r="R154" i="7"/>
  <c r="R129" i="8"/>
  <c r="P143" i="8"/>
  <c r="BK153" i="8"/>
  <c r="J153" i="8" s="1"/>
  <c r="J103" i="8" s="1"/>
  <c r="P164" i="8"/>
  <c r="P215" i="8"/>
  <c r="T252" i="8"/>
  <c r="P127" i="9"/>
  <c r="BK148" i="9"/>
  <c r="J148" i="9" s="1"/>
  <c r="J100" i="9" s="1"/>
  <c r="BK167" i="9"/>
  <c r="J167" i="9" s="1"/>
  <c r="J103" i="9" s="1"/>
  <c r="T178" i="9"/>
  <c r="T177" i="9"/>
  <c r="BK142" i="10"/>
  <c r="J142" i="10" s="1"/>
  <c r="J99" i="10" s="1"/>
  <c r="T155" i="10"/>
  <c r="P183" i="10"/>
  <c r="R154" i="11"/>
  <c r="R153" i="11" s="1"/>
  <c r="R140" i="12"/>
  <c r="R121" i="13"/>
  <c r="P161" i="13"/>
  <c r="BK122" i="14"/>
  <c r="J122" i="14"/>
  <c r="J98" i="14" s="1"/>
  <c r="T142" i="14"/>
  <c r="BK134" i="3"/>
  <c r="J134" i="3" s="1"/>
  <c r="J99" i="3" s="1"/>
  <c r="P172" i="3"/>
  <c r="P177" i="3"/>
  <c r="P180" i="3"/>
  <c r="T183" i="3"/>
  <c r="R192" i="3"/>
  <c r="BK207" i="3"/>
  <c r="J207" i="3" s="1"/>
  <c r="J108" i="3" s="1"/>
  <c r="BK130" i="4"/>
  <c r="J130" i="4" s="1"/>
  <c r="J101" i="4" s="1"/>
  <c r="BK135" i="4"/>
  <c r="J135" i="4" s="1"/>
  <c r="J102" i="4" s="1"/>
  <c r="BK128" i="5"/>
  <c r="J128" i="5" s="1"/>
  <c r="J98" i="5" s="1"/>
  <c r="T133" i="5"/>
  <c r="P141" i="5"/>
  <c r="P146" i="5"/>
  <c r="T153" i="5"/>
  <c r="T152" i="5" s="1"/>
  <c r="BK129" i="6"/>
  <c r="J129" i="6" s="1"/>
  <c r="J98" i="6" s="1"/>
  <c r="T129" i="6"/>
  <c r="R148" i="6"/>
  <c r="BK160" i="6"/>
  <c r="J160" i="6" s="1"/>
  <c r="J104" i="6" s="1"/>
  <c r="P173" i="6"/>
  <c r="T130" i="7"/>
  <c r="T141" i="7"/>
  <c r="T165" i="7"/>
  <c r="BK129" i="8"/>
  <c r="J129" i="8" s="1"/>
  <c r="J98" i="8" s="1"/>
  <c r="BK143" i="8"/>
  <c r="J143" i="8"/>
  <c r="J100" i="8" s="1"/>
  <c r="P153" i="8"/>
  <c r="BK186" i="8"/>
  <c r="J186" i="8" s="1"/>
  <c r="J105" i="8" s="1"/>
  <c r="R215" i="8"/>
  <c r="T127" i="9"/>
  <c r="R145" i="9"/>
  <c r="T167" i="9"/>
  <c r="T166" i="9" s="1"/>
  <c r="P122" i="14"/>
  <c r="R142" i="14"/>
  <c r="P163" i="14"/>
  <c r="P122" i="15"/>
  <c r="R143" i="15"/>
  <c r="P142" i="2"/>
  <c r="BK166" i="2"/>
  <c r="J166" i="2" s="1"/>
  <c r="J101" i="2" s="1"/>
  <c r="BK190" i="2"/>
  <c r="J190" i="2" s="1"/>
  <c r="J106" i="2" s="1"/>
  <c r="R202" i="2"/>
  <c r="P229" i="2"/>
  <c r="R237" i="2"/>
  <c r="P253" i="2"/>
  <c r="T264" i="2"/>
  <c r="T172" i="3"/>
  <c r="T180" i="3"/>
  <c r="P192" i="3"/>
  <c r="R201" i="3"/>
  <c r="T135" i="4"/>
  <c r="P128" i="5"/>
  <c r="R133" i="5"/>
  <c r="BK141" i="5"/>
  <c r="J141" i="5"/>
  <c r="J101" i="5" s="1"/>
  <c r="T146" i="5"/>
  <c r="P153" i="5"/>
  <c r="P152" i="5"/>
  <c r="T133" i="6"/>
  <c r="P160" i="6"/>
  <c r="P167" i="6"/>
  <c r="R130" i="7"/>
  <c r="BK141" i="7"/>
  <c r="J141" i="7" s="1"/>
  <c r="J103" i="7" s="1"/>
  <c r="T154" i="7"/>
  <c r="BK128" i="10"/>
  <c r="J128" i="10"/>
  <c r="J98" i="10" s="1"/>
  <c r="P142" i="10"/>
  <c r="R155" i="10"/>
  <c r="T164" i="10"/>
  <c r="T177" i="10"/>
  <c r="P194" i="10"/>
  <c r="P193" i="10" s="1"/>
  <c r="T129" i="11"/>
  <c r="T128" i="11" s="1"/>
  <c r="BK142" i="11"/>
  <c r="J142" i="11" s="1"/>
  <c r="J102" i="11" s="1"/>
  <c r="P154" i="11"/>
  <c r="P153" i="11" s="1"/>
  <c r="P163" i="11"/>
  <c r="P162" i="11"/>
  <c r="R121" i="12"/>
  <c r="T128" i="12"/>
  <c r="R157" i="12"/>
  <c r="R161" i="13"/>
  <c r="T122" i="14"/>
  <c r="BK163" i="14"/>
  <c r="J163" i="14" s="1"/>
  <c r="J100" i="14" s="1"/>
  <c r="R122" i="15"/>
  <c r="BK166" i="15"/>
  <c r="J166" i="15" s="1"/>
  <c r="J100" i="15" s="1"/>
  <c r="T142" i="2"/>
  <c r="P166" i="2"/>
  <c r="R173" i="2"/>
  <c r="P190" i="2"/>
  <c r="P217" i="2"/>
  <c r="R229" i="2"/>
  <c r="R233" i="2"/>
  <c r="BK247" i="2"/>
  <c r="J247" i="2" s="1"/>
  <c r="J112" i="2" s="1"/>
  <c r="T253" i="2"/>
  <c r="T134" i="3"/>
  <c r="T131" i="3" s="1"/>
  <c r="R177" i="3"/>
  <c r="R180" i="3"/>
  <c r="R183" i="3"/>
  <c r="T192" i="3"/>
  <c r="T207" i="3"/>
  <c r="R130" i="4"/>
  <c r="P133" i="5"/>
  <c r="R137" i="5"/>
  <c r="R141" i="5"/>
  <c r="BK153" i="5"/>
  <c r="J153" i="5"/>
  <c r="J105" i="5" s="1"/>
  <c r="P129" i="6"/>
  <c r="T148" i="6"/>
  <c r="BK155" i="6"/>
  <c r="R160" i="6"/>
  <c r="R173" i="6"/>
  <c r="P130" i="7"/>
  <c r="R134" i="7"/>
  <c r="BK154" i="7"/>
  <c r="J154" i="7" s="1"/>
  <c r="J104" i="7" s="1"/>
  <c r="P165" i="7"/>
  <c r="P140" i="8"/>
  <c r="T140" i="8"/>
  <c r="R153" i="8"/>
  <c r="T164" i="8"/>
  <c r="T215" i="8"/>
  <c r="T128" i="10"/>
  <c r="T127" i="10" s="1"/>
  <c r="BK155" i="10"/>
  <c r="J155" i="10"/>
  <c r="J100" i="10" s="1"/>
  <c r="R164" i="10"/>
  <c r="P177" i="10"/>
  <c r="BK194" i="10"/>
  <c r="BK193" i="10" s="1"/>
  <c r="J193" i="10" s="1"/>
  <c r="J105" i="10" s="1"/>
  <c r="R129" i="11"/>
  <c r="P142" i="11"/>
  <c r="BK163" i="11"/>
  <c r="J163" i="11" s="1"/>
  <c r="J107" i="11" s="1"/>
  <c r="BK121" i="12"/>
  <c r="J121" i="12" s="1"/>
  <c r="J97" i="12" s="1"/>
  <c r="BK128" i="12"/>
  <c r="J128" i="12" s="1"/>
  <c r="J98" i="12" s="1"/>
  <c r="BK140" i="12"/>
  <c r="J140" i="12"/>
  <c r="J99" i="12" s="1"/>
  <c r="P157" i="12"/>
  <c r="P121" i="13"/>
  <c r="P120" i="13" s="1"/>
  <c r="P119" i="13" s="1"/>
  <c r="AU106" i="1" s="1"/>
  <c r="T161" i="13"/>
  <c r="BK122" i="15"/>
  <c r="J122" i="15" s="1"/>
  <c r="J98" i="15" s="1"/>
  <c r="T143" i="15"/>
  <c r="BK142" i="2"/>
  <c r="P163" i="2"/>
  <c r="T166" i="2"/>
  <c r="P173" i="2"/>
  <c r="P183" i="2"/>
  <c r="BK202" i="2"/>
  <c r="J202" i="2" s="1"/>
  <c r="J107" i="2" s="1"/>
  <c r="BK217" i="2"/>
  <c r="J217" i="2" s="1"/>
  <c r="J108" i="2" s="1"/>
  <c r="T229" i="2"/>
  <c r="BK237" i="2"/>
  <c r="J237" i="2" s="1"/>
  <c r="J111" i="2" s="1"/>
  <c r="R247" i="2"/>
  <c r="R133" i="6"/>
  <c r="T155" i="6"/>
  <c r="T173" i="6"/>
  <c r="BK130" i="7"/>
  <c r="J130" i="7"/>
  <c r="J99" i="7" s="1"/>
  <c r="BK140" i="8"/>
  <c r="J140" i="8" s="1"/>
  <c r="J99" i="8" s="1"/>
  <c r="R143" i="8"/>
  <c r="T153" i="8"/>
  <c r="P186" i="8"/>
  <c r="T186" i="8"/>
  <c r="BK252" i="8"/>
  <c r="J252" i="8" s="1"/>
  <c r="J107" i="8" s="1"/>
  <c r="BK145" i="9"/>
  <c r="J145" i="9" s="1"/>
  <c r="J99" i="9" s="1"/>
  <c r="T148" i="9"/>
  <c r="BK178" i="9"/>
  <c r="J178" i="9" s="1"/>
  <c r="J105" i="9" s="1"/>
  <c r="P129" i="11"/>
  <c r="P128" i="11"/>
  <c r="R142" i="11"/>
  <c r="BK154" i="11"/>
  <c r="J154" i="11" s="1"/>
  <c r="J105" i="11" s="1"/>
  <c r="R163" i="11"/>
  <c r="R162" i="11"/>
  <c r="T121" i="12"/>
  <c r="R128" i="12"/>
  <c r="T140" i="12"/>
  <c r="T157" i="12"/>
  <c r="BK121" i="13"/>
  <c r="BK120" i="13" s="1"/>
  <c r="P142" i="14"/>
  <c r="R163" i="14"/>
  <c r="BK143" i="15"/>
  <c r="J143" i="15" s="1"/>
  <c r="J99" i="15" s="1"/>
  <c r="P166" i="15"/>
  <c r="R142" i="2"/>
  <c r="R163" i="2"/>
  <c r="R166" i="2"/>
  <c r="T173" i="2"/>
  <c r="R183" i="2"/>
  <c r="T190" i="2"/>
  <c r="T202" i="2"/>
  <c r="BK229" i="2"/>
  <c r="J229" i="2" s="1"/>
  <c r="J109" i="2" s="1"/>
  <c r="BK233" i="2"/>
  <c r="J233" i="2" s="1"/>
  <c r="J110" i="2" s="1"/>
  <c r="T237" i="2"/>
  <c r="BK253" i="2"/>
  <c r="J253" i="2" s="1"/>
  <c r="J113" i="2" s="1"/>
  <c r="P264" i="2"/>
  <c r="BK172" i="3"/>
  <c r="J172" i="3" s="1"/>
  <c r="J100" i="3" s="1"/>
  <c r="BK177" i="3"/>
  <c r="J177" i="3" s="1"/>
  <c r="J102" i="3" s="1"/>
  <c r="BK180" i="3"/>
  <c r="J180" i="3" s="1"/>
  <c r="J103" i="3" s="1"/>
  <c r="P183" i="3"/>
  <c r="P186" i="3"/>
  <c r="T186" i="3"/>
  <c r="BK201" i="3"/>
  <c r="J201" i="3" s="1"/>
  <c r="J107" i="3" s="1"/>
  <c r="P207" i="3"/>
  <c r="P135" i="4"/>
  <c r="T128" i="5"/>
  <c r="T137" i="5"/>
  <c r="R146" i="5"/>
  <c r="R153" i="5"/>
  <c r="R152" i="5" s="1"/>
  <c r="P133" i="6"/>
  <c r="R155" i="6"/>
  <c r="BK173" i="6"/>
  <c r="J173" i="6" s="1"/>
  <c r="J106" i="6" s="1"/>
  <c r="P134" i="7"/>
  <c r="P154" i="7"/>
  <c r="R165" i="7"/>
  <c r="P129" i="8"/>
  <c r="P128" i="8" s="1"/>
  <c r="R140" i="8"/>
  <c r="R164" i="8"/>
  <c r="R186" i="8"/>
  <c r="P252" i="8"/>
  <c r="BK127" i="9"/>
  <c r="R148" i="9"/>
  <c r="R142" i="10"/>
  <c r="T183" i="10"/>
  <c r="T154" i="11"/>
  <c r="T153" i="11" s="1"/>
  <c r="R122" i="14"/>
  <c r="R121" i="14" s="1"/>
  <c r="R120" i="14" s="1"/>
  <c r="T163" i="14"/>
  <c r="T122" i="15"/>
  <c r="R166" i="15"/>
  <c r="BK138" i="2"/>
  <c r="J138" i="2" s="1"/>
  <c r="J98" i="2" s="1"/>
  <c r="R138" i="2"/>
  <c r="T138" i="2"/>
  <c r="BK163" i="2"/>
  <c r="J163" i="2"/>
  <c r="J100" i="2" s="1"/>
  <c r="T163" i="2"/>
  <c r="BK183" i="2"/>
  <c r="J183" i="2" s="1"/>
  <c r="J105" i="2" s="1"/>
  <c r="T183" i="2"/>
  <c r="P202" i="2"/>
  <c r="T217" i="2"/>
  <c r="P233" i="2"/>
  <c r="T233" i="2"/>
  <c r="P247" i="2"/>
  <c r="R253" i="2"/>
  <c r="BK264" i="2"/>
  <c r="J264" i="2" s="1"/>
  <c r="J116" i="2" s="1"/>
  <c r="P134" i="3"/>
  <c r="P131" i="3" s="1"/>
  <c r="R172" i="3"/>
  <c r="T177" i="3"/>
  <c r="BK183" i="3"/>
  <c r="J183" i="3" s="1"/>
  <c r="J104" i="3" s="1"/>
  <c r="BK186" i="3"/>
  <c r="J186" i="3"/>
  <c r="J105" i="3" s="1"/>
  <c r="R186" i="3"/>
  <c r="P201" i="3"/>
  <c r="T201" i="3"/>
  <c r="P130" i="4"/>
  <c r="P129" i="4" s="1"/>
  <c r="P123" i="4" s="1"/>
  <c r="AU97" i="1" s="1"/>
  <c r="R135" i="4"/>
  <c r="R128" i="5"/>
  <c r="R127" i="5" s="1"/>
  <c r="R126" i="5" s="1"/>
  <c r="BK137" i="5"/>
  <c r="J137" i="5" s="1"/>
  <c r="J100" i="5" s="1"/>
  <c r="T141" i="5"/>
  <c r="BK133" i="6"/>
  <c r="J133" i="6" s="1"/>
  <c r="J99" i="6" s="1"/>
  <c r="P148" i="6"/>
  <c r="T160" i="6"/>
  <c r="R167" i="6"/>
  <c r="T134" i="7"/>
  <c r="R141" i="7"/>
  <c r="R140" i="7" s="1"/>
  <c r="BK165" i="7"/>
  <c r="J165" i="7" s="1"/>
  <c r="J105" i="7" s="1"/>
  <c r="R127" i="9"/>
  <c r="R126" i="9" s="1"/>
  <c r="R125" i="9" s="1"/>
  <c r="P148" i="9"/>
  <c r="P167" i="9"/>
  <c r="P166" i="9" s="1"/>
  <c r="P178" i="9"/>
  <c r="P177" i="9"/>
  <c r="R128" i="10"/>
  <c r="P155" i="10"/>
  <c r="BK164" i="10"/>
  <c r="J164" i="10"/>
  <c r="J101" i="10" s="1"/>
  <c r="R177" i="10"/>
  <c r="R183" i="10"/>
  <c r="R194" i="10"/>
  <c r="R193" i="10" s="1"/>
  <c r="T121" i="13"/>
  <c r="T120" i="13" s="1"/>
  <c r="T119" i="13" s="1"/>
  <c r="BK142" i="14"/>
  <c r="BK121" i="14" s="1"/>
  <c r="J121" i="14" s="1"/>
  <c r="J97" i="14" s="1"/>
  <c r="P143" i="15"/>
  <c r="T166" i="15"/>
  <c r="BK152" i="6"/>
  <c r="J152" i="6" s="1"/>
  <c r="J101" i="6" s="1"/>
  <c r="BK172" i="7"/>
  <c r="J172" i="7" s="1"/>
  <c r="J106" i="7" s="1"/>
  <c r="BK136" i="11"/>
  <c r="J136" i="11" s="1"/>
  <c r="J99" i="11" s="1"/>
  <c r="BK138" i="4"/>
  <c r="J138" i="4"/>
  <c r="J103" i="4" s="1"/>
  <c r="BK213" i="3"/>
  <c r="J213" i="3" s="1"/>
  <c r="J109" i="3" s="1"/>
  <c r="BK125" i="4"/>
  <c r="J125" i="4" s="1"/>
  <c r="J98" i="4" s="1"/>
  <c r="BK157" i="5"/>
  <c r="J157" i="5" s="1"/>
  <c r="J106" i="5" s="1"/>
  <c r="BK182" i="6"/>
  <c r="J182" i="6" s="1"/>
  <c r="J107" i="6" s="1"/>
  <c r="BK170" i="2"/>
  <c r="J170" i="2" s="1"/>
  <c r="J102" i="2" s="1"/>
  <c r="BK215" i="3"/>
  <c r="J215" i="3" s="1"/>
  <c r="J110" i="3" s="1"/>
  <c r="BK127" i="4"/>
  <c r="J127" i="4" s="1"/>
  <c r="J99" i="4" s="1"/>
  <c r="BK150" i="5"/>
  <c r="J150" i="5" s="1"/>
  <c r="J103" i="5" s="1"/>
  <c r="BK138" i="7"/>
  <c r="J138" i="7" s="1"/>
  <c r="J101" i="7" s="1"/>
  <c r="BK150" i="8"/>
  <c r="J150" i="8" s="1"/>
  <c r="J101" i="8" s="1"/>
  <c r="BK181" i="10"/>
  <c r="BK127" i="10" s="1"/>
  <c r="J127" i="10" s="1"/>
  <c r="J97" i="10" s="1"/>
  <c r="BK140" i="11"/>
  <c r="J140" i="11"/>
  <c r="J101" i="11" s="1"/>
  <c r="BK262" i="2"/>
  <c r="J262" i="2" s="1"/>
  <c r="J115" i="2" s="1"/>
  <c r="BK164" i="9"/>
  <c r="J164" i="9" s="1"/>
  <c r="J101" i="9" s="1"/>
  <c r="BK151" i="11"/>
  <c r="J151" i="11" s="1"/>
  <c r="J103" i="11" s="1"/>
  <c r="BK132" i="3"/>
  <c r="J132" i="3"/>
  <c r="J98" i="3" s="1"/>
  <c r="BK138" i="11"/>
  <c r="J138" i="11" s="1"/>
  <c r="J100" i="11" s="1"/>
  <c r="BK128" i="7"/>
  <c r="J128" i="7" s="1"/>
  <c r="J98" i="7" s="1"/>
  <c r="E85" i="15"/>
  <c r="J89" i="15"/>
  <c r="BF123" i="15"/>
  <c r="BF131" i="15"/>
  <c r="BF132" i="15"/>
  <c r="BF134" i="15"/>
  <c r="BF142" i="15"/>
  <c r="BF144" i="15"/>
  <c r="BF146" i="15"/>
  <c r="BF151" i="15"/>
  <c r="BF153" i="15"/>
  <c r="F92" i="15"/>
  <c r="BF127" i="15"/>
  <c r="BF128" i="15"/>
  <c r="BF133" i="15"/>
  <c r="BF135" i="15"/>
  <c r="BF136" i="15"/>
  <c r="BF138" i="15"/>
  <c r="BF150" i="15"/>
  <c r="BF152" i="15"/>
  <c r="BF156" i="15"/>
  <c r="BF126" i="15"/>
  <c r="BF130" i="15"/>
  <c r="BF145" i="15"/>
  <c r="BF158" i="15"/>
  <c r="BF163" i="15"/>
  <c r="BF125" i="15"/>
  <c r="BF139" i="15"/>
  <c r="BF141" i="15"/>
  <c r="BF161" i="15"/>
  <c r="BF167" i="15"/>
  <c r="BF137" i="15"/>
  <c r="BF140" i="15"/>
  <c r="BF148" i="15"/>
  <c r="BF149" i="15"/>
  <c r="BF157" i="15"/>
  <c r="BF162" i="15"/>
  <c r="BF164" i="15"/>
  <c r="BF165" i="15"/>
  <c r="BF168" i="15"/>
  <c r="BF124" i="15"/>
  <c r="BF129" i="15"/>
  <c r="BF147" i="15"/>
  <c r="BF154" i="15"/>
  <c r="BF155" i="15"/>
  <c r="BF159" i="15"/>
  <c r="BF160" i="15"/>
  <c r="J121" i="13"/>
  <c r="J98" i="13" s="1"/>
  <c r="E85" i="14"/>
  <c r="F92" i="14"/>
  <c r="J114" i="14"/>
  <c r="BF124" i="14"/>
  <c r="BF130" i="14"/>
  <c r="BF131" i="14"/>
  <c r="BF132" i="14"/>
  <c r="BF135" i="14"/>
  <c r="BF136" i="14"/>
  <c r="BF147" i="14"/>
  <c r="BF148" i="14"/>
  <c r="BF151" i="14"/>
  <c r="BF156" i="14"/>
  <c r="BF158" i="14"/>
  <c r="BF126" i="14"/>
  <c r="BF138" i="14"/>
  <c r="BF159" i="14"/>
  <c r="BF129" i="14"/>
  <c r="BF137" i="14"/>
  <c r="BF139" i="14"/>
  <c r="BF144" i="14"/>
  <c r="BF145" i="14"/>
  <c r="BF146" i="14"/>
  <c r="BF153" i="14"/>
  <c r="BF154" i="14"/>
  <c r="BF155" i="14"/>
  <c r="BF161" i="14"/>
  <c r="BF164" i="14"/>
  <c r="BF168" i="14"/>
  <c r="BF127" i="14"/>
  <c r="BF128" i="14"/>
  <c r="BF152" i="14"/>
  <c r="BF166" i="14"/>
  <c r="BF123" i="14"/>
  <c r="BF133" i="14"/>
  <c r="BF140" i="14"/>
  <c r="BF141" i="14"/>
  <c r="BF143" i="14"/>
  <c r="BF149" i="14"/>
  <c r="BF167" i="14"/>
  <c r="BF169" i="14"/>
  <c r="BF160" i="14"/>
  <c r="BF162" i="14"/>
  <c r="BF125" i="14"/>
  <c r="BF134" i="14"/>
  <c r="BF150" i="14"/>
  <c r="BF157" i="14"/>
  <c r="BF165" i="14"/>
  <c r="BF123" i="13"/>
  <c r="BF129" i="13"/>
  <c r="BF135" i="13"/>
  <c r="BF136" i="13"/>
  <c r="BF142" i="13"/>
  <c r="BF143" i="13"/>
  <c r="BF147" i="13"/>
  <c r="BF148" i="13"/>
  <c r="BF158" i="13"/>
  <c r="BF162" i="13"/>
  <c r="BF163" i="13"/>
  <c r="BF165" i="13"/>
  <c r="BF167" i="13"/>
  <c r="BF168" i="13"/>
  <c r="BF170" i="13"/>
  <c r="BF141" i="13"/>
  <c r="BF144" i="13"/>
  <c r="BF149" i="13"/>
  <c r="BF152" i="13"/>
  <c r="BF153" i="13"/>
  <c r="BF156" i="13"/>
  <c r="BF159" i="13"/>
  <c r="BF172" i="13"/>
  <c r="BF175" i="13"/>
  <c r="BF124" i="13"/>
  <c r="BF125" i="13"/>
  <c r="BF131" i="13"/>
  <c r="BF137" i="13"/>
  <c r="BF139" i="13"/>
  <c r="BF140" i="13"/>
  <c r="BF155" i="13"/>
  <c r="BF157" i="13"/>
  <c r="BF169" i="13"/>
  <c r="BF181" i="13"/>
  <c r="BF186" i="13"/>
  <c r="E85" i="13"/>
  <c r="F92" i="13"/>
  <c r="J113" i="13"/>
  <c r="BF133" i="13"/>
  <c r="BF134" i="13"/>
  <c r="BF138" i="13"/>
  <c r="BF171" i="13"/>
  <c r="BF174" i="13"/>
  <c r="BF179" i="13"/>
  <c r="BF182" i="13"/>
  <c r="BF185" i="13"/>
  <c r="BF187" i="13"/>
  <c r="BF190" i="13"/>
  <c r="BF195" i="13"/>
  <c r="BF126" i="13"/>
  <c r="BF130" i="13"/>
  <c r="BF145" i="13"/>
  <c r="BF160" i="13"/>
  <c r="BF166" i="13"/>
  <c r="BF177" i="13"/>
  <c r="BF184" i="13"/>
  <c r="BF188" i="13"/>
  <c r="BF189" i="13"/>
  <c r="BF192" i="13"/>
  <c r="BF196" i="13"/>
  <c r="BF199" i="13"/>
  <c r="BF122" i="13"/>
  <c r="BF127" i="13"/>
  <c r="BF128" i="13"/>
  <c r="BF150" i="13"/>
  <c r="BF164" i="13"/>
  <c r="BF178" i="13"/>
  <c r="BF183" i="13"/>
  <c r="BF193" i="13"/>
  <c r="BF194" i="13"/>
  <c r="BF197" i="13"/>
  <c r="BF198" i="13"/>
  <c r="BF132" i="13"/>
  <c r="BF146" i="13"/>
  <c r="BF151" i="13"/>
  <c r="BF154" i="13"/>
  <c r="BF173" i="13"/>
  <c r="BF176" i="13"/>
  <c r="BF180" i="13"/>
  <c r="BF191" i="13"/>
  <c r="J129" i="11"/>
  <c r="J98" i="11" s="1"/>
  <c r="BK162" i="11"/>
  <c r="J162" i="11" s="1"/>
  <c r="J106" i="11" s="1"/>
  <c r="F117" i="12"/>
  <c r="J114" i="12"/>
  <c r="BF125" i="12"/>
  <c r="BF129" i="12"/>
  <c r="BF132" i="12"/>
  <c r="BF134" i="12"/>
  <c r="BF137" i="12"/>
  <c r="BF138" i="12"/>
  <c r="BF141" i="12"/>
  <c r="BF146" i="12"/>
  <c r="E110" i="12"/>
  <c r="BF123" i="12"/>
  <c r="BF126" i="12"/>
  <c r="BF127" i="12"/>
  <c r="BF135" i="12"/>
  <c r="BF139" i="12"/>
  <c r="BF142" i="12"/>
  <c r="BF156" i="12"/>
  <c r="BF122" i="12"/>
  <c r="BF131" i="12"/>
  <c r="BF136" i="12"/>
  <c r="BF149" i="12"/>
  <c r="BF160" i="12"/>
  <c r="BF163" i="12"/>
  <c r="BF124" i="12"/>
  <c r="BF143" i="12"/>
  <c r="BF144" i="12"/>
  <c r="BF145" i="12"/>
  <c r="BF147" i="12"/>
  <c r="BF148" i="12"/>
  <c r="BF151" i="12"/>
  <c r="BF152" i="12"/>
  <c r="BF153" i="12"/>
  <c r="BF155" i="12"/>
  <c r="BF158" i="12"/>
  <c r="BF161" i="12"/>
  <c r="BF162" i="12"/>
  <c r="BF130" i="12"/>
  <c r="BF133" i="12"/>
  <c r="BF150" i="12"/>
  <c r="BF154" i="12"/>
  <c r="BF164" i="12"/>
  <c r="BF165" i="12"/>
  <c r="BF159" i="12"/>
  <c r="J89" i="11"/>
  <c r="BF137" i="11"/>
  <c r="BF148" i="11"/>
  <c r="BF149" i="11"/>
  <c r="BF166" i="11"/>
  <c r="J194" i="10"/>
  <c r="J106" i="10" s="1"/>
  <c r="BF130" i="11"/>
  <c r="BF139" i="11"/>
  <c r="BF144" i="11"/>
  <c r="BF145" i="11"/>
  <c r="BF157" i="11"/>
  <c r="BF158" i="11"/>
  <c r="BF159" i="11"/>
  <c r="BF160" i="11"/>
  <c r="BF165" i="11"/>
  <c r="BF171" i="11"/>
  <c r="BF172" i="11"/>
  <c r="BF176" i="11"/>
  <c r="BF132" i="11"/>
  <c r="BF150" i="11"/>
  <c r="BF167" i="11"/>
  <c r="BF177" i="11"/>
  <c r="BF174" i="11"/>
  <c r="BF179" i="11"/>
  <c r="F124" i="11"/>
  <c r="BF131" i="11"/>
  <c r="BF133" i="11"/>
  <c r="BF141" i="11"/>
  <c r="BF147" i="11"/>
  <c r="BF152" i="11"/>
  <c r="BF155" i="11"/>
  <c r="BF156" i="11"/>
  <c r="BF168" i="11"/>
  <c r="E85" i="11"/>
  <c r="BF134" i="11"/>
  <c r="BF135" i="11"/>
  <c r="BF146" i="11"/>
  <c r="BF161" i="11"/>
  <c r="BF169" i="11"/>
  <c r="BF170" i="11"/>
  <c r="BF173" i="11"/>
  <c r="BF175" i="11"/>
  <c r="BF178" i="11"/>
  <c r="BF143" i="11"/>
  <c r="BF164" i="11"/>
  <c r="J120" i="10"/>
  <c r="BF137" i="10"/>
  <c r="BF148" i="10"/>
  <c r="BF167" i="10"/>
  <c r="BF189" i="10"/>
  <c r="J127" i="9"/>
  <c r="J98" i="9"/>
  <c r="E85" i="10"/>
  <c r="F92" i="10"/>
  <c r="BF130" i="10"/>
  <c r="BF133" i="10"/>
  <c r="BF135" i="10"/>
  <c r="BF150" i="10"/>
  <c r="BF152" i="10"/>
  <c r="BF174" i="10"/>
  <c r="BF178" i="10"/>
  <c r="BF179" i="10"/>
  <c r="BF180" i="10"/>
  <c r="BF186" i="10"/>
  <c r="BF191" i="10"/>
  <c r="BF136" i="10"/>
  <c r="BF141" i="10"/>
  <c r="BF143" i="10"/>
  <c r="BF153" i="10"/>
  <c r="BF196" i="10"/>
  <c r="BF131" i="10"/>
  <c r="BF139" i="10"/>
  <c r="BF146" i="10"/>
  <c r="BF154" i="10"/>
  <c r="BF156" i="10"/>
  <c r="BF157" i="10"/>
  <c r="BF158" i="10"/>
  <c r="BF161" i="10"/>
  <c r="BF170" i="10"/>
  <c r="BF172" i="10"/>
  <c r="BF175" i="10"/>
  <c r="BF176" i="10"/>
  <c r="BF187" i="10"/>
  <c r="BF188" i="10"/>
  <c r="BF195" i="10"/>
  <c r="BF197" i="10"/>
  <c r="BF129" i="10"/>
  <c r="BF132" i="10"/>
  <c r="BF138" i="10"/>
  <c r="BF140" i="10"/>
  <c r="BF147" i="10"/>
  <c r="BF151" i="10"/>
  <c r="BF160" i="10"/>
  <c r="BF162" i="10"/>
  <c r="BF166" i="10"/>
  <c r="BF168" i="10"/>
  <c r="BF171" i="10"/>
  <c r="BF190" i="10"/>
  <c r="BF192" i="10"/>
  <c r="BF134" i="10"/>
  <c r="BF144" i="10"/>
  <c r="BF145" i="10"/>
  <c r="BF149" i="10"/>
  <c r="BF159" i="10"/>
  <c r="BF163" i="10"/>
  <c r="BF165" i="10"/>
  <c r="BF169" i="10"/>
  <c r="BF173" i="10"/>
  <c r="BF182" i="10"/>
  <c r="BF184" i="10"/>
  <c r="BF185" i="10"/>
  <c r="BF165" i="9"/>
  <c r="BF168" i="9"/>
  <c r="BF170" i="9"/>
  <c r="BK128" i="8"/>
  <c r="J89" i="9"/>
  <c r="BF128" i="9"/>
  <c r="BF130" i="9"/>
  <c r="BF133" i="9"/>
  <c r="BF139" i="9"/>
  <c r="BF140" i="9"/>
  <c r="BF142" i="9"/>
  <c r="BF144" i="9"/>
  <c r="BF154" i="9"/>
  <c r="BF172" i="9"/>
  <c r="BF175" i="9"/>
  <c r="BF176" i="9"/>
  <c r="BF183" i="9"/>
  <c r="E115" i="9"/>
  <c r="BF129" i="9"/>
  <c r="BF138" i="9"/>
  <c r="BF153" i="9"/>
  <c r="BF159" i="9"/>
  <c r="BF160" i="9"/>
  <c r="BF173" i="9"/>
  <c r="BF179" i="9"/>
  <c r="BF180" i="9"/>
  <c r="BF181" i="9"/>
  <c r="BF184" i="9"/>
  <c r="BF131" i="9"/>
  <c r="BF136" i="9"/>
  <c r="BF150" i="9"/>
  <c r="BF169" i="9"/>
  <c r="F92" i="9"/>
  <c r="BF146" i="9"/>
  <c r="BF147" i="9"/>
  <c r="BF155" i="9"/>
  <c r="BF156" i="9"/>
  <c r="BF161" i="9"/>
  <c r="BF163" i="9"/>
  <c r="BF171" i="9"/>
  <c r="BF135" i="9"/>
  <c r="BF132" i="9"/>
  <c r="BF134" i="9"/>
  <c r="BF137" i="9"/>
  <c r="BF141" i="9"/>
  <c r="BF143" i="9"/>
  <c r="BF149" i="9"/>
  <c r="BF151" i="9"/>
  <c r="BF152" i="9"/>
  <c r="BF157" i="9"/>
  <c r="BF158" i="9"/>
  <c r="BF162" i="9"/>
  <c r="BF174" i="9"/>
  <c r="BF182" i="9"/>
  <c r="E117" i="8"/>
  <c r="BF137" i="8"/>
  <c r="BF145" i="8"/>
  <c r="BF155" i="8"/>
  <c r="BF158" i="8"/>
  <c r="BF160" i="8"/>
  <c r="BF161" i="8"/>
  <c r="BF163" i="8"/>
  <c r="BF170" i="8"/>
  <c r="BF171" i="8"/>
  <c r="BF177" i="8"/>
  <c r="BF179" i="8"/>
  <c r="BF198" i="8"/>
  <c r="BF209" i="8"/>
  <c r="BF214" i="8"/>
  <c r="BF217" i="8"/>
  <c r="BF226" i="8"/>
  <c r="BF236" i="8"/>
  <c r="BF237" i="8"/>
  <c r="BF241" i="8"/>
  <c r="BF242" i="8"/>
  <c r="BF250" i="8"/>
  <c r="BF131" i="8"/>
  <c r="BF133" i="8"/>
  <c r="BF134" i="8"/>
  <c r="BF139" i="8"/>
  <c r="BF144" i="8"/>
  <c r="BF147" i="8"/>
  <c r="BF165" i="8"/>
  <c r="BF166" i="8"/>
  <c r="BF167" i="8"/>
  <c r="BF172" i="8"/>
  <c r="BF173" i="8"/>
  <c r="BF178" i="8"/>
  <c r="BF180" i="8"/>
  <c r="BF183" i="8"/>
  <c r="BF185" i="8"/>
  <c r="BF204" i="8"/>
  <c r="BF206" i="8"/>
  <c r="BF208" i="8"/>
  <c r="BF219" i="8"/>
  <c r="BF223" i="8"/>
  <c r="BF224" i="8"/>
  <c r="BF254" i="8"/>
  <c r="BF258" i="8"/>
  <c r="BF260" i="8"/>
  <c r="BF130" i="8"/>
  <c r="BF136" i="8"/>
  <c r="BF182" i="8"/>
  <c r="BF184" i="8"/>
  <c r="BF189" i="8"/>
  <c r="BF190" i="8"/>
  <c r="BF191" i="8"/>
  <c r="BF197" i="8"/>
  <c r="BF213" i="8"/>
  <c r="BF220" i="8"/>
  <c r="BF222" i="8"/>
  <c r="BF228" i="8"/>
  <c r="BF230" i="8"/>
  <c r="BF232" i="8"/>
  <c r="BF233" i="8"/>
  <c r="BF239" i="8"/>
  <c r="BF243" i="8"/>
  <c r="BF246" i="8"/>
  <c r="BF248" i="8"/>
  <c r="BF251" i="8"/>
  <c r="F92" i="8"/>
  <c r="J121" i="8"/>
  <c r="BF142" i="8"/>
  <c r="BF156" i="8"/>
  <c r="BF169" i="8"/>
  <c r="BF174" i="8"/>
  <c r="BF188" i="8"/>
  <c r="BF192" i="8"/>
  <c r="BF196" i="8"/>
  <c r="BF199" i="8"/>
  <c r="BF201" i="8"/>
  <c r="BF207" i="8"/>
  <c r="BF211" i="8"/>
  <c r="BF212" i="8"/>
  <c r="BF216" i="8"/>
  <c r="BF221" i="8"/>
  <c r="BF231" i="8"/>
  <c r="BF234" i="8"/>
  <c r="BF235" i="8"/>
  <c r="BF238" i="8"/>
  <c r="BF240" i="8"/>
  <c r="BF244" i="8"/>
  <c r="BF245" i="8"/>
  <c r="BF247" i="8"/>
  <c r="BF249" i="8"/>
  <c r="BF135" i="8"/>
  <c r="BF138" i="8"/>
  <c r="BF146" i="8"/>
  <c r="BF149" i="8"/>
  <c r="BF202" i="8"/>
  <c r="BF218" i="8"/>
  <c r="BF227" i="8"/>
  <c r="BF253" i="8"/>
  <c r="BF257" i="8"/>
  <c r="BF141" i="8"/>
  <c r="BF157" i="8"/>
  <c r="BF159" i="8"/>
  <c r="BF175" i="8"/>
  <c r="BF195" i="8"/>
  <c r="BF203" i="8"/>
  <c r="BF205" i="8"/>
  <c r="BF210" i="8"/>
  <c r="BF225" i="8"/>
  <c r="BF229" i="8"/>
  <c r="BF259" i="8"/>
  <c r="BK140" i="7"/>
  <c r="J140" i="7" s="1"/>
  <c r="J102" i="7" s="1"/>
  <c r="BF132" i="8"/>
  <c r="BF148" i="8"/>
  <c r="BF151" i="8"/>
  <c r="BF154" i="8"/>
  <c r="BF162" i="8"/>
  <c r="BF168" i="8"/>
  <c r="BF176" i="8"/>
  <c r="BF181" i="8"/>
  <c r="BF187" i="8"/>
  <c r="BF193" i="8"/>
  <c r="BF194" i="8"/>
  <c r="BF200" i="8"/>
  <c r="BF255" i="8"/>
  <c r="BF256" i="8"/>
  <c r="E85" i="7"/>
  <c r="BF133" i="7"/>
  <c r="BF159" i="7"/>
  <c r="BF160" i="7"/>
  <c r="BF161" i="7"/>
  <c r="J89" i="7"/>
  <c r="F123" i="7"/>
  <c r="BF129" i="7"/>
  <c r="BF142" i="7"/>
  <c r="BF149" i="7"/>
  <c r="BF153" i="7"/>
  <c r="BF158" i="7"/>
  <c r="BF162" i="7"/>
  <c r="BF167" i="7"/>
  <c r="BF168" i="7"/>
  <c r="BF171" i="7"/>
  <c r="BF132" i="7"/>
  <c r="BF135" i="7"/>
  <c r="BF150" i="7"/>
  <c r="BF152" i="7"/>
  <c r="BF163" i="7"/>
  <c r="BF164" i="7"/>
  <c r="BF166" i="7"/>
  <c r="BF169" i="7"/>
  <c r="BF137" i="7"/>
  <c r="BF146" i="7"/>
  <c r="BF147" i="7"/>
  <c r="BF151" i="7"/>
  <c r="BF155" i="7"/>
  <c r="BF156" i="7"/>
  <c r="BF157" i="7"/>
  <c r="BF131" i="7"/>
  <c r="BF136" i="7"/>
  <c r="BF143" i="7"/>
  <c r="BF145" i="7"/>
  <c r="BF139" i="7"/>
  <c r="BF144" i="7"/>
  <c r="BF148" i="7"/>
  <c r="BF170" i="7"/>
  <c r="BF173" i="7"/>
  <c r="BF144" i="6"/>
  <c r="BF146" i="6"/>
  <c r="BF151" i="6"/>
  <c r="BF164" i="6"/>
  <c r="E117" i="6"/>
  <c r="J121" i="6"/>
  <c r="BF130" i="6"/>
  <c r="BF139" i="6"/>
  <c r="BF156" i="6"/>
  <c r="BF163" i="6"/>
  <c r="BF171" i="6"/>
  <c r="BF178" i="6"/>
  <c r="F124" i="6"/>
  <c r="BF135" i="6"/>
  <c r="BF136" i="6"/>
  <c r="BF145" i="6"/>
  <c r="BF158" i="6"/>
  <c r="BF174" i="6"/>
  <c r="BF138" i="6"/>
  <c r="BF143" i="6"/>
  <c r="BF147" i="6"/>
  <c r="BF150" i="6"/>
  <c r="BF159" i="6"/>
  <c r="BF166" i="6"/>
  <c r="BF170" i="6"/>
  <c r="BF177" i="6"/>
  <c r="BF181" i="6"/>
  <c r="BF165" i="6"/>
  <c r="BF169" i="6"/>
  <c r="BF176" i="6"/>
  <c r="BF142" i="6"/>
  <c r="BF157" i="6"/>
  <c r="BF162" i="6"/>
  <c r="BF132" i="6"/>
  <c r="BF134" i="6"/>
  <c r="BF137" i="6"/>
  <c r="BF141" i="6"/>
  <c r="BF149" i="6"/>
  <c r="BF168" i="6"/>
  <c r="BF175" i="6"/>
  <c r="BF179" i="6"/>
  <c r="BF180" i="6"/>
  <c r="BF183" i="6"/>
  <c r="BF131" i="6"/>
  <c r="BF140" i="6"/>
  <c r="BF153" i="6"/>
  <c r="BF161" i="6"/>
  <c r="BF172" i="6"/>
  <c r="F92" i="5"/>
  <c r="BF136" i="5"/>
  <c r="BF139" i="5"/>
  <c r="BF148" i="5"/>
  <c r="BF138" i="5"/>
  <c r="J89" i="5"/>
  <c r="BF151" i="5"/>
  <c r="E85" i="5"/>
  <c r="BF131" i="5"/>
  <c r="BF135" i="5"/>
  <c r="BF143" i="5"/>
  <c r="BF156" i="5"/>
  <c r="BF130" i="5"/>
  <c r="BF140" i="5"/>
  <c r="BF142" i="5"/>
  <c r="BF144" i="5"/>
  <c r="BF149" i="5"/>
  <c r="BF155" i="5"/>
  <c r="BF129" i="5"/>
  <c r="BF132" i="5"/>
  <c r="BF134" i="5"/>
  <c r="BF145" i="5"/>
  <c r="BF147" i="5"/>
  <c r="BF154" i="5"/>
  <c r="BF158" i="5"/>
  <c r="J117" i="4"/>
  <c r="F120" i="4"/>
  <c r="BF132" i="4"/>
  <c r="E85" i="4"/>
  <c r="BF131" i="4"/>
  <c r="BF136" i="4"/>
  <c r="BK131" i="3"/>
  <c r="J131" i="3"/>
  <c r="J97" i="3" s="1"/>
  <c r="BF126" i="4"/>
  <c r="BF128" i="4"/>
  <c r="BF134" i="4"/>
  <c r="BF137" i="4"/>
  <c r="BF133" i="4"/>
  <c r="BF139" i="4"/>
  <c r="J89" i="3"/>
  <c r="BF133" i="3"/>
  <c r="BF135" i="3"/>
  <c r="BF140" i="3"/>
  <c r="BF141" i="3"/>
  <c r="BF147" i="3"/>
  <c r="BF149" i="3"/>
  <c r="BF152" i="3"/>
  <c r="BF160" i="3"/>
  <c r="BF162" i="3"/>
  <c r="BF166" i="3"/>
  <c r="BF199" i="3"/>
  <c r="BF204" i="3"/>
  <c r="F92" i="3"/>
  <c r="BF139" i="3"/>
  <c r="BF142" i="3"/>
  <c r="BF144" i="3"/>
  <c r="BF148" i="3"/>
  <c r="BF154" i="3"/>
  <c r="BF156" i="3"/>
  <c r="BF158" i="3"/>
  <c r="BF159" i="3"/>
  <c r="BF167" i="3"/>
  <c r="BF169" i="3"/>
  <c r="BF170" i="3"/>
  <c r="BF173" i="3"/>
  <c r="BF178" i="3"/>
  <c r="BF179" i="3"/>
  <c r="BF182" i="3"/>
  <c r="BF187" i="3"/>
  <c r="BF191" i="3"/>
  <c r="BF200" i="3"/>
  <c r="J142" i="2"/>
  <c r="J99" i="2" s="1"/>
  <c r="BF137" i="3"/>
  <c r="BF138" i="3"/>
  <c r="BF161" i="3"/>
  <c r="BF168" i="3"/>
  <c r="BF181" i="3"/>
  <c r="BF184" i="3"/>
  <c r="BF185" i="3"/>
  <c r="BF188" i="3"/>
  <c r="BF193" i="3"/>
  <c r="BF195" i="3"/>
  <c r="BF198" i="3"/>
  <c r="BF206" i="3"/>
  <c r="BF210" i="3"/>
  <c r="BF212" i="3"/>
  <c r="BF214" i="3"/>
  <c r="BF216" i="3"/>
  <c r="BF136" i="3"/>
  <c r="BF211" i="3"/>
  <c r="BF143" i="3"/>
  <c r="BF146" i="3"/>
  <c r="BF209" i="3"/>
  <c r="E120" i="3"/>
  <c r="BF150" i="3"/>
  <c r="BF155" i="3"/>
  <c r="BF164" i="3"/>
  <c r="BF175" i="3"/>
  <c r="BF189" i="3"/>
  <c r="BF194" i="3"/>
  <c r="BF197" i="3"/>
  <c r="BF202" i="3"/>
  <c r="BF145" i="3"/>
  <c r="BF151" i="3"/>
  <c r="BF153" i="3"/>
  <c r="BF157" i="3"/>
  <c r="BF163" i="3"/>
  <c r="BF165" i="3"/>
  <c r="BF171" i="3"/>
  <c r="BF174" i="3"/>
  <c r="BF190" i="3"/>
  <c r="BF196" i="3"/>
  <c r="BF203" i="3"/>
  <c r="BF205" i="3"/>
  <c r="BF208" i="3"/>
  <c r="BF143" i="2"/>
  <c r="BF157" i="2"/>
  <c r="BF164" i="2"/>
  <c r="BF187" i="2"/>
  <c r="BF188" i="2"/>
  <c r="BF204" i="2"/>
  <c r="BF212" i="2"/>
  <c r="BF215" i="2"/>
  <c r="BF218" i="2"/>
  <c r="BF226" i="2"/>
  <c r="BF230" i="2"/>
  <c r="BF238" i="2"/>
  <c r="BF252" i="2"/>
  <c r="J89" i="2"/>
  <c r="BF139" i="2"/>
  <c r="BF145" i="2"/>
  <c r="BF161" i="2"/>
  <c r="BF168" i="2"/>
  <c r="BF169" i="2"/>
  <c r="BF182" i="2"/>
  <c r="BF193" i="2"/>
  <c r="BF194" i="2"/>
  <c r="BF195" i="2"/>
  <c r="BF200" i="2"/>
  <c r="BF201" i="2"/>
  <c r="BF208" i="2"/>
  <c r="BF209" i="2"/>
  <c r="BF211" i="2"/>
  <c r="BF220" i="2"/>
  <c r="BF224" i="2"/>
  <c r="BF227" i="2"/>
  <c r="BF234" i="2"/>
  <c r="BF240" i="2"/>
  <c r="BF248" i="2"/>
  <c r="BF141" i="2"/>
  <c r="BF146" i="2"/>
  <c r="BF171" i="2"/>
  <c r="BF177" i="2"/>
  <c r="BF180" i="2"/>
  <c r="BF191" i="2"/>
  <c r="BF203" i="2"/>
  <c r="BF232" i="2"/>
  <c r="BF249" i="2"/>
  <c r="BF259" i="2"/>
  <c r="BF260" i="2"/>
  <c r="F92" i="2"/>
  <c r="BF144" i="2"/>
  <c r="BF149" i="2"/>
  <c r="BF155" i="2"/>
  <c r="BF159" i="2"/>
  <c r="BF162" i="2"/>
  <c r="BF174" i="2"/>
  <c r="BF175" i="2"/>
  <c r="BF178" i="2"/>
  <c r="BF197" i="2"/>
  <c r="BF199" i="2"/>
  <c r="BF206" i="2"/>
  <c r="BF213" i="2"/>
  <c r="BF222" i="2"/>
  <c r="BF223" i="2"/>
  <c r="BF231" i="2"/>
  <c r="BF235" i="2"/>
  <c r="BF236" i="2"/>
  <c r="BF243" i="2"/>
  <c r="BF251" i="2"/>
  <c r="E126" i="2"/>
  <c r="BF148" i="2"/>
  <c r="BF150" i="2"/>
  <c r="BF152" i="2"/>
  <c r="BF165" i="2"/>
  <c r="BF167" i="2"/>
  <c r="BF179" i="2"/>
  <c r="BF184" i="2"/>
  <c r="BF185" i="2"/>
  <c r="BF189" i="2"/>
  <c r="BF192" i="2"/>
  <c r="BF207" i="2"/>
  <c r="BF214" i="2"/>
  <c r="BF221" i="2"/>
  <c r="BF228" i="2"/>
  <c r="BF245" i="2"/>
  <c r="BF246" i="2"/>
  <c r="BF254" i="2"/>
  <c r="BF263" i="2"/>
  <c r="BF265" i="2"/>
  <c r="BF266" i="2"/>
  <c r="BF257" i="2"/>
  <c r="BF258" i="2"/>
  <c r="BF140" i="2"/>
  <c r="BF147" i="2"/>
  <c r="BF151" i="2"/>
  <c r="BF153" i="2"/>
  <c r="BF154" i="2"/>
  <c r="BF156" i="2"/>
  <c r="BF158" i="2"/>
  <c r="BF160" i="2"/>
  <c r="BF176" i="2"/>
  <c r="BF181" i="2"/>
  <c r="BF186" i="2"/>
  <c r="BF196" i="2"/>
  <c r="BF198" i="2"/>
  <c r="BF205" i="2"/>
  <c r="BF210" i="2"/>
  <c r="BF216" i="2"/>
  <c r="BF219" i="2"/>
  <c r="BF225" i="2"/>
  <c r="BF239" i="2"/>
  <c r="BF241" i="2"/>
  <c r="BF242" i="2"/>
  <c r="BF244" i="2"/>
  <c r="BF250" i="2"/>
  <c r="BF255" i="2"/>
  <c r="BF256" i="2"/>
  <c r="J33" i="2"/>
  <c r="AV95" i="1" s="1"/>
  <c r="J33" i="3"/>
  <c r="AV96" i="1" s="1"/>
  <c r="F37" i="3"/>
  <c r="BD96" i="1" s="1"/>
  <c r="J33" i="5"/>
  <c r="AV98" i="1" s="1"/>
  <c r="F33" i="6"/>
  <c r="AZ99" i="1" s="1"/>
  <c r="J33" i="7"/>
  <c r="AV100" i="1" s="1"/>
  <c r="F33" i="8"/>
  <c r="AZ101" i="1" s="1"/>
  <c r="J33" i="10"/>
  <c r="AV103" i="1" s="1"/>
  <c r="F35" i="11"/>
  <c r="BB104" i="1" s="1"/>
  <c r="F36" i="12"/>
  <c r="BC105" i="1" s="1"/>
  <c r="F33" i="14"/>
  <c r="AZ107" i="1" s="1"/>
  <c r="J33" i="14"/>
  <c r="AV107" i="1"/>
  <c r="J33" i="15"/>
  <c r="AV108" i="1" s="1"/>
  <c r="J33" i="13"/>
  <c r="AV106" i="1"/>
  <c r="F37" i="15"/>
  <c r="BD108" i="1" s="1"/>
  <c r="F33" i="3"/>
  <c r="AZ96" i="1" s="1"/>
  <c r="J33" i="4"/>
  <c r="AV97" i="1" s="1"/>
  <c r="F37" i="4"/>
  <c r="BD97" i="1" s="1"/>
  <c r="F36" i="5"/>
  <c r="BC98" i="1" s="1"/>
  <c r="J33" i="6"/>
  <c r="AV99" i="1" s="1"/>
  <c r="F37" i="7"/>
  <c r="BD100" i="1" s="1"/>
  <c r="F37" i="9"/>
  <c r="BD102" i="1" s="1"/>
  <c r="F35" i="9"/>
  <c r="BB102" i="1" s="1"/>
  <c r="F33" i="9"/>
  <c r="AZ102" i="1" s="1"/>
  <c r="F36" i="10"/>
  <c r="BC103" i="1" s="1"/>
  <c r="F37" i="11"/>
  <c r="BD104" i="1" s="1"/>
  <c r="F35" i="12"/>
  <c r="BB105" i="1" s="1"/>
  <c r="F37" i="13"/>
  <c r="BD106" i="1" s="1"/>
  <c r="F35" i="14"/>
  <c r="BB107" i="1" s="1"/>
  <c r="F33" i="2"/>
  <c r="AZ95" i="1" s="1"/>
  <c r="F35" i="3"/>
  <c r="BB96" i="1" s="1"/>
  <c r="F37" i="6"/>
  <c r="BD99" i="1" s="1"/>
  <c r="F36" i="8"/>
  <c r="BC101" i="1" s="1"/>
  <c r="F33" i="10"/>
  <c r="AZ103" i="1" s="1"/>
  <c r="F36" i="11"/>
  <c r="BC104" i="1" s="1"/>
  <c r="F33" i="13"/>
  <c r="AZ106" i="1" s="1"/>
  <c r="F35" i="15"/>
  <c r="BB108" i="1" s="1"/>
  <c r="F36" i="2"/>
  <c r="BC95" i="1" s="1"/>
  <c r="F36" i="3"/>
  <c r="BC96" i="1" s="1"/>
  <c r="F35" i="4"/>
  <c r="BB97" i="1" s="1"/>
  <c r="F35" i="5"/>
  <c r="BB98" i="1" s="1"/>
  <c r="F35" i="6"/>
  <c r="BB99" i="1" s="1"/>
  <c r="F35" i="7"/>
  <c r="BB100" i="1" s="1"/>
  <c r="F35" i="8"/>
  <c r="BB101" i="1" s="1"/>
  <c r="F36" i="9"/>
  <c r="BC102" i="1" s="1"/>
  <c r="F33" i="11"/>
  <c r="AZ104" i="1" s="1"/>
  <c r="J33" i="12"/>
  <c r="AV105" i="1" s="1"/>
  <c r="F36" i="13"/>
  <c r="BC106" i="1" s="1"/>
  <c r="F36" i="15"/>
  <c r="BC108" i="1" s="1"/>
  <c r="F37" i="2"/>
  <c r="BD95" i="1" s="1"/>
  <c r="F33" i="5"/>
  <c r="AZ98" i="1" s="1"/>
  <c r="F36" i="6"/>
  <c r="BC99" i="1" s="1"/>
  <c r="F36" i="7"/>
  <c r="BC100" i="1" s="1"/>
  <c r="F37" i="8"/>
  <c r="BD101" i="1" s="1"/>
  <c r="J33" i="9"/>
  <c r="AV102" i="1" s="1"/>
  <c r="F35" i="10"/>
  <c r="BB103" i="1" s="1"/>
  <c r="F33" i="12"/>
  <c r="AZ105" i="1" s="1"/>
  <c r="F35" i="13"/>
  <c r="BB106" i="1" s="1"/>
  <c r="F33" i="15"/>
  <c r="AZ108" i="1" s="1"/>
  <c r="F35" i="2"/>
  <c r="BB95" i="1" s="1"/>
  <c r="F36" i="4"/>
  <c r="BC97" i="1" s="1"/>
  <c r="F33" i="4"/>
  <c r="AZ97" i="1" s="1"/>
  <c r="F37" i="5"/>
  <c r="BD98" i="1" s="1"/>
  <c r="F33" i="7"/>
  <c r="AZ100" i="1" s="1"/>
  <c r="J33" i="8"/>
  <c r="AV101" i="1" s="1"/>
  <c r="F37" i="10"/>
  <c r="BD103" i="1" s="1"/>
  <c r="J33" i="11"/>
  <c r="AV104" i="1" s="1"/>
  <c r="F37" i="12"/>
  <c r="BD105" i="1" s="1"/>
  <c r="F36" i="14"/>
  <c r="BC107" i="1" s="1"/>
  <c r="F37" i="14"/>
  <c r="BD107" i="1" s="1"/>
  <c r="P127" i="7" l="1"/>
  <c r="R120" i="12"/>
  <c r="R127" i="7"/>
  <c r="R126" i="7" s="1"/>
  <c r="BK154" i="6"/>
  <c r="BK119" i="13"/>
  <c r="J119" i="13" s="1"/>
  <c r="J30" i="13" s="1"/>
  <c r="AG106" i="1" s="1"/>
  <c r="J120" i="13"/>
  <c r="J97" i="13" s="1"/>
  <c r="P127" i="11"/>
  <c r="AU104" i="1" s="1"/>
  <c r="BK166" i="9"/>
  <c r="J166" i="9" s="1"/>
  <c r="J102" i="9" s="1"/>
  <c r="J181" i="10"/>
  <c r="J103" i="10" s="1"/>
  <c r="J155" i="6"/>
  <c r="J103" i="6" s="1"/>
  <c r="J142" i="14"/>
  <c r="J99" i="14" s="1"/>
  <c r="T176" i="3"/>
  <c r="T130" i="3"/>
  <c r="T121" i="15"/>
  <c r="T120" i="15" s="1"/>
  <c r="R154" i="6"/>
  <c r="T154" i="6"/>
  <c r="R121" i="15"/>
  <c r="R120" i="15" s="1"/>
  <c r="T127" i="11"/>
  <c r="T126" i="9"/>
  <c r="T125" i="9" s="1"/>
  <c r="T140" i="7"/>
  <c r="T128" i="6"/>
  <c r="T127" i="6" s="1"/>
  <c r="R120" i="13"/>
  <c r="R119" i="13" s="1"/>
  <c r="P126" i="9"/>
  <c r="P125" i="9"/>
  <c r="AU102" i="1" s="1"/>
  <c r="P140" i="7"/>
  <c r="P126" i="7" s="1"/>
  <c r="AU100" i="1" s="1"/>
  <c r="P172" i="2"/>
  <c r="R152" i="8"/>
  <c r="R129" i="4"/>
  <c r="R123" i="4" s="1"/>
  <c r="P152" i="8"/>
  <c r="P127" i="8" s="1"/>
  <c r="AU101" i="1" s="1"/>
  <c r="T127" i="7"/>
  <c r="T126" i="7" s="1"/>
  <c r="R131" i="3"/>
  <c r="BK126" i="9"/>
  <c r="J126" i="9"/>
  <c r="J97" i="9" s="1"/>
  <c r="R137" i="2"/>
  <c r="P127" i="5"/>
  <c r="P126" i="5" s="1"/>
  <c r="AU98" i="1" s="1"/>
  <c r="P121" i="14"/>
  <c r="P120" i="14" s="1"/>
  <c r="AU107" i="1" s="1"/>
  <c r="T121" i="14"/>
  <c r="T120" i="14" s="1"/>
  <c r="T129" i="4"/>
  <c r="T123" i="4" s="1"/>
  <c r="T128" i="8"/>
  <c r="R128" i="11"/>
  <c r="R127" i="11" s="1"/>
  <c r="R128" i="6"/>
  <c r="R127" i="6" s="1"/>
  <c r="P120" i="12"/>
  <c r="AU105" i="1" s="1"/>
  <c r="BK128" i="11"/>
  <c r="T152" i="8"/>
  <c r="T137" i="2"/>
  <c r="P176" i="3"/>
  <c r="P130" i="3" s="1"/>
  <c r="AU96" i="1" s="1"/>
  <c r="P127" i="10"/>
  <c r="P126" i="10" s="1"/>
  <c r="AU103" i="1" s="1"/>
  <c r="T120" i="12"/>
  <c r="BK137" i="2"/>
  <c r="T126" i="10"/>
  <c r="P128" i="6"/>
  <c r="R176" i="3"/>
  <c r="P154" i="6"/>
  <c r="P137" i="2"/>
  <c r="P136" i="2" s="1"/>
  <c r="AU95" i="1" s="1"/>
  <c r="R127" i="10"/>
  <c r="R126" i="10" s="1"/>
  <c r="T127" i="5"/>
  <c r="T126" i="5" s="1"/>
  <c r="T172" i="2"/>
  <c r="R172" i="2"/>
  <c r="P121" i="15"/>
  <c r="P120" i="15" s="1"/>
  <c r="AU108" i="1" s="1"/>
  <c r="R128" i="8"/>
  <c r="R127" i="8" s="1"/>
  <c r="BK153" i="11"/>
  <c r="J153" i="11" s="1"/>
  <c r="J104" i="11" s="1"/>
  <c r="BK120" i="12"/>
  <c r="J120" i="12" s="1"/>
  <c r="J30" i="12" s="1"/>
  <c r="AG105" i="1" s="1"/>
  <c r="BK176" i="3"/>
  <c r="BK130" i="3" s="1"/>
  <c r="J130" i="3" s="1"/>
  <c r="J30" i="3" s="1"/>
  <c r="AG96" i="1" s="1"/>
  <c r="BK127" i="5"/>
  <c r="J127" i="5" s="1"/>
  <c r="J97" i="5" s="1"/>
  <c r="BK127" i="7"/>
  <c r="J127" i="7" s="1"/>
  <c r="J97" i="7" s="1"/>
  <c r="BK177" i="9"/>
  <c r="J177" i="9" s="1"/>
  <c r="J104" i="9" s="1"/>
  <c r="BK121" i="15"/>
  <c r="J121" i="15" s="1"/>
  <c r="J97" i="15" s="1"/>
  <c r="BK129" i="4"/>
  <c r="J129" i="4"/>
  <c r="J100" i="4" s="1"/>
  <c r="BK128" i="6"/>
  <c r="J128" i="6" s="1"/>
  <c r="J97" i="6" s="1"/>
  <c r="BK152" i="8"/>
  <c r="J152" i="8" s="1"/>
  <c r="J102" i="8" s="1"/>
  <c r="BK261" i="2"/>
  <c r="J261" i="2" s="1"/>
  <c r="J114" i="2" s="1"/>
  <c r="BK172" i="2"/>
  <c r="J172" i="2" s="1"/>
  <c r="J103" i="2" s="1"/>
  <c r="BK124" i="4"/>
  <c r="J124" i="4" s="1"/>
  <c r="J97" i="4" s="1"/>
  <c r="BK152" i="5"/>
  <c r="J152" i="5" s="1"/>
  <c r="J104" i="5" s="1"/>
  <c r="BK120" i="14"/>
  <c r="J120" i="14" s="1"/>
  <c r="J96" i="14" s="1"/>
  <c r="J96" i="13"/>
  <c r="BK126" i="10"/>
  <c r="J126" i="10" s="1"/>
  <c r="J30" i="10" s="1"/>
  <c r="AG103" i="1" s="1"/>
  <c r="J128" i="8"/>
  <c r="J97" i="8" s="1"/>
  <c r="BK126" i="7"/>
  <c r="J126" i="7" s="1"/>
  <c r="J30" i="7" s="1"/>
  <c r="AG100" i="1" s="1"/>
  <c r="J154" i="6"/>
  <c r="J102" i="6" s="1"/>
  <c r="J34" i="3"/>
  <c r="AW96" i="1" s="1"/>
  <c r="AT96" i="1" s="1"/>
  <c r="J34" i="7"/>
  <c r="AW100" i="1" s="1"/>
  <c r="AT100" i="1" s="1"/>
  <c r="F34" i="9"/>
  <c r="BA102" i="1"/>
  <c r="J34" i="11"/>
  <c r="AW104" i="1"/>
  <c r="AT104" i="1" s="1"/>
  <c r="J34" i="13"/>
  <c r="AW106" i="1"/>
  <c r="AT106" i="1" s="1"/>
  <c r="J34" i="15"/>
  <c r="AW108" i="1" s="1"/>
  <c r="AT108" i="1" s="1"/>
  <c r="J34" i="4"/>
  <c r="AW97" i="1" s="1"/>
  <c r="AT97" i="1" s="1"/>
  <c r="J34" i="5"/>
  <c r="AW98" i="1" s="1"/>
  <c r="AT98" i="1" s="1"/>
  <c r="F34" i="6"/>
  <c r="BA99" i="1"/>
  <c r="J34" i="8"/>
  <c r="AW101" i="1"/>
  <c r="AT101" i="1" s="1"/>
  <c r="F34" i="14"/>
  <c r="BA107" i="1"/>
  <c r="F34" i="4"/>
  <c r="BA97" i="1" s="1"/>
  <c r="F34" i="5"/>
  <c r="BA98" i="1" s="1"/>
  <c r="J34" i="6"/>
  <c r="AW99" i="1" s="1"/>
  <c r="AT99" i="1" s="1"/>
  <c r="F34" i="8"/>
  <c r="BA101" i="1"/>
  <c r="J34" i="14"/>
  <c r="AW107" i="1" s="1"/>
  <c r="AT107" i="1" s="1"/>
  <c r="BD94" i="1"/>
  <c r="W33" i="1" s="1"/>
  <c r="F34" i="3"/>
  <c r="BA96" i="1"/>
  <c r="F34" i="7"/>
  <c r="BA100" i="1" s="1"/>
  <c r="J34" i="9"/>
  <c r="AW102" i="1" s="1"/>
  <c r="AT102" i="1" s="1"/>
  <c r="J34" i="12"/>
  <c r="AW105" i="1" s="1"/>
  <c r="AT105" i="1" s="1"/>
  <c r="AZ94" i="1"/>
  <c r="AV94" i="1" s="1"/>
  <c r="AK29" i="1" s="1"/>
  <c r="F34" i="2"/>
  <c r="BA95" i="1" s="1"/>
  <c r="J34" i="10"/>
  <c r="AW103" i="1" s="1"/>
  <c r="AT103" i="1" s="1"/>
  <c r="F34" i="12"/>
  <c r="BA105" i="1" s="1"/>
  <c r="BB94" i="1"/>
  <c r="AX94" i="1" s="1"/>
  <c r="BC94" i="1"/>
  <c r="AY94" i="1" s="1"/>
  <c r="J34" i="2"/>
  <c r="AW95" i="1" s="1"/>
  <c r="AT95" i="1" s="1"/>
  <c r="F34" i="10"/>
  <c r="BA103" i="1"/>
  <c r="F34" i="11"/>
  <c r="BA104" i="1" s="1"/>
  <c r="F34" i="13"/>
  <c r="BA106" i="1" s="1"/>
  <c r="F34" i="15"/>
  <c r="BA108" i="1" s="1"/>
  <c r="BK127" i="11" l="1"/>
  <c r="J127" i="11" s="1"/>
  <c r="J96" i="11" s="1"/>
  <c r="AN106" i="1"/>
  <c r="AN105" i="1"/>
  <c r="J176" i="3"/>
  <c r="J101" i="3" s="1"/>
  <c r="J128" i="11"/>
  <c r="J97" i="11" s="1"/>
  <c r="BK125" i="9"/>
  <c r="J125" i="9" s="1"/>
  <c r="J96" i="9" s="1"/>
  <c r="BK136" i="2"/>
  <c r="J136" i="2" s="1"/>
  <c r="J96" i="2" s="1"/>
  <c r="T136" i="2"/>
  <c r="T127" i="8"/>
  <c r="R136" i="2"/>
  <c r="R130" i="3"/>
  <c r="P127" i="6"/>
  <c r="AU99" i="1" s="1"/>
  <c r="AU94" i="1" s="1"/>
  <c r="J137" i="2"/>
  <c r="J97" i="2" s="1"/>
  <c r="BK123" i="4"/>
  <c r="J123" i="4"/>
  <c r="J96" i="4" s="1"/>
  <c r="BK127" i="6"/>
  <c r="J127" i="6" s="1"/>
  <c r="J30" i="6" s="1"/>
  <c r="AG99" i="1" s="1"/>
  <c r="BK126" i="5"/>
  <c r="J126" i="5" s="1"/>
  <c r="J30" i="5" s="1"/>
  <c r="AG98" i="1" s="1"/>
  <c r="BK120" i="15"/>
  <c r="J120" i="15" s="1"/>
  <c r="J96" i="15" s="1"/>
  <c r="J96" i="12"/>
  <c r="BK127" i="8"/>
  <c r="J127" i="8" s="1"/>
  <c r="J96" i="8" s="1"/>
  <c r="J39" i="13"/>
  <c r="J39" i="12"/>
  <c r="AN103" i="1"/>
  <c r="J96" i="10"/>
  <c r="J39" i="10"/>
  <c r="AN100" i="1"/>
  <c r="J96" i="7"/>
  <c r="J39" i="7"/>
  <c r="AN96" i="1"/>
  <c r="J96" i="3"/>
  <c r="J39" i="3"/>
  <c r="W29" i="1"/>
  <c r="J30" i="9"/>
  <c r="AG102" i="1" s="1"/>
  <c r="AN102" i="1" s="1"/>
  <c r="BA94" i="1"/>
  <c r="W30" i="1" s="1"/>
  <c r="J30" i="11"/>
  <c r="AG104" i="1" s="1"/>
  <c r="AN104" i="1" s="1"/>
  <c r="W32" i="1"/>
  <c r="J30" i="14"/>
  <c r="AG107" i="1" s="1"/>
  <c r="AN107" i="1" s="1"/>
  <c r="W31" i="1"/>
  <c r="J39" i="6" l="1"/>
  <c r="J39" i="5"/>
  <c r="J96" i="5"/>
  <c r="J96" i="6"/>
  <c r="J39" i="14"/>
  <c r="J39" i="11"/>
  <c r="J39" i="9"/>
  <c r="AN98" i="1"/>
  <c r="AN99" i="1"/>
  <c r="J30" i="15"/>
  <c r="AG108" i="1" s="1"/>
  <c r="J30" i="4"/>
  <c r="AG97" i="1"/>
  <c r="J30" i="2"/>
  <c r="AG95" i="1" s="1"/>
  <c r="J30" i="8"/>
  <c r="AG101" i="1" s="1"/>
  <c r="AN101" i="1" s="1"/>
  <c r="AW94" i="1"/>
  <c r="AK30" i="1" s="1"/>
  <c r="J39" i="2" l="1"/>
  <c r="J39" i="8"/>
  <c r="J39" i="4"/>
  <c r="J39" i="15"/>
  <c r="AN108" i="1"/>
  <c r="AN97" i="1"/>
  <c r="AN95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<sst xmlns="http://schemas.openxmlformats.org/spreadsheetml/2006/main" count="13643" uniqueCount="2633">
  <si>
    <t>Export Komplet</t>
  </si>
  <si>
    <t/>
  </si>
  <si>
    <t>2.0</t>
  </si>
  <si>
    <t>False</t>
  </si>
  <si>
    <t>{b34a47fd-06c4-4931-9703-4ccb41920371}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</si>
  <si>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</si>
  <si>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</si>
  <si>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</si>
  <si>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</si>
  <si>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</si>
  <si>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</si>
  <si>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</si>
  <si>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cig2201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</si>
  <si>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</si>
  <si>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</si>
  <si>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Základná škola TULIPÁNOVÁ, Tulipánová 1, Nitra – Rekonštrukcia pavilónu 3</t>
  </si>
  <si>
    <t>JKSO:</t>
  </si>
  <si>
    <t>KS:</t>
  </si>
  <si>
    <t>Miesto:</t>
  </si>
  <si>
    <t xml:space="preserve"> Tulipánová 1, Nitra</t>
  </si>
  <si>
    <t>Dátum: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</si>
  <si>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</si>
  <si>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</si>
  <si>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</si>
  <si>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</si>
  <si>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</si>
  <si>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</si>
  <si>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</si>
  <si>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Ing. Imrich CIGÁŇ</t>
  </si>
  <si>
    <t>True</t>
  </si>
  <si>
    <t>0,01</t>
  </si>
  <si>
    <t>Spracovateľ:</t>
  </si>
  <si>
    <t>Ing. Imrich CIGÁŇ , s.r.o</t>
  </si>
  <si>
    <t>Poznámka:</t>
  </si>
  <si>
    <t xml:space="preserve">Rozpočet/Zadanie  je neoddeliteľnou súčasťou projektovej dokumentácie a pre jeho správne nacenenie je nutné naštudovanie PD , prípadne ohliadka stavby.Pri materiáloch alebo konštrukciách uvedených vo výkaze výmer všeobecne, dodávateľ špecifikuje konkrétny uvažovaný druh podľa projektovej dokumentácie.  Práce a dodávky obsiahnuté v projektovej dokumentácii a neobsiahnuté vo výkaze výmer je  dodávateľ povinný vyšpecifikovať a oceniť  samostatne, mimo ponukového rozpočtu. 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</si>
  <si>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</si>
  <si>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</si>
  <si>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</si>
  <si>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</si>
  <si>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</si>
  <si>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</si>
  <si>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</si>
  <si>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</si>
  <si>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</si>
  <si>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</si>
  <si>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</si>
  <si>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</si>
  <si>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</si>
  <si>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</si>
  <si>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</si>
  <si>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</si>
  <si>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</si>
  <si>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</si>
  <si>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</si>
  <si>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</si>
  <si>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</si>
  <si>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</si>
  <si>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</si>
  <si>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</si>
  <si>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</si>
  <si>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</si>
  <si>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</si>
  <si>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</si>
  <si>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</si>
  <si>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</si>
  <si>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</si>
  <si>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</si>
  <si>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</si>
  <si>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</si>
  <si>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</si>
  <si>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</si>
  <si>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</si>
  <si>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</si>
  <si>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</si>
  <si>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</si>
  <si>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</si>
  <si>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</si>
  <si>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</si>
  <si>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</si>
  <si>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</si>
  <si>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</si>
  <si>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SO-01 Vnútorné stavebné úpravy</t>
  </si>
  <si>
    <t>STA</t>
  </si>
  <si>
    <t>1</t>
  </si>
  <si>
    <t>{0b29cb27-4812-41c2-9ddf-2a30685059db}</t>
  </si>
  <si>
    <t>SO011</t>
  </si>
  <si>
    <t>SO-01.1 Búracie práce</t>
  </si>
  <si>
    <t>{12d224c5-66a9-43a3-babb-ad3fff2a0d53}</t>
  </si>
  <si>
    <t>SO012</t>
  </si>
  <si>
    <t>SO-01.2 Statické konštrukcie</t>
  </si>
  <si>
    <t>{94565b33-efcc-42df-9e9a-e5fb3d925c03}</t>
  </si>
  <si>
    <t>SO013</t>
  </si>
  <si>
    <t>SO-01.3 Vonkajšie prístupové plochy</t>
  </si>
  <si>
    <t>{62dd4306-9784-444b-969b-70bb964e25d3}</t>
  </si>
  <si>
    <t>SO014</t>
  </si>
  <si>
    <t>SO-01.4 Zateplenie obvodového plášťa</t>
  </si>
  <si>
    <t>{70978f40-ee50-4c96-a0f5-394128107d63}</t>
  </si>
  <si>
    <t>SO015</t>
  </si>
  <si>
    <t>SO-01.5 Zateplenie strešného plášťa</t>
  </si>
  <si>
    <t>{9a80e33c-a355-4dc5-a524-f3f37e9da2f5}</t>
  </si>
  <si>
    <t>SO02</t>
  </si>
  <si>
    <t>SO-02 Rekonštrukcia zdravotechniky a rozvodov</t>
  </si>
  <si>
    <t>{7f404e7e-fbbd-44e1-bc9c-80d221fd219d}</t>
  </si>
  <si>
    <t>SO021</t>
  </si>
  <si>
    <t>SO-02.1 Pripojovací rozvod vodovodu</t>
  </si>
  <si>
    <t>{5016fb3a-48eb-4cda-97e9-75eaa13520d7}</t>
  </si>
  <si>
    <t>SO03</t>
  </si>
  <si>
    <t>SO-03 Vykurovanie</t>
  </si>
  <si>
    <t>{a380e8fd-2f8b-49b7-a03b-a7a5e6be3f79}</t>
  </si>
  <si>
    <t>SO031</t>
  </si>
  <si>
    <t>SO-03.1 Pripojovací rozvod teplovodu</t>
  </si>
  <si>
    <t>{922e7174-3793-4bad-9d5a-492c310f7b4a}</t>
  </si>
  <si>
    <t>SO04</t>
  </si>
  <si>
    <t>SO-04 Vetranie</t>
  </si>
  <si>
    <t>{248852a2-8494-4d46-93eb-e96bbb8635eb}</t>
  </si>
  <si>
    <t>SO05</t>
  </si>
  <si>
    <t>Elektroinštalácia</t>
  </si>
  <si>
    <t>{00a0d460-e0be-4037-b3b2-452dba8caa7f}</t>
  </si>
  <si>
    <t>SO05.1</t>
  </si>
  <si>
    <t>Slaboprúd</t>
  </si>
  <si>
    <t>{69ab1b3c-3fca-47ea-969d-089bc1ae7af7}</t>
  </si>
  <si>
    <t>SO06</t>
  </si>
  <si>
    <t>Bleskozvod</t>
  </si>
  <si>
    <t>{39717c28-c1f7-40e5-a00d-9a4b01149c8d}</t>
  </si>
  <si>
    <t>KRYCÍ LIST ROZPOČTU</t>
  </si>
  <si>
    <t>Objekt:</t>
  </si>
  <si>
    <t>SO01 - SO-01 Vnútorné stavebné úpravy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</si>
  <si>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</si>
  <si>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</si>
  <si>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</si>
  <si>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</si>
  <si>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</si>
  <si>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</si>
  <si>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</si>
  <si>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</si>
  <si>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</si>
  <si>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</si>
  <si>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</si>
  <si>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</si>
  <si>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</si>
  <si>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</si>
  <si>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</si>
  <si>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</si>
  <si>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</si>
  <si>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</si>
  <si>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</si>
  <si>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</si>
  <si>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</si>
  <si>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</si>
  <si>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>M - Práce a dodávky M</t>
  </si>
  <si>
    <t xml:space="preserve">    33-M - Montáže dopravných zariadení, skladových zariadení a váh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</si>
  <si>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</si>
  <si>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</si>
  <si>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</si>
  <si>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</si>
  <si>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</si>
  <si>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</si>
  <si>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</si>
  <si>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</si>
  <si>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</si>
  <si>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</si>
  <si>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</si>
  <si>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</si>
  <si>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</si>
  <si>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</si>
  <si>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</si>
  <si>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</si>
  <si>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4</t>
  </si>
  <si>
    <t>Vodorovné konštrukcie</t>
  </si>
  <si>
    <t>K</t>
  </si>
  <si>
    <t>430321315.S</t>
  </si>
  <si>
    <t>Schodiskové konštrukcie, betón železový tr. C 20/25</t>
  </si>
  <si>
    <t>m3</t>
  </si>
  <si>
    <t>2</t>
  </si>
  <si>
    <t>411016063</t>
  </si>
  <si>
    <t>434351141.S</t>
  </si>
  <si>
    <t>Debnenie stupňov na podstupňovej doske alebo na teréne pôdorysne priamočiarych zhotovenie</t>
  </si>
  <si>
    <t>m2</t>
  </si>
  <si>
    <t>1317796681</t>
  </si>
  <si>
    <t>3</t>
  </si>
  <si>
    <t>434351142.S</t>
  </si>
  <si>
    <t>Debnenie stupňov na podstupňovej doske alebo na teréne pôdorysne priamočiarych odstránenie</t>
  </si>
  <si>
    <t>-805759708</t>
  </si>
  <si>
    <t>6</t>
  </si>
  <si>
    <t>Úpravy povrchov, podlahy, osadenie</t>
  </si>
  <si>
    <t>611460121.S</t>
  </si>
  <si>
    <t>Príprava vnútorného podkladu stropov penetráciou základnou</t>
  </si>
  <si>
    <t>-213754229</t>
  </si>
  <si>
    <t>5</t>
  </si>
  <si>
    <t>611460206.S</t>
  </si>
  <si>
    <t>Vnútorná omietka stropov vápenná štuková (jemná), hr. 3 mm</t>
  </si>
  <si>
    <t>-1933671829</t>
  </si>
  <si>
    <t>611481121.S</t>
  </si>
  <si>
    <t>Potiahnutie vnútorných stropov sklotextílnou mriežkou s vložením bez lepidla</t>
  </si>
  <si>
    <t>598121162</t>
  </si>
  <si>
    <t>7</t>
  </si>
  <si>
    <t>612460112.S</t>
  </si>
  <si>
    <t>Príprava vnútorného podkladu stien na betónové podklady kontaktným mostíkom</t>
  </si>
  <si>
    <t>-1176514277</t>
  </si>
  <si>
    <t>8</t>
  </si>
  <si>
    <t>612460121</t>
  </si>
  <si>
    <t>Príprava vnútorného podkladu stien penetráciou základnou</t>
  </si>
  <si>
    <t>918382722</t>
  </si>
  <si>
    <t>9</t>
  </si>
  <si>
    <t>612460201.S</t>
  </si>
  <si>
    <t>Vnútorná omietka stien vápenná jadrová (hrubá), hr. 10 mm</t>
  </si>
  <si>
    <t>499468719</t>
  </si>
  <si>
    <t>10</t>
  </si>
  <si>
    <t>612460206.S</t>
  </si>
  <si>
    <t>Vnútorná omietka stien vápenná štuková (jemná), hr. 3 mm</t>
  </si>
  <si>
    <t>-311032479</t>
  </si>
  <si>
    <t>11</t>
  </si>
  <si>
    <t>612460231.S</t>
  </si>
  <si>
    <t>Vysprávková malta vnútorných stien</t>
  </si>
  <si>
    <t>2119865724</t>
  </si>
  <si>
    <t>12</t>
  </si>
  <si>
    <t>612460236</t>
  </si>
  <si>
    <t>Vnútorná omietka stien cementová štuková (jemná), hr. 2 mm</t>
  </si>
  <si>
    <t>-836192307</t>
  </si>
  <si>
    <t>13</t>
  </si>
  <si>
    <t>612481041.S</t>
  </si>
  <si>
    <t>Rohový profil z pozinkovaného plechu pre hrúbku tenkovrstvovej omietky 3 mm</t>
  </si>
  <si>
    <t>m</t>
  </si>
  <si>
    <t>741791298</t>
  </si>
  <si>
    <t>14</t>
  </si>
  <si>
    <t>612481042.S</t>
  </si>
  <si>
    <t>Dilatačná lišta rovná interiérová omietková z hliníkových profilov pre zabudovanie do omietky hr. cca 15 mm pre dilatačnú škáru šírky š.= 20 mm s vložkou zo silikónovej gumy farby šedej</t>
  </si>
  <si>
    <t>-754900899</t>
  </si>
  <si>
    <t>15</t>
  </si>
  <si>
    <t>612481119.S</t>
  </si>
  <si>
    <t>Potiahnutie vnútorných stien sklotextílnou mriežkou s celoplošným prilepením</t>
  </si>
  <si>
    <t>283202901</t>
  </si>
  <si>
    <t>16</t>
  </si>
  <si>
    <t>631362021</t>
  </si>
  <si>
    <t>Výstuž mazanín z betónov (z kameniva) a z ľahkých betónov zo zváraných sietí z drôtov typu KARI</t>
  </si>
  <si>
    <t>t</t>
  </si>
  <si>
    <t>-1539201029</t>
  </si>
  <si>
    <t>17</t>
  </si>
  <si>
    <t>632450281</t>
  </si>
  <si>
    <t>Cementová samonivelizačná stierka hr. 2 mm</t>
  </si>
  <si>
    <t>785233761</t>
  </si>
  <si>
    <t>18</t>
  </si>
  <si>
    <t>632450285</t>
  </si>
  <si>
    <t>Cementová samonivelizačná stierka, hr. 5 mm</t>
  </si>
  <si>
    <t>332111439</t>
  </si>
  <si>
    <t>19</t>
  </si>
  <si>
    <t>632450286</t>
  </si>
  <si>
    <t>Cementová samonivelizačná stierka na schodisku, hr. 7 mm</t>
  </si>
  <si>
    <t>1367514888</t>
  </si>
  <si>
    <t>632452244.S</t>
  </si>
  <si>
    <t>Cementový poter (vhodný aj ako spádový), hr. 25 mm</t>
  </si>
  <si>
    <t>-890453534</t>
  </si>
  <si>
    <t>21</t>
  </si>
  <si>
    <t>632452246.1</t>
  </si>
  <si>
    <t>Cementový poter (vhodný aj ako spádový), hr. 38 mm</t>
  </si>
  <si>
    <t>1938157773</t>
  </si>
  <si>
    <t>22</t>
  </si>
  <si>
    <t>632452247</t>
  </si>
  <si>
    <t>Cementový poter (vhodný aj ako spádový), hr. 40 mm</t>
  </si>
  <si>
    <t>-530351860</t>
  </si>
  <si>
    <t>23</t>
  </si>
  <si>
    <t>634601511</t>
  </si>
  <si>
    <t>Zaplnenie dilatačných škár v mazaninách tmelom silikónovým  šírky škáry do 5 mm</t>
  </si>
  <si>
    <t>171105739</t>
  </si>
  <si>
    <t>Rúrové vedenie</t>
  </si>
  <si>
    <t>24</t>
  </si>
  <si>
    <t>899104100</t>
  </si>
  <si>
    <t>Osadenie nerezového poklopu</t>
  </si>
  <si>
    <t>ks</t>
  </si>
  <si>
    <t>722060795</t>
  </si>
  <si>
    <t>25</t>
  </si>
  <si>
    <t>M</t>
  </si>
  <si>
    <t>55300000C</t>
  </si>
  <si>
    <t>Poklop interiérový vodotesný antikorový pre betónovú výplň hr. min. 20 mm s uzamykateľným mechanizmom na kľúč, s otváravými závesmi a zbezpečovacím mechanizmom otvoreného stavu, 600x600x60 mm, komplet podľa PD pol.C</t>
  </si>
  <si>
    <t>kus</t>
  </si>
  <si>
    <t>355891809</t>
  </si>
  <si>
    <t>Ostatné konštrukcie a práce-búranie</t>
  </si>
  <si>
    <t>26</t>
  </si>
  <si>
    <t>941955002.S</t>
  </si>
  <si>
    <t>Lešenie ľahké pracovné pomocné s výškou lešeňovej podlahy nad 1,20 do 1,90 m</t>
  </si>
  <si>
    <t>-1338415190</t>
  </si>
  <si>
    <t>27</t>
  </si>
  <si>
    <t>952901111.S</t>
  </si>
  <si>
    <t>Vyčistenie budov pri výške podlaží do 4 m</t>
  </si>
  <si>
    <t>-1168616192</t>
  </si>
  <si>
    <t>28</t>
  </si>
  <si>
    <t>953942121.S</t>
  </si>
  <si>
    <t>Osadenie ochranného uholníka bez dodávky so zaliatím cementovou maltou</t>
  </si>
  <si>
    <t>-1593383619</t>
  </si>
  <si>
    <t>99</t>
  </si>
  <si>
    <t>Presun hmôt HSV</t>
  </si>
  <si>
    <t>29</t>
  </si>
  <si>
    <t>999281111</t>
  </si>
  <si>
    <t>Presun hmôt pre opravy a údržbu objektov vrátane vonkajších plášťov výšky do 25 m</t>
  </si>
  <si>
    <t>2034540969</t>
  </si>
  <si>
    <t>PSV</t>
  </si>
  <si>
    <t>Práce a dodávky PSV</t>
  </si>
  <si>
    <t>711</t>
  </si>
  <si>
    <t>Izolácie proti vode a vlhkosti</t>
  </si>
  <si>
    <t>30</t>
  </si>
  <si>
    <t>711111001</t>
  </si>
  <si>
    <t>Zhotovenie izolácie proti zemnej vlhkosti vodorovná náterom penetračným za studena</t>
  </si>
  <si>
    <t>-2015894615</t>
  </si>
  <si>
    <t>31</t>
  </si>
  <si>
    <t>711112001</t>
  </si>
  <si>
    <t>Zhotovenie  izolácie proti zemnej vlhkosti zvislá penetračným náterom za studena</t>
  </si>
  <si>
    <t>-1457951854</t>
  </si>
  <si>
    <t>32</t>
  </si>
  <si>
    <t>246170000900</t>
  </si>
  <si>
    <t>Lak asfaltový ALP-PENETRAL SN v sudoch</t>
  </si>
  <si>
    <t>-714491773</t>
  </si>
  <si>
    <t>33</t>
  </si>
  <si>
    <t>711141559</t>
  </si>
  <si>
    <t>Zhotovenie  izolácie proti zemnej vlhkosti a tlakovej vode vodorovná NAIP pritavením</t>
  </si>
  <si>
    <t>-762444123</t>
  </si>
  <si>
    <t>34</t>
  </si>
  <si>
    <t>711142559</t>
  </si>
  <si>
    <t>Zhotovenie  izolácie proti zemnej vlhkosti a tlakovej vode zvislá NAIP pritavením</t>
  </si>
  <si>
    <t>674711088</t>
  </si>
  <si>
    <t>35</t>
  </si>
  <si>
    <t>628310001000</t>
  </si>
  <si>
    <t>Pás asfaltový pre vrstvy hydroizolačných systémov</t>
  </si>
  <si>
    <t>-1975122159</t>
  </si>
  <si>
    <t>36</t>
  </si>
  <si>
    <t>711462301</t>
  </si>
  <si>
    <t>Hydroizolačná stierka, na ploche vodorovnej, vr. líšt</t>
  </si>
  <si>
    <t>333652065</t>
  </si>
  <si>
    <t>37</t>
  </si>
  <si>
    <t>711463301</t>
  </si>
  <si>
    <t>Hydroizolačná stierka, na ploche zvislej, vr. líšt</t>
  </si>
  <si>
    <t>-2083156657</t>
  </si>
  <si>
    <t>38</t>
  </si>
  <si>
    <t>998711202</t>
  </si>
  <si>
    <t>Presun hmôt pre izoláciu proti vode v objektoch výšky nad 6 do 12 m</t>
  </si>
  <si>
    <t>%</t>
  </si>
  <si>
    <t>3427367</t>
  </si>
  <si>
    <t>713</t>
  </si>
  <si>
    <t>Izolácie tepelné</t>
  </si>
  <si>
    <t>39</t>
  </si>
  <si>
    <t>713121111</t>
  </si>
  <si>
    <t>Montáž tepelnej izolácie podláh minerálnou vlnou, kladená voľne v jednej vrstve</t>
  </si>
  <si>
    <t>1448472842</t>
  </si>
  <si>
    <t>40</t>
  </si>
  <si>
    <t>631440021800</t>
  </si>
  <si>
    <t>Doska hr. 30 mm, minerálna zvuková izolácia pre podlahy</t>
  </si>
  <si>
    <t>249041846</t>
  </si>
  <si>
    <t>41</t>
  </si>
  <si>
    <t>713122111</t>
  </si>
  <si>
    <t>Montáž tepelnej izolácie podláh polystyrénom, kladeným voľne v jednej vrstve</t>
  </si>
  <si>
    <t>-1839491003</t>
  </si>
  <si>
    <t>42</t>
  </si>
  <si>
    <t>283750000900</t>
  </si>
  <si>
    <t>Doska z extrudovaného polystyrénu hr. 80 mm</t>
  </si>
  <si>
    <t>1490285873</t>
  </si>
  <si>
    <t>43</t>
  </si>
  <si>
    <t>713191221</t>
  </si>
  <si>
    <t>Izolácie tepelné obloženie stien páskami do výšky 100 mm</t>
  </si>
  <si>
    <t>525414882</t>
  </si>
  <si>
    <t>44</t>
  </si>
  <si>
    <t>998713202</t>
  </si>
  <si>
    <t>Presun hmôt pre izolácie tepelné v objektoch výšky nad 6 m do 12 m</t>
  </si>
  <si>
    <t>1377357873</t>
  </si>
  <si>
    <t>763</t>
  </si>
  <si>
    <t>Konštrukcie - drevostavby</t>
  </si>
  <si>
    <t>45</t>
  </si>
  <si>
    <t>763115514</t>
  </si>
  <si>
    <t>Priečka SDK hr. 150 mm dvojito opláštená doskami RB 12.5 mm s tep. izoláciou, CW 100</t>
  </si>
  <si>
    <t>1617141056</t>
  </si>
  <si>
    <t>46</t>
  </si>
  <si>
    <t>763115714</t>
  </si>
  <si>
    <t>Priečka SDK hr. 150 mm dvojito opláštená doskami RBI 12.5 mm s tep. izoláciou, CW 100</t>
  </si>
  <si>
    <t>58085079</t>
  </si>
  <si>
    <t>47</t>
  </si>
  <si>
    <t>763120011</t>
  </si>
  <si>
    <t>Sadrokartónová inštalačná predstena pre sanitárne zariadenia, dvojité opláštenie, doska 2xRBI 12,5 mm</t>
  </si>
  <si>
    <t>-111175498</t>
  </si>
  <si>
    <t>48</t>
  </si>
  <si>
    <t>763126619</t>
  </si>
  <si>
    <t>Obklad oceľových konštrukcií a stien 1x doska hr.12.5 mm + 1 x vysokopevnostná doska hr. 12.5 mm + minerálna vlna hr. 30 mm, PO 15 min</t>
  </si>
  <si>
    <t>941359528</t>
  </si>
  <si>
    <t>49</t>
  </si>
  <si>
    <t>763126669</t>
  </si>
  <si>
    <t>Predsadená SDK stena, dvojito opláštená doskou 1 x RB 12.5 mm, 1 x vysokopevnostná doska hr. 12.5 mm, s tep. izoláciou, podkonštrukcia 2x CW75, chodby</t>
  </si>
  <si>
    <t>-1367195907</t>
  </si>
  <si>
    <t>50</t>
  </si>
  <si>
    <t>763138229</t>
  </si>
  <si>
    <t>Podhľad SDK 1 x vysokopevnostná doska hr.12.5 mm + 1 x bežná konštrukčná doska hr. 12.5 mm , dvojúrovňová oceľová podkonštrukcia CD</t>
  </si>
  <si>
    <t>1014017234</t>
  </si>
  <si>
    <t>51</t>
  </si>
  <si>
    <t>763182291</t>
  </si>
  <si>
    <t>Montáž zárubní oceľových ostatných pre SDK priečky, jednokrídlových</t>
  </si>
  <si>
    <t>-459946914</t>
  </si>
  <si>
    <t>52</t>
  </si>
  <si>
    <t>553310011</t>
  </si>
  <si>
    <t>Zárubňa oceľová s tesnením, 900x1970x150 mm, pre sadrokartón</t>
  </si>
  <si>
    <t>-227732025</t>
  </si>
  <si>
    <t>53</t>
  </si>
  <si>
    <t>553310012</t>
  </si>
  <si>
    <t>Zárubňa oceľová s tesnením, 800x1970x150 mm, pre sadrokartón</t>
  </si>
  <si>
    <t>253610180</t>
  </si>
  <si>
    <t>54</t>
  </si>
  <si>
    <t>553310013</t>
  </si>
  <si>
    <t>Zárubňa oceľová s tesnením, 600x1970x150 mm, pre sadrokartón</t>
  </si>
  <si>
    <t>288350722</t>
  </si>
  <si>
    <t>55</t>
  </si>
  <si>
    <t>998763403</t>
  </si>
  <si>
    <t>Presun hmôt pre sádrokartónové konštrukcie v stavbách(objektoch )výšky od 7 do 24 m</t>
  </si>
  <si>
    <t>1687245355</t>
  </si>
  <si>
    <t>766</t>
  </si>
  <si>
    <t>Konštrukcie stolárske</t>
  </si>
  <si>
    <t>56</t>
  </si>
  <si>
    <t>766121211.S</t>
  </si>
  <si>
    <t>Montáž a dodávka WC stien, v. 2,02 m, vr. dverí, komplet podľa PD, pol. D - D2</t>
  </si>
  <si>
    <t>-2031617357</t>
  </si>
  <si>
    <t>57</t>
  </si>
  <si>
    <t>766661422.S</t>
  </si>
  <si>
    <t>Montáž dverí drevených protipožiarnych do kovovej zárubne</t>
  </si>
  <si>
    <t>-1179036337</t>
  </si>
  <si>
    <t>58</t>
  </si>
  <si>
    <t>611650001010.S</t>
  </si>
  <si>
    <t>Dvere vnútorné protipožiarne EI 30/D3, šxv 600x1970 mm, CPL laminát</t>
  </si>
  <si>
    <t>-1491138723</t>
  </si>
  <si>
    <t>59</t>
  </si>
  <si>
    <t>611650001070.S</t>
  </si>
  <si>
    <t>Dvere vnútorné protipožiarne EI 30/D3, šxv 800x1970 mm, CPL laminát</t>
  </si>
  <si>
    <t>1464619060</t>
  </si>
  <si>
    <t>60</t>
  </si>
  <si>
    <t>611650001100.S</t>
  </si>
  <si>
    <t>Dvere vnútorné protipožiarne EI 30/D3+C, šxv 900x1970 mm, CPL laminát</t>
  </si>
  <si>
    <t>989372815</t>
  </si>
  <si>
    <t>61</t>
  </si>
  <si>
    <t>611650001101.S</t>
  </si>
  <si>
    <t>Dvere vnútorné protipožiarne EI 30/D3+C, šxv 900x1970 mm, CPL laminát, 2 x madlo</t>
  </si>
  <si>
    <t>765851580</t>
  </si>
  <si>
    <t>62</t>
  </si>
  <si>
    <t>766662112.S</t>
  </si>
  <si>
    <t>Montáž dverového krídla otočného jednokrídlového poldrážkového, do existujúcej zárubne, vrátane kovania</t>
  </si>
  <si>
    <t>33924395</t>
  </si>
  <si>
    <t>63</t>
  </si>
  <si>
    <t>611610001</t>
  </si>
  <si>
    <t>Dvere vnútorné jednokrídlové, šírka 600-900 mm, povrch laminát CPL, okopný nerez plech v.200 mm</t>
  </si>
  <si>
    <t>-1855528911</t>
  </si>
  <si>
    <t>64</t>
  </si>
  <si>
    <t>766662162.S</t>
  </si>
  <si>
    <t>Montáž nadsvetlíka výšky nad 500 mm</t>
  </si>
  <si>
    <t>347656723</t>
  </si>
  <si>
    <t>65</t>
  </si>
  <si>
    <t>611830011</t>
  </si>
  <si>
    <t>Nadsvetlík, šírka 900 mm, výška 900 mm, vr. zárubne, povrch laminát CPL, sklo číre</t>
  </si>
  <si>
    <t>1869526739</t>
  </si>
  <si>
    <t>66</t>
  </si>
  <si>
    <t>611830012</t>
  </si>
  <si>
    <t>Nadsvetlík, šírka 900 mm, výška 900 mm, vr. zárubne, povrch laminát CPL, sklo číre, EI 30/D3</t>
  </si>
  <si>
    <t>1972701703</t>
  </si>
  <si>
    <t>67</t>
  </si>
  <si>
    <t>766694142.S</t>
  </si>
  <si>
    <t>Montáž parapetnej dosky plastovej šírky do 300 mm, dĺžky 1000-1600 mm</t>
  </si>
  <si>
    <t>-777700150</t>
  </si>
  <si>
    <t>68</t>
  </si>
  <si>
    <t>611560000100.S</t>
  </si>
  <si>
    <t>Parapetná doska plastová, šírka 100 mm</t>
  </si>
  <si>
    <t>-1467450597</t>
  </si>
  <si>
    <t>69</t>
  </si>
  <si>
    <t>998766202</t>
  </si>
  <si>
    <t>Presun hmot pre konštrukcie stolárske v objektoch výšky nad 6 do 12 m</t>
  </si>
  <si>
    <t>-117130533</t>
  </si>
  <si>
    <t>767</t>
  </si>
  <si>
    <t>Konštrukcie doplnkové kovové</t>
  </si>
  <si>
    <t>70</t>
  </si>
  <si>
    <t>7671110D3</t>
  </si>
  <si>
    <t>Montáž a dodávka AL steny 1150x6150 6kr, 1xdvere 1150x2025 + 2xP, + 1xO, komplet podľa PD pol.D3</t>
  </si>
  <si>
    <t>1021158358</t>
  </si>
  <si>
    <t>71</t>
  </si>
  <si>
    <t>767111D1A</t>
  </si>
  <si>
    <t>Montáž a dodávka AL 2kr. dvere 1425x2250,komplet podľa PD pol.D1A</t>
  </si>
  <si>
    <t>1746197980</t>
  </si>
  <si>
    <t>72</t>
  </si>
  <si>
    <t>767230030</t>
  </si>
  <si>
    <t>Montáž zábradlia a madla nerezového na schody</t>
  </si>
  <si>
    <t>-1317662990</t>
  </si>
  <si>
    <t>73</t>
  </si>
  <si>
    <t>553520001</t>
  </si>
  <si>
    <t>Zábradlie nerezové, schodiska a rampy</t>
  </si>
  <si>
    <t>-84147563</t>
  </si>
  <si>
    <t>74</t>
  </si>
  <si>
    <t>553520002</t>
  </si>
  <si>
    <t>Madlo nerezové schodiskové</t>
  </si>
  <si>
    <t>560816304</t>
  </si>
  <si>
    <t>75</t>
  </si>
  <si>
    <t>767590200</t>
  </si>
  <si>
    <t>Montáž čistiacej rohože z hliníkového profilu na podlahu</t>
  </si>
  <si>
    <t>450651873</t>
  </si>
  <si>
    <t>76</t>
  </si>
  <si>
    <t>767590225</t>
  </si>
  <si>
    <t>Montáž hliníkového rámu L k čistiacim rohožiam</t>
  </si>
  <si>
    <t>-1772440068</t>
  </si>
  <si>
    <t>77</t>
  </si>
  <si>
    <t>697510001</t>
  </si>
  <si>
    <t>Čistiaca rohož 900x1800x20 mm, z tvrdeného vlákna textilno-kefová, zelenej farby, komplet podľa PD pol.I</t>
  </si>
  <si>
    <t>1343338684</t>
  </si>
  <si>
    <t>78</t>
  </si>
  <si>
    <t>767661501.R</t>
  </si>
  <si>
    <t>Montáž a dodávka exterérových elektrických žalúzii, 5 kanálové diaľkové ovládanie</t>
  </si>
  <si>
    <t>1037095742</t>
  </si>
  <si>
    <t>79</t>
  </si>
  <si>
    <t>7679999U1</t>
  </si>
  <si>
    <t>Montáž a dodávka, plastový obkladový pás stípa okna , priebežný, komplet podľa PD pol.U1</t>
  </si>
  <si>
    <t>-2127944211</t>
  </si>
  <si>
    <t>80</t>
  </si>
  <si>
    <t>998767202</t>
  </si>
  <si>
    <t>Presun hmôt pre kovové stavebné doplnkové konštrukcie v objektoch výšky nad 6 do 12 m</t>
  </si>
  <si>
    <t>-984487271</t>
  </si>
  <si>
    <t>771</t>
  </si>
  <si>
    <t>Podlahy z dlaždíc</t>
  </si>
  <si>
    <t>81</t>
  </si>
  <si>
    <t>771575109</t>
  </si>
  <si>
    <t>Montáž podláh z dlaždíc keramických do tmelu veľ. 300 x 300 mm</t>
  </si>
  <si>
    <t>1796907140</t>
  </si>
  <si>
    <t>82</t>
  </si>
  <si>
    <t>597740001600</t>
  </si>
  <si>
    <t>Dlaždice keramické 300x300 mm</t>
  </si>
  <si>
    <t>1058166414</t>
  </si>
  <si>
    <t>83</t>
  </si>
  <si>
    <t>998771202</t>
  </si>
  <si>
    <t>Presun hmôt pre podlahy z dlaždíc v objektoch výšky nad 6 do 12 m</t>
  </si>
  <si>
    <t>2088350331</t>
  </si>
  <si>
    <t>775</t>
  </si>
  <si>
    <t>Podlahy vlysové a parketové</t>
  </si>
  <si>
    <t>84</t>
  </si>
  <si>
    <t>775413220</t>
  </si>
  <si>
    <t>Montáž prechodovej lišty priskrutkovaním</t>
  </si>
  <si>
    <t>1440758186</t>
  </si>
  <si>
    <t>85</t>
  </si>
  <si>
    <t>611990001900</t>
  </si>
  <si>
    <t>Lišta prechodová skrutkovacia</t>
  </si>
  <si>
    <t>-444216668</t>
  </si>
  <si>
    <t>86</t>
  </si>
  <si>
    <t>998775202</t>
  </si>
  <si>
    <t>Presun hmôt pre podlahy vlysové a parketové v objektoch výšky nad 6 do 12 m</t>
  </si>
  <si>
    <t>1517748991</t>
  </si>
  <si>
    <t>776</t>
  </si>
  <si>
    <t>Podlahy povlakové</t>
  </si>
  <si>
    <t>87</t>
  </si>
  <si>
    <t>776220110</t>
  </si>
  <si>
    <t>Lepenie povlakových podláh  PVC homogénne alebo heterogénne na schodiskových stupňoch na stupnice rovné</t>
  </si>
  <si>
    <t>230324973</t>
  </si>
  <si>
    <t>88</t>
  </si>
  <si>
    <t>776220200</t>
  </si>
  <si>
    <t>Lepenie povlakových podláh  PVC homogénne alebo heterogénne na schodiskových stupňoch na podstupnice</t>
  </si>
  <si>
    <t>-138250067</t>
  </si>
  <si>
    <t>89</t>
  </si>
  <si>
    <t>776420010</t>
  </si>
  <si>
    <t>Lepenie podlahových soklov z PVC</t>
  </si>
  <si>
    <t>-2084463196</t>
  </si>
  <si>
    <t>90</t>
  </si>
  <si>
    <t>611990002</t>
  </si>
  <si>
    <t>Lišta soklová PVC</t>
  </si>
  <si>
    <t>278805406</t>
  </si>
  <si>
    <t>91</t>
  </si>
  <si>
    <t>776541100</t>
  </si>
  <si>
    <t>Lepenie povlakových podláh PVC heterogénnych v pásoch</t>
  </si>
  <si>
    <t>-1271638264</t>
  </si>
  <si>
    <t>92</t>
  </si>
  <si>
    <t>284110000100</t>
  </si>
  <si>
    <t>Podlaha PVC heterogénna, hrúbka 3 mm, trieda záťaže 34/43</t>
  </si>
  <si>
    <t>504137402</t>
  </si>
  <si>
    <t>93</t>
  </si>
  <si>
    <t>776995001</t>
  </si>
  <si>
    <t>Montáž dilatačných profilov</t>
  </si>
  <si>
    <t>-1790431327</t>
  </si>
  <si>
    <t>94</t>
  </si>
  <si>
    <t>611990001</t>
  </si>
  <si>
    <t>Dilatačná podlahová lišta</t>
  </si>
  <si>
    <t>244302972</t>
  </si>
  <si>
    <t>95</t>
  </si>
  <si>
    <t>998776202</t>
  </si>
  <si>
    <t>Presun hmôt pre podlahy povlakové v objektoch výšky nad 6 do 12 m</t>
  </si>
  <si>
    <t>-450235801</t>
  </si>
  <si>
    <t>781</t>
  </si>
  <si>
    <t>Obklady</t>
  </si>
  <si>
    <t>96</t>
  </si>
  <si>
    <t>781445102</t>
  </si>
  <si>
    <t>Montáž obkladov vnútor. stien z obkladačiek kladených do tmelu veľ. 200x250 mm</t>
  </si>
  <si>
    <t>-494027836</t>
  </si>
  <si>
    <t>97</t>
  </si>
  <si>
    <t>597640001</t>
  </si>
  <si>
    <t>Obkladačky keramické 200x250 mm</t>
  </si>
  <si>
    <t>10454012</t>
  </si>
  <si>
    <t>98</t>
  </si>
  <si>
    <t>781491111</t>
  </si>
  <si>
    <t>Montáž plastových profilov pre obklad do tmelu - roh steny</t>
  </si>
  <si>
    <t>-2099870448</t>
  </si>
  <si>
    <t>28341001751</t>
  </si>
  <si>
    <t>Plastový rohový profil pre obklad</t>
  </si>
  <si>
    <t>2070169905</t>
  </si>
  <si>
    <t>100</t>
  </si>
  <si>
    <t>998781202</t>
  </si>
  <si>
    <t>Presun hmôt pre obklady keramické v objektoch výšky nad 6 do 12 m</t>
  </si>
  <si>
    <t>-200726183</t>
  </si>
  <si>
    <t>783</t>
  </si>
  <si>
    <t>Nátery</t>
  </si>
  <si>
    <t>101</t>
  </si>
  <si>
    <t>783271001</t>
  </si>
  <si>
    <t>Nátery kov.stav.doplnk.konštr. polyuretánové jednonásobné 2x s emailovaním</t>
  </si>
  <si>
    <t>-1452912388</t>
  </si>
  <si>
    <t>102</t>
  </si>
  <si>
    <t>783271007</t>
  </si>
  <si>
    <t>Nátery kov.stav.doplnk.konštr. polyuretánové farby šedej základné</t>
  </si>
  <si>
    <t>1457310061</t>
  </si>
  <si>
    <t>103</t>
  </si>
  <si>
    <t>783894412</t>
  </si>
  <si>
    <t>Náter farbami ekologickými riediteľnými vodou pre interiér stropov dvojnásobný</t>
  </si>
  <si>
    <t>1915744372</t>
  </si>
  <si>
    <t>104</t>
  </si>
  <si>
    <t>783894422</t>
  </si>
  <si>
    <t>Náter farbami ekologickými riediteľnými vodou pre interiér stien dvojnásobný</t>
  </si>
  <si>
    <t>-1001638478</t>
  </si>
  <si>
    <t>105</t>
  </si>
  <si>
    <t>783894612</t>
  </si>
  <si>
    <t>Náter farbami ekologickými riediteľnými vodou bielym pre náter sadrokartón. stropov 2x</t>
  </si>
  <si>
    <t>1026599695</t>
  </si>
  <si>
    <t>106</t>
  </si>
  <si>
    <t>783894622</t>
  </si>
  <si>
    <t>Náter farbami ekologickými riediteľnými vodou pre náter sadrokartón. stien 2x</t>
  </si>
  <si>
    <t>2009347684</t>
  </si>
  <si>
    <t>107</t>
  </si>
  <si>
    <t>783895622</t>
  </si>
  <si>
    <t>Ochranný a dekoračný náterový systém – mozaiková disperzia, vrátane penetrácie</t>
  </si>
  <si>
    <t>-1543396864</t>
  </si>
  <si>
    <t>Práce a dodávky M</t>
  </si>
  <si>
    <t>33-M</t>
  </si>
  <si>
    <t>Montáže dopravných zariadení, skladových zariadení a váh</t>
  </si>
  <si>
    <t>110</t>
  </si>
  <si>
    <t>330030330.R</t>
  </si>
  <si>
    <t>D+M Výťahové sedadlo šplhacie 620x450x1100 mm so sklopnými opierkami a sedátkom, s automatickým natáčaním sedátka, s ovládaním na lakťovej opierke, so šplhacou  vodiacou konštrukciou dl. (8055) mm pre nástupné a výstupné schodiskové rameno, pol.M</t>
  </si>
  <si>
    <t>-1275565331</t>
  </si>
  <si>
    <t>HZS</t>
  </si>
  <si>
    <t>Hodinové zúčtovacie sadzby</t>
  </si>
  <si>
    <t>108</t>
  </si>
  <si>
    <t>HZS000001</t>
  </si>
  <si>
    <t>Technická pomoc projektanta - Vnútorné stavebné úpravy</t>
  </si>
  <si>
    <t>hod</t>
  </si>
  <si>
    <t>262144</t>
  </si>
  <si>
    <t>-786574558</t>
  </si>
  <si>
    <t>109</t>
  </si>
  <si>
    <t>HZS000312</t>
  </si>
  <si>
    <t>Stavebno montážne práce náročnejšie, ucelené, obtiažne, rutinné (Tr. 2) v rozsahu menej ako 4 hodimy (demontáž školskej tabule)</t>
  </si>
  <si>
    <t>1198359357</t>
  </si>
  <si>
    <t>SO011 - SO-01.1 Búracie práce</t>
  </si>
  <si>
    <t xml:space="preserve">    1 - Zemné práce</t>
  </si>
  <si>
    <t xml:space="preserve">    91.1 - Demontáž azbestocementovej fasády</t>
  </si>
  <si>
    <t xml:space="preserve">    712 - Izolácie striech, povlakové krytiny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</si>
  <si>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</si>
  <si>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</si>
  <si>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</si>
  <si>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764 - Konštrukcie klampiarske</t>
  </si>
  <si>
    <t xml:space="preserve">    784 - Maľby</t>
  </si>
  <si>
    <t>Zemné práce</t>
  </si>
  <si>
    <t>113107141</t>
  </si>
  <si>
    <t>Odstránenie krytuv ploche do 200 m2 asfaltového, hr. vrstvy do 50 mm,  -0,09800t</t>
  </si>
  <si>
    <t>-1749931312</t>
  </si>
  <si>
    <t>919735111.S</t>
  </si>
  <si>
    <t>Rezanie existujúceho asfaltového krytu alebo podkladu hĺbky do 50 mm</t>
  </si>
  <si>
    <t>-930555084</t>
  </si>
  <si>
    <t>962031132</t>
  </si>
  <si>
    <t>Búranie priečok alebo vybúranie otvorov plochy nad 4 m2 z tehál pálených, plných alebo dutých hr. do 150 mm,  -0,19600t</t>
  </si>
  <si>
    <t>-1891105659</t>
  </si>
  <si>
    <t>962032231</t>
  </si>
  <si>
    <t>Búranie muriva alebo vybúranie otvorov plochy nad 4 m2 nadzákladového z tehál pálených, vápenopieskových, cementových na maltu,  -1,90500t</t>
  </si>
  <si>
    <t>-758213400</t>
  </si>
  <si>
    <t>962052314</t>
  </si>
  <si>
    <t>Búranie muriva alebo vybúranie otvorov plochy nad 4 m2 železobetonového pilierov,  -2,40000t</t>
  </si>
  <si>
    <t>1740202726</t>
  </si>
  <si>
    <t>962081131</t>
  </si>
  <si>
    <t>Búranie muriva priečok zo sklenených tvárnic, hr. do 100 mm,  -0,05500t</t>
  </si>
  <si>
    <t>1622710475</t>
  </si>
  <si>
    <t>962086111</t>
  </si>
  <si>
    <t>Búranie muriva priečok z pórobetónu hr. do 150 mm,  -0,07500t</t>
  </si>
  <si>
    <t>-791070681</t>
  </si>
  <si>
    <t>963041110</t>
  </si>
  <si>
    <t>Búranie železobetónových schodísk,  -2,40000t</t>
  </si>
  <si>
    <t>-884082964</t>
  </si>
  <si>
    <t>963051113</t>
  </si>
  <si>
    <t>Búranie železobetónových stropov doskových hr.nad 80 mm,  -2,40000t</t>
  </si>
  <si>
    <t>414975151</t>
  </si>
  <si>
    <t>965042141</t>
  </si>
  <si>
    <t>Búranie podkladov pod dlažby, liatych dlažieb a mazanín,betón alebo liaty asfalt hr.do 100 mm, plochy nad 4 m2 -2,20000t</t>
  </si>
  <si>
    <t>-257611726</t>
  </si>
  <si>
    <t>965081712</t>
  </si>
  <si>
    <t>Búranie dlažieb, bez podklad. lôžka z xylolit., alebo keramických dlaždíc hr. do 10 mm,  -0,02000t</t>
  </si>
  <si>
    <t>-2068310486</t>
  </si>
  <si>
    <t>965081812</t>
  </si>
  <si>
    <t>Búranie dlažieb, z kamen., cement., terazzových, čadičových alebo keramických, hr. nad 10 mm,  -0,06500t</t>
  </si>
  <si>
    <t>-1040168099</t>
  </si>
  <si>
    <t>965082930</t>
  </si>
  <si>
    <t>Odstránenie násypu pod podlahami alebo na strechách, hr.do 200 mm,  -1,40000t</t>
  </si>
  <si>
    <t>1548722730</t>
  </si>
  <si>
    <t>965082941</t>
  </si>
  <si>
    <t>Odstránenie násypu pod podlahami alebo na strechách, hr.nad 200 mm,  -1,40000t</t>
  </si>
  <si>
    <t>-150410948</t>
  </si>
  <si>
    <t>968061112</t>
  </si>
  <si>
    <t>Vyvesenie dreveného okenného krídla do suti plochy do 1,5 m2, -0,01200t</t>
  </si>
  <si>
    <t>-1609854298</t>
  </si>
  <si>
    <t>968061113</t>
  </si>
  <si>
    <t>Vyvesenie dreveného okenného krídla do suti plochy nad 1,5 m2, -0,01600t</t>
  </si>
  <si>
    <t>-1725415725</t>
  </si>
  <si>
    <t>968061125</t>
  </si>
  <si>
    <t>Vyvesenie dreveného dverného krídla do suti plochy do 2 m2, -0,02400t</t>
  </si>
  <si>
    <t>-1123716456</t>
  </si>
  <si>
    <t>968062246</t>
  </si>
  <si>
    <t>Vybúranie drevených rámov okien jednoduchých plochy do 4 m2,  -0,02700t</t>
  </si>
  <si>
    <t>1317435026</t>
  </si>
  <si>
    <t>968062354</t>
  </si>
  <si>
    <t>Vybúranie drevených rámov okien dvojitých alebo zdvojených, plochy do 1 m2,  -0,07500t</t>
  </si>
  <si>
    <t>1896279829</t>
  </si>
  <si>
    <t>968062356</t>
  </si>
  <si>
    <t>Vybúranie drevených rámov okien dvojitých alebo zdvojených, plochy do 4 m2,  -0,05400t</t>
  </si>
  <si>
    <t>-1332537387</t>
  </si>
  <si>
    <t>968071126</t>
  </si>
  <si>
    <t>Vyvesenie kovového dverného krídla do suti plochy nad 2 m2</t>
  </si>
  <si>
    <t>1742200865</t>
  </si>
  <si>
    <t>968072455</t>
  </si>
  <si>
    <t>Vybúranie kovových dverových zárubní plochy do 2 m2,  -0,07600t</t>
  </si>
  <si>
    <t>-1455107720</t>
  </si>
  <si>
    <t>968072456</t>
  </si>
  <si>
    <t>Vybúranie kovových dverových zárubní plochy nad 2 m2,  -0,06300t</t>
  </si>
  <si>
    <t>1699516996</t>
  </si>
  <si>
    <t>978022150</t>
  </si>
  <si>
    <t>Otlčenie nesúdržných častí betónu a ocele</t>
  </si>
  <si>
    <t>-1116329566</t>
  </si>
  <si>
    <t>978036121</t>
  </si>
  <si>
    <t>Otlčenie omietok šľachtených a pod., vonkajších brizolitových, v rozsahu do 10 %,  -0,00500t</t>
  </si>
  <si>
    <t>1342071979</t>
  </si>
  <si>
    <t>978036131</t>
  </si>
  <si>
    <t>Otlčenie omietok šľachtených a pod., vonkajších brizolitových, v rozsahu do 20 %,  -0,01000t</t>
  </si>
  <si>
    <t>-660087510</t>
  </si>
  <si>
    <t>978036191</t>
  </si>
  <si>
    <t>Otlčenie omietok šľachtených a pod., vonkajších brizolitových, v rozsahu do 100 %,  -0,05000t</t>
  </si>
  <si>
    <t>-138001912</t>
  </si>
  <si>
    <t>978057331</t>
  </si>
  <si>
    <t>Odsekanie a odobratie soklíkov keramických alebo teracových,  -0,01000t</t>
  </si>
  <si>
    <t>-1961368448</t>
  </si>
  <si>
    <t>978059511</t>
  </si>
  <si>
    <t>Odsekanie a odobratie obkladov stien z obkladačiek vnútorných vrátane podkladovej omietky do 2 m2,  -0,06800t</t>
  </si>
  <si>
    <t>790664873</t>
  </si>
  <si>
    <t>978059531</t>
  </si>
  <si>
    <t>Odsekanie a odobratie obkladov stien z obkladačiek vnútorných vrátane podkladovej omietky nad 2 m2,  -0,06800t</t>
  </si>
  <si>
    <t>-1600804322</t>
  </si>
  <si>
    <t>978071251</t>
  </si>
  <si>
    <t>Odsekanie a odstránenie izolácie lepenkovej vodorovnej,  -0,07300t</t>
  </si>
  <si>
    <t>-2099377545</t>
  </si>
  <si>
    <t>978071311</t>
  </si>
  <si>
    <t>Odsekanie a odstránenie izolácie z dosiek hr. do 50 mm,  -0,09300t</t>
  </si>
  <si>
    <t>1159109574</t>
  </si>
  <si>
    <t>978071411</t>
  </si>
  <si>
    <t>Odsekanie a odstránenie izolácie z dosiek hr. nad 50 mm,  -0,11200t</t>
  </si>
  <si>
    <t>560289280</t>
  </si>
  <si>
    <t>979081111</t>
  </si>
  <si>
    <t>Odvoz sutiny a vybúraných hmôt na skládku do 1 km</t>
  </si>
  <si>
    <t>399145965</t>
  </si>
  <si>
    <t>979081121</t>
  </si>
  <si>
    <t>Odvoz sutiny a vybúraných hmôt na skládku za každý ďalší 1 km</t>
  </si>
  <si>
    <t>1748779176</t>
  </si>
  <si>
    <t>979082111</t>
  </si>
  <si>
    <t>Vnútrostavenisková doprava sutiny a vybúraných hmôt do 10 m</t>
  </si>
  <si>
    <t>-1507491654</t>
  </si>
  <si>
    <t>979082121</t>
  </si>
  <si>
    <t>Vnútrostavenisková doprava sutiny a vybúraných hmôt za každých ďalších 5 m</t>
  </si>
  <si>
    <t>189522987</t>
  </si>
  <si>
    <t>979089012</t>
  </si>
  <si>
    <t>Poplatok za skladovanie</t>
  </si>
  <si>
    <t>1103838451</t>
  </si>
  <si>
    <t>91.1</t>
  </si>
  <si>
    <t>Demontáž azbestocementovej fasády</t>
  </si>
  <si>
    <t>966089000</t>
  </si>
  <si>
    <t>Demontáž obkladu stien z azbestocem. dosiek obvodových, komplet ,  -0,02700t</t>
  </si>
  <si>
    <t>-1157609632</t>
  </si>
  <si>
    <t>979081131</t>
  </si>
  <si>
    <t>Odvoz azbestocementových dosiek na riadenú skládku</t>
  </si>
  <si>
    <t>-266068421</t>
  </si>
  <si>
    <t>979089412</t>
  </si>
  <si>
    <t>Poplatok za skladovanie - izolačné materiály a materiály obsahujúce azbest</t>
  </si>
  <si>
    <t>1220391188</t>
  </si>
  <si>
    <t>712</t>
  </si>
  <si>
    <t>Izolácie striech, povlakové krytiny</t>
  </si>
  <si>
    <t>712300832</t>
  </si>
  <si>
    <t>Odstránenie povlakovej krytiny na strechách plochých 10° dvojvrstvovej,  -0,01000t</t>
  </si>
  <si>
    <t>865662935</t>
  </si>
  <si>
    <t>998712202</t>
  </si>
  <si>
    <t>Presun hmôt pre izoláciu povlakovej krytiny v objektoch výšky nad 6 do 12 m</t>
  </si>
  <si>
    <t>2104155829</t>
  </si>
  <si>
    <t>721</t>
  </si>
  <si>
    <t>Zdravotech. vnútorná kanalizácia</t>
  </si>
  <si>
    <t>721171808</t>
  </si>
  <si>
    <t>Demontáž  potrubia z novodurových rúr odpadového alebo pripojovacieho nad 75 do  D114  0,00198 t</t>
  </si>
  <si>
    <t>46030633</t>
  </si>
  <si>
    <t>721171809</t>
  </si>
  <si>
    <t>Demontáž  potrubia z novodurových rúr odpadového alebo pripojovacieho   D140 , D160 .</t>
  </si>
  <si>
    <t>1648897496</t>
  </si>
  <si>
    <t>722</t>
  </si>
  <si>
    <t>Zdravotechnika - vnútorný vodovod</t>
  </si>
  <si>
    <t>722130801</t>
  </si>
  <si>
    <t>Demontáž potrubia z oceľ. rúrok závitových DN do 25</t>
  </si>
  <si>
    <t>612360957</t>
  </si>
  <si>
    <t>722130803</t>
  </si>
  <si>
    <t>Demontáž potrubia z oceľových rúrok závitových nad 32 do DN 50  0,00670 t</t>
  </si>
  <si>
    <t>495554017</t>
  </si>
  <si>
    <t>725</t>
  </si>
  <si>
    <t>Zdravotechnika - zariaď. predmety</t>
  </si>
  <si>
    <t>725110811</t>
  </si>
  <si>
    <t>Demontáž záchodov splachovacích s nádržou alebo s tlakovým splachovačom   0,01933t</t>
  </si>
  <si>
    <t>SUB</t>
  </si>
  <si>
    <t>-464183793</t>
  </si>
  <si>
    <t>725130811</t>
  </si>
  <si>
    <t>Demontáž  pisoárové státie 1 dielnych                0,03968t</t>
  </si>
  <si>
    <t>-771787089</t>
  </si>
  <si>
    <t>725320828</t>
  </si>
  <si>
    <t>Demontáž drezov dvojitých bez výtokových armatúr veľkokuchynských 0,07150 t</t>
  </si>
  <si>
    <t>-1413915469</t>
  </si>
  <si>
    <t>725330840</t>
  </si>
  <si>
    <t>Demontáž výleviek bez výtok. armatúr, bez nádrže a splach. potrubia oceľ. alebo liatinových 0.01880t</t>
  </si>
  <si>
    <t>-533374642</t>
  </si>
  <si>
    <t>725820810.S</t>
  </si>
  <si>
    <t>Demontáž batérie drezovej, umývadlovej nástennej,  -0,0026t</t>
  </si>
  <si>
    <t>súb.</t>
  </si>
  <si>
    <t>-1932426498</t>
  </si>
  <si>
    <t>764</t>
  </si>
  <si>
    <t>Konštrukcie klampiarske</t>
  </si>
  <si>
    <t>764317800</t>
  </si>
  <si>
    <t>Demontáž krytiny hladkej strešnej železobetónových dosiek,  -0,00742t</t>
  </si>
  <si>
    <t>1617195912</t>
  </si>
  <si>
    <t>764322840</t>
  </si>
  <si>
    <t>Demontáž odkvapov na strechách s tvrdou krytinou bez podkladového plechu do 30° rš 500 mm,  -0,00380t</t>
  </si>
  <si>
    <t>-446765767</t>
  </si>
  <si>
    <t>764331830</t>
  </si>
  <si>
    <t>Demontáž lemovania múrov na strechách s tvrdou krytinou, so sklonom do 30st. rš 250 a 330 mm,  -0,00205t</t>
  </si>
  <si>
    <t>481137380</t>
  </si>
  <si>
    <t>764351810</t>
  </si>
  <si>
    <t>Demontáž žľabov pododkvap. štvorhranných rovných, oblúkových, do 30° rš 250 a 330 mm,  -0,00347t</t>
  </si>
  <si>
    <t>106447466</t>
  </si>
  <si>
    <t>764359820</t>
  </si>
  <si>
    <t>Demontáž kotlíka oválneho a štvorhranného, so sklonom žľabu do 30st.,  -0,00320t</t>
  </si>
  <si>
    <t>298535817</t>
  </si>
  <si>
    <t>764430810</t>
  </si>
  <si>
    <t>Demontáž oplechovania múrov a nadmuroviek rš do 250 mm,  -0,00142t</t>
  </si>
  <si>
    <t>-1909610145</t>
  </si>
  <si>
    <t>764451802</t>
  </si>
  <si>
    <t>Demontáž odpadových rúr štvorcových so stranou 100 mm,  -0,00338t</t>
  </si>
  <si>
    <t>1288639670</t>
  </si>
  <si>
    <t>998764202</t>
  </si>
  <si>
    <t>Presun hmôt pre konštrukcie klampiarske v objektoch výšky nad 6 do 12 m</t>
  </si>
  <si>
    <t>-1158482476</t>
  </si>
  <si>
    <t>766111820</t>
  </si>
  <si>
    <t>Demontáž drevených stien plných,  -0,01695t</t>
  </si>
  <si>
    <t>1601368603</t>
  </si>
  <si>
    <t>766411823</t>
  </si>
  <si>
    <t>Demontáž prítlačných líšt,  -0,00800t</t>
  </si>
  <si>
    <t>1836404705</t>
  </si>
  <si>
    <t>766421811</t>
  </si>
  <si>
    <t>Demontáž obloženia podhľadu, veľkosti do 1,5 m2,  -0,02400t</t>
  </si>
  <si>
    <t>-1070152207</t>
  </si>
  <si>
    <t>766421822</t>
  </si>
  <si>
    <t>Demontáž obloženia podhľadu, podkladových roštov,  -0,00800t</t>
  </si>
  <si>
    <t>1736473340</t>
  </si>
  <si>
    <t>-1999016115</t>
  </si>
  <si>
    <t>776200811</t>
  </si>
  <si>
    <t>Odstránenie povlakových podláh zo schodiskových stupňov lepených -0,0010t</t>
  </si>
  <si>
    <t>-2085811845</t>
  </si>
  <si>
    <t>776200830</t>
  </si>
  <si>
    <t>Odstránenie lepených hrán zo schodiskových stupňov -0,00030t</t>
  </si>
  <si>
    <t>828127121</t>
  </si>
  <si>
    <t>776401800</t>
  </si>
  <si>
    <t>Demontáž soklíkov alebo líšt</t>
  </si>
  <si>
    <t>-1416727104</t>
  </si>
  <si>
    <t>776511820</t>
  </si>
  <si>
    <t>Odstránenie povlakových podláh z nášľapnej plochy lepených s podložkou,  -0,00100t</t>
  </si>
  <si>
    <t>-1668548456</t>
  </si>
  <si>
    <t>-1824289616</t>
  </si>
  <si>
    <t>784</t>
  </si>
  <si>
    <t>Maľby</t>
  </si>
  <si>
    <t>784401803</t>
  </si>
  <si>
    <t>Odstránenie malieb obrúsením a oprášením na schodisku výšky do 3,80 m</t>
  </si>
  <si>
    <t>1251043472</t>
  </si>
  <si>
    <t>HZS000011</t>
  </si>
  <si>
    <t>Technická pomoc projektanta - Búracie práce</t>
  </si>
  <si>
    <t>1271065559</t>
  </si>
  <si>
    <t>SO012 - SO-01.2 Statické konštrukcie</t>
  </si>
  <si>
    <t>959941132.S</t>
  </si>
  <si>
    <t>Chemická kotva s kotevným svorníkom tesnená chemickou ampulkou do betónu, ŽB, kameňa, s vyvŕtaním otvoru M16/45/190 mm</t>
  </si>
  <si>
    <t>-689564174</t>
  </si>
  <si>
    <t>-443915387</t>
  </si>
  <si>
    <t>767995105</t>
  </si>
  <si>
    <t>Montáž ostatných atypických kovových stavebných doplnkových konštrukcií nad 50 do 100 kg</t>
  </si>
  <si>
    <t>kg</t>
  </si>
  <si>
    <t>1585388291</t>
  </si>
  <si>
    <t>5530001OK1</t>
  </si>
  <si>
    <t>Dodávka oceľovej konštrukcie</t>
  </si>
  <si>
    <t>-1366896612</t>
  </si>
  <si>
    <t>767995385</t>
  </si>
  <si>
    <t>Výroba doplnku stavebného atypického o hmotnosti od 20,01 do 300 kg stupňa zložitosti 2</t>
  </si>
  <si>
    <t>1811298922</t>
  </si>
  <si>
    <t>-1953219984</t>
  </si>
  <si>
    <t>-1405488258</t>
  </si>
  <si>
    <t>-1108373869</t>
  </si>
  <si>
    <t>HZS000012</t>
  </si>
  <si>
    <t>Technická pomoc projektanta - Statické konštrukcie</t>
  </si>
  <si>
    <t>1695447764</t>
  </si>
  <si>
    <t>SO013 - SO-01.3 Vonkajšie prístupové plochy</t>
  </si>
  <si>
    <t xml:space="preserve">    2 - Zakladanie</t>
  </si>
  <si>
    <t xml:space="preserve">    5 - Komunikácie</t>
  </si>
  <si>
    <t>132211101.S</t>
  </si>
  <si>
    <t>Hĺbenie rýh šírky do 600 mm v  hornine tr.3 súdržných - ručným náradím</t>
  </si>
  <si>
    <t>-1204379004</t>
  </si>
  <si>
    <t>162501102.S</t>
  </si>
  <si>
    <t>Vodorovné premiestnenie výkopku po spevnenej ceste z horniny tr.1-4, do 100 m3 na vzdialenosť do 3000 m</t>
  </si>
  <si>
    <t>1088035804</t>
  </si>
  <si>
    <t>162501105.S</t>
  </si>
  <si>
    <t>Vodorovné premiestnenie výkopku po spevnenej ceste z horniny tr.1-4, do 100 m3, príplatok k cene za každých ďalšich a začatých 1000 m</t>
  </si>
  <si>
    <t>162609433</t>
  </si>
  <si>
    <t>171209002.S</t>
  </si>
  <si>
    <t>Poplatok za skladovanie - zemina a kamenivo (17 05) ostatné</t>
  </si>
  <si>
    <t>1984840473</t>
  </si>
  <si>
    <t>Zakladanie</t>
  </si>
  <si>
    <t>274313611.S</t>
  </si>
  <si>
    <t>Betón základových pásov, prostý tr. C 16/20</t>
  </si>
  <si>
    <t>-1790152999</t>
  </si>
  <si>
    <t>274351215.S</t>
  </si>
  <si>
    <t>Debnenie stien základových pásov, zhotovenie-dielce</t>
  </si>
  <si>
    <t>1335137028</t>
  </si>
  <si>
    <t>274351216.S</t>
  </si>
  <si>
    <t>Debnenie stien základových pásov, odstránenie-dielce</t>
  </si>
  <si>
    <t>1550362580</t>
  </si>
  <si>
    <t>Komunikácie</t>
  </si>
  <si>
    <t>596141111.S</t>
  </si>
  <si>
    <t>Kladenie dlažby z mozaiky jednofarebnej pre peších do lôžka z cementovej malty</t>
  </si>
  <si>
    <t>714412380</t>
  </si>
  <si>
    <t>592460009600</t>
  </si>
  <si>
    <t>Dlažba betónová s ostrými hranami, rozmer 200x200x60 mm, sivá</t>
  </si>
  <si>
    <t>1865773321</t>
  </si>
  <si>
    <t>592460021</t>
  </si>
  <si>
    <t>Platňa betónová, rozmer 500x500x50 mm, povrch LA LINIA</t>
  </si>
  <si>
    <t>-1895997778</t>
  </si>
  <si>
    <t>631313611.S</t>
  </si>
  <si>
    <t>Mazanina z betónu prostého (m3) tr. C 16/20 hr.nad 80 do 120 mm</t>
  </si>
  <si>
    <t>-712163845</t>
  </si>
  <si>
    <t>631571001</t>
  </si>
  <si>
    <t>Násyp z kameniva ťaženého 0-4 (pre spevnenie podkladov)</t>
  </si>
  <si>
    <t>1754886486</t>
  </si>
  <si>
    <t>631571003.S</t>
  </si>
  <si>
    <t>Násyp zo štrkopiesku 0-32 (pre spevnenie podkladu)</t>
  </si>
  <si>
    <t>131658866</t>
  </si>
  <si>
    <t>-392345892</t>
  </si>
  <si>
    <t>916561111.S</t>
  </si>
  <si>
    <t>Osadenie záhonového alebo parkového obrubníka betón., do lôžka z bet. pros. tr. C 12/15 s bočnou oporou</t>
  </si>
  <si>
    <t>417402332</t>
  </si>
  <si>
    <t>592170001800.S</t>
  </si>
  <si>
    <t>Obrubník parkový, lxšxv 1000x50x200 mm, prírodný</t>
  </si>
  <si>
    <t>2024068903</t>
  </si>
  <si>
    <t>918101111.S</t>
  </si>
  <si>
    <t>Lôžko pod obrubníky, krajníky alebo obruby z dlažobných kociek z betónu prostého tr. C 12/15</t>
  </si>
  <si>
    <t>1983213090</t>
  </si>
  <si>
    <t>-2112067977</t>
  </si>
  <si>
    <t>-1894769399</t>
  </si>
  <si>
    <t>-1469791046</t>
  </si>
  <si>
    <t>898157803</t>
  </si>
  <si>
    <t>HZS000013</t>
  </si>
  <si>
    <t>Technická pomoc projektanta - Vonkajšie prístupové plochy</t>
  </si>
  <si>
    <t>1763735145</t>
  </si>
  <si>
    <t>SO014 - SO-01.4 Zateplenie obvodového plášťa</t>
  </si>
  <si>
    <t xml:space="preserve">    3 - Zvislé a kompletné konštrukcie</t>
  </si>
  <si>
    <t>Zvislé a kompletné konštrukcie</t>
  </si>
  <si>
    <t>311231124.S</t>
  </si>
  <si>
    <t>Murivo nosné (m3) z tehál pálených plných rozmeru 290x140x65 mm, na maltu MVC</t>
  </si>
  <si>
    <t>-1140284673</t>
  </si>
  <si>
    <t>311275121.S</t>
  </si>
  <si>
    <t>Murivo nosné (m3) z pórobetónových tvárnic PD pevnosti P2 až P4, nad 400 do 600 kg/m3 hrúbky 250 mm</t>
  </si>
  <si>
    <t>1290830117</t>
  </si>
  <si>
    <t>311275131.S</t>
  </si>
  <si>
    <t>Murivo nosné (m3) z pórobetónových tvárnic PD pevnosti P2 až P4, nad 400 do 600 kg/m3 hrúbky 300 mm</t>
  </si>
  <si>
    <t>-1830867420</t>
  </si>
  <si>
    <t>622460112.S</t>
  </si>
  <si>
    <t>Príprava vonkajšieho podkladu stien na betónové podklady kontaktným mostíkom</t>
  </si>
  <si>
    <t>1239181756</t>
  </si>
  <si>
    <t>622460231.S</t>
  </si>
  <si>
    <t>Vsprávková malta vonkajších stien, vyhladená, hr. 0-10 mm</t>
  </si>
  <si>
    <t>-1909746444</t>
  </si>
  <si>
    <t>622460234</t>
  </si>
  <si>
    <t>Vonkajšia omietka stien cementová hrubá, hr.  cca. 25 mm</t>
  </si>
  <si>
    <t>212505908</t>
  </si>
  <si>
    <t>622461033.S</t>
  </si>
  <si>
    <t>Vonkajšia omietka stien pastovitá silikátová roztieraná, hr. 2 mm</t>
  </si>
  <si>
    <t>1738900032</t>
  </si>
  <si>
    <t>622461255.S</t>
  </si>
  <si>
    <t>Vonkajšia omietka stien - dezén pohľadový betón prírodný 2 mm</t>
  </si>
  <si>
    <t>1103377491</t>
  </si>
  <si>
    <t>625250214.S</t>
  </si>
  <si>
    <t>Kontaktný zatepľovací systém z bieleho EPS hr. 160 mm, vrátane líšt</t>
  </si>
  <si>
    <t>470686339</t>
  </si>
  <si>
    <t>625250313.S</t>
  </si>
  <si>
    <t>Kontaktný zatepľovací systém ostenia z bieleho EPS hr. 30 mm, vrátane líšt</t>
  </si>
  <si>
    <t>-86735966</t>
  </si>
  <si>
    <t>625250546.S</t>
  </si>
  <si>
    <t>Kontaktný zatepľovací systém soklovej alebo vodou namáhanej časti XPS hr. 80 mm</t>
  </si>
  <si>
    <t>260497382</t>
  </si>
  <si>
    <t>625250567.S</t>
  </si>
  <si>
    <t>Kontaktný zatepľovací systém soklovej alebo vodou namáhanej časti, XPS hr. 30 mm, dvojité armovanie, vrátane líšt</t>
  </si>
  <si>
    <t>338161899</t>
  </si>
  <si>
    <t>625250568.S</t>
  </si>
  <si>
    <t>Kontaktný zatepľovací systém soklovej alebo vodou namáhanej časti, XPS hr. 60 mm, dvojité armovanie, vrátane líšt</t>
  </si>
  <si>
    <t>365669099</t>
  </si>
  <si>
    <t>625250706.S</t>
  </si>
  <si>
    <t>Kontaktný zatepľovací systém z minerálnej vlny hr. 80 mm, vrátane líšt</t>
  </si>
  <si>
    <t>-1331130693</t>
  </si>
  <si>
    <t>625250711.S</t>
  </si>
  <si>
    <t>Kontaktný zatepľovací systém z minerálnej vlny hr. 160 mm, vrátane líšt</t>
  </si>
  <si>
    <t>-1885541321</t>
  </si>
  <si>
    <t>625250762.S</t>
  </si>
  <si>
    <t>Kontaktný zatepľovací systém ostenia z minerálnej vlny hr. 30 mm, vrátane líšt</t>
  </si>
  <si>
    <t>195684470</t>
  </si>
  <si>
    <t>627991009</t>
  </si>
  <si>
    <t>Tesnenie škár obvodového plášťa pruhom polyuretánu</t>
  </si>
  <si>
    <t>434882615</t>
  </si>
  <si>
    <t>941941041.S</t>
  </si>
  <si>
    <t>Montáž lešenia ľahkého pracovného radového s podlahami šírky nad 1,00 do 1,20 m, výšky do 10 m</t>
  </si>
  <si>
    <t>-2025669510</t>
  </si>
  <si>
    <t>941941291.S</t>
  </si>
  <si>
    <t>Príplatok za prvý a každý ďalší i začatý mesiac použitia lešenia ľahkého pracovného radového s podlahami šírky nad 1,00 do 1,20 m, výšky do 10 m</t>
  </si>
  <si>
    <t>487156931</t>
  </si>
  <si>
    <t>941941841.S</t>
  </si>
  <si>
    <t>Demontáž lešenia ľahkého pracovného radového s podlahami šírky nad 1,00 do 1,20 m, výšky do 10 m</t>
  </si>
  <si>
    <t>-440821064</t>
  </si>
  <si>
    <t>1461121888</t>
  </si>
  <si>
    <t>713132133</t>
  </si>
  <si>
    <t>Montáž tepelnej izolácie stien polystyrénom, bodovým prilepením</t>
  </si>
  <si>
    <t>-1272657886</t>
  </si>
  <si>
    <t>283750000299.S</t>
  </si>
  <si>
    <t>Doska XPS hr. 20 mm</t>
  </si>
  <si>
    <t>2093944286</t>
  </si>
  <si>
    <t>283750000800</t>
  </si>
  <si>
    <t>Doska XPS hr. 60 mm</t>
  </si>
  <si>
    <t>567069988</t>
  </si>
  <si>
    <t>670678357</t>
  </si>
  <si>
    <t>764391407</t>
  </si>
  <si>
    <t>Žľaby z poplastovaného plechu, pododkvapové štvorhranné r.š. 500 mm</t>
  </si>
  <si>
    <t>-778153910</t>
  </si>
  <si>
    <t>764396221</t>
  </si>
  <si>
    <t>Oplechovanie z poplastovaného plechu, ríms r.š. 500 mm</t>
  </si>
  <si>
    <t>89336931</t>
  </si>
  <si>
    <t>764399431</t>
  </si>
  <si>
    <t>Kotlík štvorhranný z poplastovaného plechu</t>
  </si>
  <si>
    <t>16733962</t>
  </si>
  <si>
    <t>764410730</t>
  </si>
  <si>
    <t>Oplechovanie parapetov z hliníkového farebného Al plechu, vrátane rohov r.š. 200 mm</t>
  </si>
  <si>
    <t>-181095053</t>
  </si>
  <si>
    <t>764494453</t>
  </si>
  <si>
    <t>Zvodové rúry z poplastovaného plechu, kruhové priemer 100 mm</t>
  </si>
  <si>
    <t>-1118212571</t>
  </si>
  <si>
    <t>-1016056755</t>
  </si>
  <si>
    <t>766621400.S</t>
  </si>
  <si>
    <t>Montáž okien plastových s hydroizolačnými ISO páskami (exteriérová a interiérová)</t>
  </si>
  <si>
    <t>1484377899</t>
  </si>
  <si>
    <t>611410001</t>
  </si>
  <si>
    <t>Plastové okno 2kr. O+S, 1500x2380 mm, číre bezpečnostné sklo</t>
  </si>
  <si>
    <t>461272136</t>
  </si>
  <si>
    <t>611410002</t>
  </si>
  <si>
    <t>Plastové okno 2kr. O+S, 1500x2380 mm, bezpečnostné vzorované sklo s pravidelným vzorom, úprava *</t>
  </si>
  <si>
    <t>978034702</t>
  </si>
  <si>
    <t>7666810R</t>
  </si>
  <si>
    <t>Žaluzie vonkajšie otočné min. 170°na elektropohon  1360x2290 mm</t>
  </si>
  <si>
    <t>1277176270</t>
  </si>
  <si>
    <t>-1375667582</t>
  </si>
  <si>
    <t>7671110D1</t>
  </si>
  <si>
    <t>Montáž a dodávka AL steny 3550x2320 s 2kr. dverami 1800x2320,komplet podľa PD pol.D1</t>
  </si>
  <si>
    <t>1238602103</t>
  </si>
  <si>
    <t>7671110D2</t>
  </si>
  <si>
    <t>Montáž a dodávka AL steny 3550x3290 8kr, 1xP + 1xS + 6xO, komplet podľa PD pol.D2</t>
  </si>
  <si>
    <t>1357033005</t>
  </si>
  <si>
    <t>767330000</t>
  </si>
  <si>
    <t>Montáž a dodávka rámovej striešky vchodu z tvrdeného skla hr. min. 18 mm, 3400 x 1150 mm, komplet podľa PD pol. K</t>
  </si>
  <si>
    <t>-1561694723</t>
  </si>
  <si>
    <t>767833100</t>
  </si>
  <si>
    <t>Montáž rebríkov do muriva s bočnicami z profilovej ocele, z rúrok alebo z tenkostenných profilov</t>
  </si>
  <si>
    <t>-847908863</t>
  </si>
  <si>
    <t>55300000A</t>
  </si>
  <si>
    <t>Dodávka oceľového rebríka, žiarovo pozinkovaná konštrukcia, komplat podľa PD pol.A</t>
  </si>
  <si>
    <t>kpl</t>
  </si>
  <si>
    <t>890304063</t>
  </si>
  <si>
    <t>767999900</t>
  </si>
  <si>
    <t>Montáž a dodávka popisných písmien "Základná škola TULIPÁNOVÁ“ dvojveľkostné exteriérové so zabudovaným kotvením do zateplenia obvodového plášťa hr. 170 mm, zaklapáva-cím pripevnením, celonekorozívne farebné vyhotovenie, výšky 700/500mm, pol.L</t>
  </si>
  <si>
    <t>1960158368</t>
  </si>
  <si>
    <t>7679999V1</t>
  </si>
  <si>
    <t>Montáž a dodávka, plastovo-kovový izolačný obkladový panel stípa , priebežný, komplet podľa PD pol.V1</t>
  </si>
  <si>
    <t>-1855817986</t>
  </si>
  <si>
    <t>-492062442</t>
  </si>
  <si>
    <t>HZS000014</t>
  </si>
  <si>
    <t>Technická pomoc projektanta - Zateplenie obvodového plášťa</t>
  </si>
  <si>
    <t>488526080</t>
  </si>
  <si>
    <t>SO015 - SO-01.5 Zateplenie strešného plášťa</t>
  </si>
  <si>
    <t>311233061.S</t>
  </si>
  <si>
    <t>Murivo nosné (m3) z tehál pálených dierovaných nebrúsených na pero a drážku hrúbky 250 mm, na klasickú maltu</t>
  </si>
  <si>
    <t>1581523655</t>
  </si>
  <si>
    <t>417321313.S</t>
  </si>
  <si>
    <t>Betón stužujúcich pásov a vencov železový tr. C 16/20</t>
  </si>
  <si>
    <t>-265462737</t>
  </si>
  <si>
    <t>417351115.S</t>
  </si>
  <si>
    <t>Debnenie bočníc stužujúcich pásov a vencov vrátane vzpier zhotovenie</t>
  </si>
  <si>
    <t>-236888526</t>
  </si>
  <si>
    <t>417351116.S</t>
  </si>
  <si>
    <t>Debnenie bočníc stužujúcich pásov a vencov vrátane vzpier odstránenie</t>
  </si>
  <si>
    <t>1634838453</t>
  </si>
  <si>
    <t>631342720</t>
  </si>
  <si>
    <t>Vyrovnávajúca vrstva strechy, polystyrénbetón, ekostyrén hr. 20-100 mm</t>
  </si>
  <si>
    <t>-2855477</t>
  </si>
  <si>
    <t>632200060.S</t>
  </si>
  <si>
    <t>Montáž dlažby 50x50 kladená na sucho na rektifikačné terče výšky do 25 mm na plochých strechách</t>
  </si>
  <si>
    <t>1578057339</t>
  </si>
  <si>
    <t>592460022900.S</t>
  </si>
  <si>
    <t>Platňa betónová záhradná, rozmer 500x500x50 mm, prírodná</t>
  </si>
  <si>
    <t>-1743574851</t>
  </si>
  <si>
    <t>-1682425773</t>
  </si>
  <si>
    <t>712290010</t>
  </si>
  <si>
    <t>Zhotovenie parozábrany pre strechy ploché do 10°</t>
  </si>
  <si>
    <t>1014464691</t>
  </si>
  <si>
    <t>283230007300</t>
  </si>
  <si>
    <t>Strešná parozábrana</t>
  </si>
  <si>
    <t>2095990290</t>
  </si>
  <si>
    <t>712370090</t>
  </si>
  <si>
    <t>Strešná fólia PVC hr. 1,5 mm + 2x geotextília 300 g/m2, komplet systém</t>
  </si>
  <si>
    <t>1093676496</t>
  </si>
  <si>
    <t>712490990</t>
  </si>
  <si>
    <t>Štrkový zasyp strechy fr. 16/32</t>
  </si>
  <si>
    <t>-1157109332</t>
  </si>
  <si>
    <t>712990040</t>
  </si>
  <si>
    <t>Položenie geotextílie vodorovne alebo zvislo na strechy ploché do 10°</t>
  </si>
  <si>
    <t>-1016209227</t>
  </si>
  <si>
    <t>693110001200</t>
  </si>
  <si>
    <t>Separačná vrstva - textília 300 g/m2</t>
  </si>
  <si>
    <t>-1740283630</t>
  </si>
  <si>
    <t>712991010.S</t>
  </si>
  <si>
    <t>Montáž podkladnej konštrukcie z OSB dosiek na atike šírky 200 - 250 mm pod klampiarske konštrukcie</t>
  </si>
  <si>
    <t>399220567</t>
  </si>
  <si>
    <t>607260000450.S</t>
  </si>
  <si>
    <t>Doska OSB nebrúsená hr. 25 mm</t>
  </si>
  <si>
    <t>-2129216318</t>
  </si>
  <si>
    <t>607260000300.S</t>
  </si>
  <si>
    <t>Doska OSB nebrúsená hr. 18 mm</t>
  </si>
  <si>
    <t>-584098370</t>
  </si>
  <si>
    <t>712997005.S</t>
  </si>
  <si>
    <t>Montáž spádových atikových klinov kotvenie do podkladu</t>
  </si>
  <si>
    <t>196366156</t>
  </si>
  <si>
    <t>605430001</t>
  </si>
  <si>
    <t>Rezivo stavebné - laty hr. 50 mm, š. 55 mm</t>
  </si>
  <si>
    <t>483803395</t>
  </si>
  <si>
    <t>-449696000</t>
  </si>
  <si>
    <t>1086455126</t>
  </si>
  <si>
    <t>1706834916</t>
  </si>
  <si>
    <t>713142151</t>
  </si>
  <si>
    <t>Montáž tepelnej izolácie striech plochých do 10° polystyrénom, jednovrstvová kladenými voľne</t>
  </si>
  <si>
    <t>-1387583688</t>
  </si>
  <si>
    <t>283720009500</t>
  </si>
  <si>
    <t>Doska EPS 150S hr. 200 mm</t>
  </si>
  <si>
    <t>-1380029239</t>
  </si>
  <si>
    <t>283750002</t>
  </si>
  <si>
    <t>Doska XPS hr. 180 mm</t>
  </si>
  <si>
    <t>-96087481</t>
  </si>
  <si>
    <t>713142160</t>
  </si>
  <si>
    <t>Montáž tepelnej izolácie striech plochých do 10° spádovými doskami z polystyrénu v jednej vrstve</t>
  </si>
  <si>
    <t>1959680228</t>
  </si>
  <si>
    <t>283720010</t>
  </si>
  <si>
    <t>Spádová doska EPS 150S</t>
  </si>
  <si>
    <t>450839506</t>
  </si>
  <si>
    <t>713144090</t>
  </si>
  <si>
    <t>Montáž tepelnej izolácie na atiku z XPS prikotvením</t>
  </si>
  <si>
    <t>887095135</t>
  </si>
  <si>
    <t>283750000700</t>
  </si>
  <si>
    <t>Doska XPS hr. 50 mm</t>
  </si>
  <si>
    <t>334967135</t>
  </si>
  <si>
    <t>-578760809</t>
  </si>
  <si>
    <t>764324110</t>
  </si>
  <si>
    <t>Ukončujúci profil strešného plášťa z titánzinkového plechu r.š. 750 mm</t>
  </si>
  <si>
    <t>551153046</t>
  </si>
  <si>
    <t>764391450</t>
  </si>
  <si>
    <t>Lemovanie z poplastovaného plechu, prieniku vetracej rúry kanalizácie, D 100 mm</t>
  </si>
  <si>
    <t>-1149267355</t>
  </si>
  <si>
    <t>764396220</t>
  </si>
  <si>
    <t>Oplechovanie z poplastovaného plechu odkvapov r.š. 330 mm</t>
  </si>
  <si>
    <t>1218387492</t>
  </si>
  <si>
    <t>764490450</t>
  </si>
  <si>
    <t>Oplechovanie muriva a atík z poplastovaného plechu, vrátane rohov r.š. 600 mm</t>
  </si>
  <si>
    <t>1289365822</t>
  </si>
  <si>
    <t>764491470</t>
  </si>
  <si>
    <t>Ukončenie strešného plášťa s povlakovou krytinou z poplastovaného plechu, r.š. 500 mm</t>
  </si>
  <si>
    <t>-761175118</t>
  </si>
  <si>
    <t>1225863891</t>
  </si>
  <si>
    <t>HZS000015</t>
  </si>
  <si>
    <t>Technická pomoc projektanta - Zateplenie strešného plášťa</t>
  </si>
  <si>
    <t>1266066946</t>
  </si>
  <si>
    <t>SO02 - SO-02 Rekonštrukcia zdravotechniky a rozvodov</t>
  </si>
  <si>
    <t xml:space="preserve">    96 - Montáž čerpadiel a kompresorov</t>
  </si>
  <si>
    <t>132201201</t>
  </si>
  <si>
    <t>Hľbenie rýh šírky nad 600 do 2000 mm v hornine 3 do 100 m3</t>
  </si>
  <si>
    <t>M3</t>
  </si>
  <si>
    <t>-2013336000</t>
  </si>
  <si>
    <t>132201209</t>
  </si>
  <si>
    <t>Príplatok k cenám za lepivosť horniny 3</t>
  </si>
  <si>
    <t>219572873</t>
  </si>
  <si>
    <t>161101101</t>
  </si>
  <si>
    <t>Zvislé prem.výkopku bez nalož. z horniny 1 až 4,</t>
  </si>
  <si>
    <t>1082031463</t>
  </si>
  <si>
    <t>162301102</t>
  </si>
  <si>
    <t>Vodor. premies.výk. po suchu z hor.1 až 4 nad 500 do 1000 m</t>
  </si>
  <si>
    <t>766269019</t>
  </si>
  <si>
    <t>167101102</t>
  </si>
  <si>
    <t>Nakladanie neuľahnut. výkopku z hornín 1 až 4 nad 100 m3=</t>
  </si>
  <si>
    <t>-806278240</t>
  </si>
  <si>
    <t>171101103</t>
  </si>
  <si>
    <t>Uloženie sypaniny do násypov zhutnených zo súdržnej horníny nad 96 do 100 % PS</t>
  </si>
  <si>
    <t>-1591090996</t>
  </si>
  <si>
    <t>PC-SKLADKA</t>
  </si>
  <si>
    <t>Poplatok za skládku</t>
  </si>
  <si>
    <t>-1308386595</t>
  </si>
  <si>
    <t>174101101</t>
  </si>
  <si>
    <t>Zásyp syp.so zhut. jám, šachiet, rýh,vytlač.-pies.lôž+šachty/</t>
  </si>
  <si>
    <t>1335179542</t>
  </si>
  <si>
    <t>175101101</t>
  </si>
  <si>
    <t>Obsyp potrubia sypaninou z vhod. hornín 1 až 4 bez prehod.sypaniny=38-27=11</t>
  </si>
  <si>
    <t>-139160902</t>
  </si>
  <si>
    <t>175101109</t>
  </si>
  <si>
    <t>Príplatok k cene za prehodenie sypaniny</t>
  </si>
  <si>
    <t>141512692</t>
  </si>
  <si>
    <t>451541111</t>
  </si>
  <si>
    <t>Lôžko pod potrubie,  v otv.výkope zo štrkodrvy 0-63 mm</t>
  </si>
  <si>
    <t>-260058937</t>
  </si>
  <si>
    <t>583371010</t>
  </si>
  <si>
    <t>Štrkopiesok 0-8 B-obsyp kan. Potrubia-</t>
  </si>
  <si>
    <t>-160547062</t>
  </si>
  <si>
    <t>831263195</t>
  </si>
  <si>
    <t>Príplatok k cene za zriadenie kanalizačnej prípojky DN od 100 do 300-</t>
  </si>
  <si>
    <t>KUS</t>
  </si>
  <si>
    <t>-1797338299</t>
  </si>
  <si>
    <t>8773353121</t>
  </si>
  <si>
    <t>Montáž tvaroviek na potrubie z rúr z tvrdého PVC tesn. gumovým krúžkom jednoosých DN 200</t>
  </si>
  <si>
    <t>-251884645</t>
  </si>
  <si>
    <t>286111200</t>
  </si>
  <si>
    <t>Rúrka odpadová hrdlová z PVC 160x1,0,</t>
  </si>
  <si>
    <t>-1629204318</t>
  </si>
  <si>
    <t>286508640</t>
  </si>
  <si>
    <t>Presuvka kanalizačná šachtová PŠV PVC D 160</t>
  </si>
  <si>
    <t>-1770945401</t>
  </si>
  <si>
    <t>892351000</t>
  </si>
  <si>
    <t>Skúška tesnosti kanalizácie do D 200</t>
  </si>
  <si>
    <t>1785640947</t>
  </si>
  <si>
    <t>pc-01</t>
  </si>
  <si>
    <t>Vybúranie, prepoj  , potrubia</t>
  </si>
  <si>
    <t>777296749</t>
  </si>
  <si>
    <t>998276101</t>
  </si>
  <si>
    <t>Presun hmôt pre rúrové vedenie hĺbené z rúr z plast. hmôt alebo sklolamin. v otvorenom výkope</t>
  </si>
  <si>
    <t>T</t>
  </si>
  <si>
    <t>-528772303</t>
  </si>
  <si>
    <t>713482121</t>
  </si>
  <si>
    <t>Montáž trubíc z PE,hr.15-20 mm,vnút.priemer do 38</t>
  </si>
  <si>
    <t>977087997</t>
  </si>
  <si>
    <t>2723a8051</t>
  </si>
  <si>
    <t>Tepelnoizolačné púzdro pre potrubie D20/2,5, DIZOL60mm, hr=20mm</t>
  </si>
  <si>
    <t>-255599343</t>
  </si>
  <si>
    <t>2723a8051.1</t>
  </si>
  <si>
    <t>Tepelnoizolačné púzdro pre potrubie D26/3,0, DIZOL66mm, hr=20mm</t>
  </si>
  <si>
    <t>-912894014</t>
  </si>
  <si>
    <t>2723a8051.2</t>
  </si>
  <si>
    <t>Tepelnoizolačné púzdro pre potrubie D32/3,0, DIZOL92mm, hr=30mm</t>
  </si>
  <si>
    <t>261417976</t>
  </si>
  <si>
    <t>713482152</t>
  </si>
  <si>
    <t>Montáž trubíc z EPDM,hr.38-50,vnút.priemer 42-73</t>
  </si>
  <si>
    <t>-1016644493</t>
  </si>
  <si>
    <t>2723a8051.3</t>
  </si>
  <si>
    <t>Tepelnoizolačné púzdro pre potrubie D40/3,0, DIZOL100mm, hr=30mm</t>
  </si>
  <si>
    <t>-306793006</t>
  </si>
  <si>
    <t>2723a8051.4</t>
  </si>
  <si>
    <t>Tepelnoizolačné púzdro pre potrubie D50/4,0, DIZOL134mm, hr=42mm</t>
  </si>
  <si>
    <t>-1584606651</t>
  </si>
  <si>
    <t>2837713000</t>
  </si>
  <si>
    <t>Lepidlo 520 0,5 l</t>
  </si>
  <si>
    <t>-1428004727</t>
  </si>
  <si>
    <t>2837713000.1</t>
  </si>
  <si>
    <t>Páska TUBOLIT  PE   50mm x 15 m x 3mm</t>
  </si>
  <si>
    <t>-981407497</t>
  </si>
  <si>
    <t>998713101</t>
  </si>
  <si>
    <t>Presun hmôt pre izolácie tepelné v objektoch výšky do 6 m</t>
  </si>
  <si>
    <t>329076579</t>
  </si>
  <si>
    <t>721171100</t>
  </si>
  <si>
    <t>Potrubie z HT  rúr  odpadové hrdlové D 110  mtz a tvarovkamiô</t>
  </si>
  <si>
    <t>-1324352774</t>
  </si>
  <si>
    <t>721171101</t>
  </si>
  <si>
    <t>Potrubie z HT  rúr  odpadové hrdlové D 140  mtz a tvarovkami</t>
  </si>
  <si>
    <t>320197558</t>
  </si>
  <si>
    <t>721171102</t>
  </si>
  <si>
    <t>Potrubie z HT  rúr  odpadové hrdlové D 160  mtz a tvarovkami-</t>
  </si>
  <si>
    <t>-431931237</t>
  </si>
  <si>
    <t>721171502</t>
  </si>
  <si>
    <t>Potrubie z rúr PE   40/3  odpadné prípojné</t>
  </si>
  <si>
    <t>950479370</t>
  </si>
  <si>
    <t>721171503</t>
  </si>
  <si>
    <t>Potrubie z rúr PE   50/3  odpadné prípojné-</t>
  </si>
  <si>
    <t>-1689918423</t>
  </si>
  <si>
    <t>721171504</t>
  </si>
  <si>
    <t>Potrubie z rúr PE   63/3  odpadné prípojné-</t>
  </si>
  <si>
    <t>-1903344712</t>
  </si>
  <si>
    <t>721194104</t>
  </si>
  <si>
    <t>Vyvedenie a upevnenie kanal. výpustiek D 40x1.8</t>
  </si>
  <si>
    <t>-2092841798</t>
  </si>
  <si>
    <t>721194105</t>
  </si>
  <si>
    <t>Vyvedenie a upevnenie kanal. výpustiek D 50x1.8</t>
  </si>
  <si>
    <t>-7810326</t>
  </si>
  <si>
    <t>721194109</t>
  </si>
  <si>
    <t>Vyvedenie a upevnenie kanal. výpustiek D 110x2.3</t>
  </si>
  <si>
    <t>-766155457</t>
  </si>
  <si>
    <t>2862303000</t>
  </si>
  <si>
    <t>PVC-U čistiaca tvarovka kanalizačná s uzáverom 63</t>
  </si>
  <si>
    <t>1067943495</t>
  </si>
  <si>
    <t>2862303000.1</t>
  </si>
  <si>
    <t>PVC-U čistiaca tvarovka kanalizačná s uzáverom 110</t>
  </si>
  <si>
    <t>1347299406</t>
  </si>
  <si>
    <t>721100911</t>
  </si>
  <si>
    <t>Opravy potrubia hrdlového zazátkovanie hrdla kanalizačného potrubia</t>
  </si>
  <si>
    <t>-1451976267</t>
  </si>
  <si>
    <t>721273146</t>
  </si>
  <si>
    <t>Ventilačné hlavice novodurové TP 05-002.10.-68 D 110</t>
  </si>
  <si>
    <t>-727118797</t>
  </si>
  <si>
    <t>pc</t>
  </si>
  <si>
    <t>Ružica strešná pre ventilačné potrubie HL 810. 1 D 110 mm</t>
  </si>
  <si>
    <t>-148345846</t>
  </si>
  <si>
    <t>pc.1</t>
  </si>
  <si>
    <t>Privzdušňovací ventil  HL 900N s mtz</t>
  </si>
  <si>
    <t>503468018</t>
  </si>
  <si>
    <t>Zápachové uzávierky pračková HL404-podomietková s mtz</t>
  </si>
  <si>
    <t>-14810273</t>
  </si>
  <si>
    <t>lapač splavenín DN100, dodávka , mtz, demmtz</t>
  </si>
  <si>
    <t>-1658703553</t>
  </si>
  <si>
    <t>721290111</t>
  </si>
  <si>
    <t>Ostatné - skúška tesnosti kanalizácie v objektoch vodou do DN 125</t>
  </si>
  <si>
    <t>-1033774099</t>
  </si>
  <si>
    <t>721290112</t>
  </si>
  <si>
    <t>Ostatné - skúška tesnosti kanalizácie v objektoch vodou DN 150 alebo DN 200</t>
  </si>
  <si>
    <t>-1235258688</t>
  </si>
  <si>
    <t>998721101</t>
  </si>
  <si>
    <t>Presun hmôt pre vnútornú kanalizáciu v objektoch výšky do 6 m</t>
  </si>
  <si>
    <t>983568066</t>
  </si>
  <si>
    <t>998721193</t>
  </si>
  <si>
    <t>Príplatok k cene za zväčšený presun nad vymedzenú najväčšiu dopravnú vzdialenosť do 500 m</t>
  </si>
  <si>
    <t>-184551302</t>
  </si>
  <si>
    <t>pc.2</t>
  </si>
  <si>
    <t>Potr. z nerezových . rúr  . bežných-DN 15</t>
  </si>
  <si>
    <t>243141523</t>
  </si>
  <si>
    <t>pc.3</t>
  </si>
  <si>
    <t>Potr. z nerezových . rúr  . bežných-DN 20</t>
  </si>
  <si>
    <t>1127092874</t>
  </si>
  <si>
    <t>pc.4</t>
  </si>
  <si>
    <t>Potr. z nerezových . rúr  . bežných-DN 25</t>
  </si>
  <si>
    <t>428748594</t>
  </si>
  <si>
    <t>pc.5</t>
  </si>
  <si>
    <t>Potr. z nerezových . rúr  . bežných-DN 32-</t>
  </si>
  <si>
    <t>481665645</t>
  </si>
  <si>
    <t>722173314</t>
  </si>
  <si>
    <t>Potrubie z 3-vrstvových rúrok   D20-</t>
  </si>
  <si>
    <t>-998558344</t>
  </si>
  <si>
    <t>722173315</t>
  </si>
  <si>
    <t>Potrubie z 3-vrstvových rúrok  D26-</t>
  </si>
  <si>
    <t>716321932</t>
  </si>
  <si>
    <t>722173316</t>
  </si>
  <si>
    <t>Potrubie z 3-vrstvových rúrok   D32-</t>
  </si>
  <si>
    <t>1756002929</t>
  </si>
  <si>
    <t>722173317</t>
  </si>
  <si>
    <t>Potrubie z 3-vrstvových rúrok   D40-</t>
  </si>
  <si>
    <t>-387901308</t>
  </si>
  <si>
    <t>722173318</t>
  </si>
  <si>
    <t>Potrubie z 3-vrstvových rúrok  D50-</t>
  </si>
  <si>
    <t>-832006056</t>
  </si>
  <si>
    <t>722220111</t>
  </si>
  <si>
    <t>Montáž armatúry závitovej s jedným závitom, nástenka pre výtokový ventil G 1/2</t>
  </si>
  <si>
    <t>1508808832</t>
  </si>
  <si>
    <t>722220121</t>
  </si>
  <si>
    <t>Montáž armatúry závitovej s jedným závitom, nástenka pre batériu G 1/2</t>
  </si>
  <si>
    <t>pár</t>
  </si>
  <si>
    <t>343022956</t>
  </si>
  <si>
    <t>722230101</t>
  </si>
  <si>
    <t>Armatúry závitové s dvoma závitmi ventily priame Ke 83 T G 1/2-</t>
  </si>
  <si>
    <t>1344104974</t>
  </si>
  <si>
    <t>722230102</t>
  </si>
  <si>
    <t>Armatúry závitové s dvoma závitmi ventily priame Ke 83 T G 3/4-</t>
  </si>
  <si>
    <t>-736556762</t>
  </si>
  <si>
    <t>722231022</t>
  </si>
  <si>
    <t>Armatúry závitové s dvoma závitmi ventily priame Ke 125 T G 1-</t>
  </si>
  <si>
    <t>1587371754</t>
  </si>
  <si>
    <t>722231023</t>
  </si>
  <si>
    <t>Armatúry závitové s dvoma závitmi ventily priame Ke 125 T G 5/4-</t>
  </si>
  <si>
    <t>1896986682</t>
  </si>
  <si>
    <t>722231045</t>
  </si>
  <si>
    <t>Montáž armatúr závitových s dvoma závitmi posúvačov klinových VE 3040 G 6/4,</t>
  </si>
  <si>
    <t>-1816980090</t>
  </si>
  <si>
    <t>722231192</t>
  </si>
  <si>
    <t>Ventily poistné  pružinové ON 137031 /V 4343/ PN  0,6/120 stupňov C rohové G3/4</t>
  </si>
  <si>
    <t>-1732614117</t>
  </si>
  <si>
    <t>722231193</t>
  </si>
  <si>
    <t>Ventily poistné  pružinové ON 137031 /V 4343/ PN  0,6/120 stupňov C rohové G1</t>
  </si>
  <si>
    <t>411179568</t>
  </si>
  <si>
    <t>722231062</t>
  </si>
  <si>
    <t>Armatúry závitové s dvoma závitmi ventily spätné Ve 3030 G 3/4</t>
  </si>
  <si>
    <t>2120647299</t>
  </si>
  <si>
    <t>722231063</t>
  </si>
  <si>
    <t>Armatúry závitové s dvoma závitmi ventily spätné Ve 3030 G 1</t>
  </si>
  <si>
    <t>348957793</t>
  </si>
  <si>
    <t>722223113</t>
  </si>
  <si>
    <t>Armatúry závitové s jedným závitom ventily privzduš. a odvzduš. pre potrubie T 1070 G 3/4</t>
  </si>
  <si>
    <t>-337498620</t>
  </si>
  <si>
    <t>722224112</t>
  </si>
  <si>
    <t>Armatúry závitové s jedným závitom ventily kohútiky  plniace a vypúšťacie STN 13 7061 PN 0,6 G 3/4</t>
  </si>
  <si>
    <t>1570949443</t>
  </si>
  <si>
    <t>722254114</t>
  </si>
  <si>
    <t>Kontrolovateľná spätná armatúra - BA 295-DN32 s mtz,</t>
  </si>
  <si>
    <t>752085442</t>
  </si>
  <si>
    <t>722254116</t>
  </si>
  <si>
    <t>Požiarné príslušenstvo  s výzbrojou hydrant DN25 s navyjákom s mtz</t>
  </si>
  <si>
    <t>1060023303</t>
  </si>
  <si>
    <t>722290226</t>
  </si>
  <si>
    <t>Ostatné tlakové skúšky vodovodného potrubia závitového do DN 50</t>
  </si>
  <si>
    <t>-1920438463</t>
  </si>
  <si>
    <t>722290234</t>
  </si>
  <si>
    <t>Prepláchnutie a dezinfekcia vodovodného potrubia do DN 80</t>
  </si>
  <si>
    <t>-318468304</t>
  </si>
  <si>
    <t>998722101</t>
  </si>
  <si>
    <t>Presun hmôt pre vnútorný vodovod v objektoch výšky do 6 m</t>
  </si>
  <si>
    <t>893723837</t>
  </si>
  <si>
    <t>998722193</t>
  </si>
  <si>
    <t>173303633</t>
  </si>
  <si>
    <t>72511-9305</t>
  </si>
  <si>
    <t>Montáž záchodovým mís kombinovaných</t>
  </si>
  <si>
    <t>1683685584</t>
  </si>
  <si>
    <t>642013573</t>
  </si>
  <si>
    <t>Sanitárna keramika  WC kombi  zadné rovné biele</t>
  </si>
  <si>
    <t>-1785423937</t>
  </si>
  <si>
    <t>72512-9201</t>
  </si>
  <si>
    <t>Montáž zariadenia záchoda, príplatok za použitie silikónového tmelu</t>
  </si>
  <si>
    <t>2103572142</t>
  </si>
  <si>
    <t>725112330</t>
  </si>
  <si>
    <t>Zariadenie záchodov pre imobilných ,  sedátkom a misou</t>
  </si>
  <si>
    <t>843379625</t>
  </si>
  <si>
    <t>725111121</t>
  </si>
  <si>
    <t>Splachovacie nádrže s rohovým ventilom prípojkou a splach. rúrkou nízkopoložené T 2433 - Beta 1</t>
  </si>
  <si>
    <t>633211021</t>
  </si>
  <si>
    <t>725119106</t>
  </si>
  <si>
    <t>Montáž zariadení záchodov madlo</t>
  </si>
  <si>
    <t>-128777649</t>
  </si>
  <si>
    <t>642328543</t>
  </si>
  <si>
    <t>sklopné nerezové madlo otočné</t>
  </si>
  <si>
    <t>783186138</t>
  </si>
  <si>
    <t>725219401</t>
  </si>
  <si>
    <t>Montáž umývadiel bez výtok. armatúr z bieleho diturvitu so zápach. uzav. T 1015 na skrutky do muriva</t>
  </si>
  <si>
    <t>1122621973</t>
  </si>
  <si>
    <t>642013665</t>
  </si>
  <si>
    <t>Sanitárna keramika  umývadlo -biele</t>
  </si>
  <si>
    <t>-637680218</t>
  </si>
  <si>
    <t>725212367</t>
  </si>
  <si>
    <t>Sanitárna keramika  polostĺp -1972.1 biely</t>
  </si>
  <si>
    <t>-1138846314</t>
  </si>
  <si>
    <t>72521200</t>
  </si>
  <si>
    <t>Umývadla bez výt.armatúr z bieleho diturvitu-1335, pre telesne postihnutých</t>
  </si>
  <si>
    <t>1328822019</t>
  </si>
  <si>
    <t>725112000</t>
  </si>
  <si>
    <t>Podpera C-322-200, pod speciálne umyvadlo- pre imobilných</t>
  </si>
  <si>
    <t>-1485383855</t>
  </si>
  <si>
    <t>725122113</t>
  </si>
  <si>
    <t>Pisoárové záchodky z bieleho diturvitu bez splachovacej nádrže č. 5106/9</t>
  </si>
  <si>
    <t>-1995568526</t>
  </si>
  <si>
    <t>725129202</t>
  </si>
  <si>
    <t>Montáž pisoárov keramických</t>
  </si>
  <si>
    <t>-955653537</t>
  </si>
  <si>
    <t>551479000</t>
  </si>
  <si>
    <t>Súprava pisoárová K 720</t>
  </si>
  <si>
    <t>-455023435</t>
  </si>
  <si>
    <t>725129208</t>
  </si>
  <si>
    <t>Montáž splachovača pisoára automatic.</t>
  </si>
  <si>
    <t>452695212</t>
  </si>
  <si>
    <t>551470220</t>
  </si>
  <si>
    <t>Splachovač automatický SLW 01</t>
  </si>
  <si>
    <t>-964900436</t>
  </si>
  <si>
    <t>725819401</t>
  </si>
  <si>
    <t>Montáž ventilov rohových s pripojovacou rúrkou G 1/2</t>
  </si>
  <si>
    <t>1777388082</t>
  </si>
  <si>
    <t>55141000</t>
  </si>
  <si>
    <t>Ventil rohový mosadzný T 66 A 1/2" s vrškom T 13</t>
  </si>
  <si>
    <t>-886554446</t>
  </si>
  <si>
    <t>55141000.1</t>
  </si>
  <si>
    <t>Ventil rohový mosadzný T 70 A 1/2" s vrškom T 13</t>
  </si>
  <si>
    <t>-2025631239</t>
  </si>
  <si>
    <t>725332320</t>
  </si>
  <si>
    <t>Výlevky bez výtokových armatúr a splachovacej nádrže diturvitové č. 7101/2-4+2=6</t>
  </si>
  <si>
    <t>185897856</t>
  </si>
  <si>
    <t>642711000</t>
  </si>
  <si>
    <t>mriežka ku Výlevke</t>
  </si>
  <si>
    <t>-2007331964</t>
  </si>
  <si>
    <t>72533</t>
  </si>
  <si>
    <t>Výlevky bez výtokových armatúr . Kombinovaná s umyvadlom, s mtz</t>
  </si>
  <si>
    <t>1718061338</t>
  </si>
  <si>
    <t>725829301</t>
  </si>
  <si>
    <t>Montáž batérií umývadlových a drezových stojankových  G 1/2</t>
  </si>
  <si>
    <t>-688074696</t>
  </si>
  <si>
    <t>725821227</t>
  </si>
  <si>
    <t>Batérie umývadlové a drezové nástenné TE 501  G 1/2 x 150.teplá +studená</t>
  </si>
  <si>
    <t>-2052364136</t>
  </si>
  <si>
    <t>725821227.1</t>
  </si>
  <si>
    <t>Batérie umývadlové a drezové nástenné TE 501  G 1/2 x 150.studená</t>
  </si>
  <si>
    <t>-1487664060</t>
  </si>
  <si>
    <t>725530925</t>
  </si>
  <si>
    <t>Opravy elektrických zásobníkov, spätná montáž  tlakových</t>
  </si>
  <si>
    <t>719356099</t>
  </si>
  <si>
    <t>pc.6</t>
  </si>
  <si>
    <t>Elektrické zásobníky tlakové  ,50 L</t>
  </si>
  <si>
    <t>1108932788</t>
  </si>
  <si>
    <t>pc.7</t>
  </si>
  <si>
    <t>Elektrické zásobníky tlakové  ,120 L</t>
  </si>
  <si>
    <t>1839179196</t>
  </si>
  <si>
    <t>725869101</t>
  </si>
  <si>
    <t>Montáž zápachových uzávierok pre zariaďovacie predmety umývadlových do D 40</t>
  </si>
  <si>
    <t>-1912498200</t>
  </si>
  <si>
    <t>551613000</t>
  </si>
  <si>
    <t>Uzávierka záp. umyv. T 7105 s vent. D 40mm z AKV</t>
  </si>
  <si>
    <t>1322996711</t>
  </si>
  <si>
    <t>725989101</t>
  </si>
  <si>
    <t>Montáž dvierok kovových lakových</t>
  </si>
  <si>
    <t>-257050364</t>
  </si>
  <si>
    <t>111</t>
  </si>
  <si>
    <t>551675400</t>
  </si>
  <si>
    <t>Dvierka krycie 15x15 cm nerezové</t>
  </si>
  <si>
    <t>1472750233</t>
  </si>
  <si>
    <t>112</t>
  </si>
  <si>
    <t>551675400.1</t>
  </si>
  <si>
    <t>Dvierka krycie 15x30 cm nerezové</t>
  </si>
  <si>
    <t>-1732107663</t>
  </si>
  <si>
    <t>113</t>
  </si>
  <si>
    <t>998725101</t>
  </si>
  <si>
    <t>Presun hmôt pre zariaďovacie predmety v objektoch výšky do 6 m</t>
  </si>
  <si>
    <t>1596457818</t>
  </si>
  <si>
    <t>114</t>
  </si>
  <si>
    <t>998725193</t>
  </si>
  <si>
    <t>-946887707</t>
  </si>
  <si>
    <t>Montáž čerpadiel a kompresorov</t>
  </si>
  <si>
    <t>115</t>
  </si>
  <si>
    <t>pc.8</t>
  </si>
  <si>
    <t>vyburanie vzniknutých otvorov v stavebných konštrukciách</t>
  </si>
  <si>
    <t>1232744477</t>
  </si>
  <si>
    <t>116</t>
  </si>
  <si>
    <t>pc.9</t>
  </si>
  <si>
    <t>domurovanie vzniknutých otvorov v stavebných konštrukciách</t>
  </si>
  <si>
    <t>-1557533710</t>
  </si>
  <si>
    <t>117</t>
  </si>
  <si>
    <t>113107132</t>
  </si>
  <si>
    <t>Odstránenie podkladu alebo krytu do 200 m2 z betónu prostého, hr. vrstvy 150 do 300 mm 0,500 t</t>
  </si>
  <si>
    <t>-50900029</t>
  </si>
  <si>
    <t>118</t>
  </si>
  <si>
    <t>58112-1111   91973-4</t>
  </si>
  <si>
    <t>Kryt cementobetónový komunikácií skupiny 3 a 4 hr. 150 mm-104*1´104</t>
  </si>
  <si>
    <t>-1894195552</t>
  </si>
  <si>
    <t>119</t>
  </si>
  <si>
    <t>979082212</t>
  </si>
  <si>
    <t>Vodorovná doprava sutiny po suchu s naložením a so zložením na vzdialenosť do 50 m</t>
  </si>
  <si>
    <t>-1700302773</t>
  </si>
  <si>
    <t>120</t>
  </si>
  <si>
    <t>979082213</t>
  </si>
  <si>
    <t>Vodorovná doprava sutiny so zložením a hrubým urovnaním na vzdialenosť do 1 km</t>
  </si>
  <si>
    <t>826172042</t>
  </si>
  <si>
    <t>121</t>
  </si>
  <si>
    <t>979084219</t>
  </si>
  <si>
    <t>Príplatok k cene za každých ďalších aj začatých 5 km nad 5 km</t>
  </si>
  <si>
    <t>218736939</t>
  </si>
  <si>
    <t>122</t>
  </si>
  <si>
    <t>PC1</t>
  </si>
  <si>
    <t>Poplatok za skladovanie sute</t>
  </si>
  <si>
    <t>1970301057</t>
  </si>
  <si>
    <t>SO021 - SO-02.1 Pripojovací rozvod vodovodu</t>
  </si>
  <si>
    <t xml:space="preserve">    21-M - Elektromontáže</t>
  </si>
  <si>
    <t>1245397614</t>
  </si>
  <si>
    <t>Príplatok k cenám za lepivosť horniny</t>
  </si>
  <si>
    <t>490785041</t>
  </si>
  <si>
    <t>141701101</t>
  </si>
  <si>
    <t>Pretlačenie rúr v hornine 1 až 4 v hľbke od 6 m dľžky do 35 m vonkajšieho priemeru do 200 mm</t>
  </si>
  <si>
    <t>-357585569</t>
  </si>
  <si>
    <t>133201101</t>
  </si>
  <si>
    <t>Hľbenie šach s preh.do 5 m a nalož.v hor.3 do 100 m3=</t>
  </si>
  <si>
    <t>497787796</t>
  </si>
  <si>
    <t>133201109</t>
  </si>
  <si>
    <t>-718369540</t>
  </si>
  <si>
    <t>151101101</t>
  </si>
  <si>
    <t>Zriadenie paženia a rozopretia stien rýh pre podzemné vedenie príložné hĺbky do 2 m</t>
  </si>
  <si>
    <t>M2</t>
  </si>
  <si>
    <t>2014564481</t>
  </si>
  <si>
    <t>151101111</t>
  </si>
  <si>
    <t>Odstránenie paženia a rozopretia stien rýh pre podzemné vedenie príložné hĺbky do 2 m</t>
  </si>
  <si>
    <t>170533119</t>
  </si>
  <si>
    <t>151101201</t>
  </si>
  <si>
    <t>Zriad. paž. stien výkopu bez rozopretia príložné hĺbky do 4 m/šachty-</t>
  </si>
  <si>
    <t>672965372</t>
  </si>
  <si>
    <t>151101211</t>
  </si>
  <si>
    <t>Odstránenie paženia stien výkopu s uložením pažníc do 3 m príložné hĺbky do 4 m</t>
  </si>
  <si>
    <t>519813912</t>
  </si>
  <si>
    <t>161101102</t>
  </si>
  <si>
    <t>Zvislé premiest.výkopu</t>
  </si>
  <si>
    <t>-931694003</t>
  </si>
  <si>
    <t>162401102</t>
  </si>
  <si>
    <t>Vodorovné premies. výk. za sucha, z hor.1 až 4, na vzdial. nad 1500 do 2000</t>
  </si>
  <si>
    <t>-434122335</t>
  </si>
  <si>
    <t>167101101</t>
  </si>
  <si>
    <t>Nakladanie neuľahnutého výkopku z hornín 1 až 4 do 100 m3=</t>
  </si>
  <si>
    <t>1512960351</t>
  </si>
  <si>
    <t>Uloženie syp. do násypov zhut. zo súdržnej horníny nad 96 do 100 % PS</t>
  </si>
  <si>
    <t>-172424738</t>
  </si>
  <si>
    <t>Poplatok za suť na zeminu</t>
  </si>
  <si>
    <t>-1979167531</t>
  </si>
  <si>
    <t>Zásyp syp. so zhut. jám, šachiet, rýh, zárezov</t>
  </si>
  <si>
    <t>1067163016</t>
  </si>
  <si>
    <t>Obsyp potrubia sypaninou z vhodných hornín 1 až 4 bez prehod sypaniny=24-17=7</t>
  </si>
  <si>
    <t>-1144168824</t>
  </si>
  <si>
    <t>-429118574</t>
  </si>
  <si>
    <t>451573111</t>
  </si>
  <si>
    <t>Lôžko pod potrubie, stoky a drob. objekty, v otvor.výkope z piesku a štrkopdo 63 mm</t>
  </si>
  <si>
    <t>-1242501899</t>
  </si>
  <si>
    <t>Štrkopiesok 0-8 B-obsyp . Potrubia--10*0,8*0,3=2,4</t>
  </si>
  <si>
    <t>-1235390604</t>
  </si>
  <si>
    <t>892273111</t>
  </si>
  <si>
    <t>Preplach a dezinfekcia vodovodného potrubia do DN 70</t>
  </si>
  <si>
    <t>-230835011</t>
  </si>
  <si>
    <t>892372111</t>
  </si>
  <si>
    <t>Zabezpečenie koncov vodovodného potrubia pri tlakových skúškach DN do 300</t>
  </si>
  <si>
    <t>-1347384799</t>
  </si>
  <si>
    <t>871211121</t>
  </si>
  <si>
    <t>Montáž trubiek polyelylenových vo výkope 63 mm</t>
  </si>
  <si>
    <t>903801341</t>
  </si>
  <si>
    <t>286135730</t>
  </si>
  <si>
    <t>HDPE d50 navíjaná-16*,1,1=,18</t>
  </si>
  <si>
    <t>-455292878</t>
  </si>
  <si>
    <t>871241121</t>
  </si>
  <si>
    <t>Montáž potrubia z tlakových polyetylénových rúrok priemeru 110 mm</t>
  </si>
  <si>
    <t>-1082531169</t>
  </si>
  <si>
    <t>28611298PC</t>
  </si>
  <si>
    <t>HDPE rúry tlakové pre rozvod vody - PE 100 -SDR 17, PN 10 110-CHRANIčKA</t>
  </si>
  <si>
    <t>-1058637618</t>
  </si>
  <si>
    <t>892271111</t>
  </si>
  <si>
    <t>Ostatné práce na rúr. vedení, tlakové skúšky vodovodného potrubia do DN 100</t>
  </si>
  <si>
    <t>371824198</t>
  </si>
  <si>
    <t>230200122</t>
  </si>
  <si>
    <t>Nasunutie potrubnej sekcie do oceľovej chráničky DN 100</t>
  </si>
  <si>
    <t>-805281886</t>
  </si>
  <si>
    <t>891269111</t>
  </si>
  <si>
    <t>Montáž navrtávacích pásov s ventilom Jt 1 MPa na potr. z rúr azbest., liat., oceľ., plast. DN 100</t>
  </si>
  <si>
    <t>1641328727</t>
  </si>
  <si>
    <t>422911402</t>
  </si>
  <si>
    <t>Poklop ventilovýY 4510 -</t>
  </si>
  <si>
    <t>-1399073227</t>
  </si>
  <si>
    <t>899401111</t>
  </si>
  <si>
    <t>Osadenie poklopov liatinových ventilových</t>
  </si>
  <si>
    <t>-425767531</t>
  </si>
  <si>
    <t>422000000</t>
  </si>
  <si>
    <t>Zemná súprava ventilová 110/25</t>
  </si>
  <si>
    <t>1255941093</t>
  </si>
  <si>
    <t>422725502</t>
  </si>
  <si>
    <t>Navrt.pásy-typ HOD S15 100/1"</t>
  </si>
  <si>
    <t>-814316168</t>
  </si>
  <si>
    <t>HZ02</t>
  </si>
  <si>
    <t>Rozvinutie a uloženie výstražnej fólie z PVC do ryhy,šírka 33 cm</t>
  </si>
  <si>
    <t>1768804724</t>
  </si>
  <si>
    <t>Výstražná  fólie z PVC do ryhy,šírka 33 cm</t>
  </si>
  <si>
    <t>1372350148</t>
  </si>
  <si>
    <t>1968826836</t>
  </si>
  <si>
    <t>722232037</t>
  </si>
  <si>
    <t>Armatúry závitové s dvoma  závitmi gulové ventily priame  G 6/4</t>
  </si>
  <si>
    <t>1532013481</t>
  </si>
  <si>
    <t>1306885931</t>
  </si>
  <si>
    <t>722130215</t>
  </si>
  <si>
    <t>Potr. z oceľ. rúr pozink. bezšvov. bežných-11 353.0,10 004.0 zvarov. bežných-11 343.00 DN 40</t>
  </si>
  <si>
    <t>1726963297</t>
  </si>
  <si>
    <t>722190901</t>
  </si>
  <si>
    <t>Uzatvorenie alebo otvorenie vodovodného potrubia</t>
  </si>
  <si>
    <t>-587667349</t>
  </si>
  <si>
    <t>722170946</t>
  </si>
  <si>
    <t>Oprava vodovodného potrubia z PE rúrok spojky pre rúrky z rPE K 285 nátrubkové G5/4</t>
  </si>
  <si>
    <t>2086382837</t>
  </si>
  <si>
    <t>1333860677</t>
  </si>
  <si>
    <t>846923668</t>
  </si>
  <si>
    <t>150476495</t>
  </si>
  <si>
    <t>-1572990739</t>
  </si>
  <si>
    <t>21-M</t>
  </si>
  <si>
    <t>Elektromontáže</t>
  </si>
  <si>
    <t>210100002</t>
  </si>
  <si>
    <t>Ukončenie vodičov v rozvádzač. vč. zapojenia a vodičovej koncovky do 6 mm2</t>
  </si>
  <si>
    <t>1155452782</t>
  </si>
  <si>
    <t>28300000</t>
  </si>
  <si>
    <t>izolačná doštička z perdimaxu- vývod indent vodiča v poklope</t>
  </si>
  <si>
    <t>256</t>
  </si>
  <si>
    <t>-509923410</t>
  </si>
  <si>
    <t>55300000</t>
  </si>
  <si>
    <t>Spojovací materiall-pre zriadenie napáj. vývodu v poklope-skrutky,  podložky, matice</t>
  </si>
  <si>
    <t>-92389832</t>
  </si>
  <si>
    <t>596100120</t>
  </si>
  <si>
    <t>Tehla plná CP 29x14x6,5      P 20</t>
  </si>
  <si>
    <t>tks</t>
  </si>
  <si>
    <t>1613671254</t>
  </si>
  <si>
    <t>210800526</t>
  </si>
  <si>
    <t>Vodič NN a VN voľne uložený CY -16+2=18</t>
  </si>
  <si>
    <t>-1966787577</t>
  </si>
  <si>
    <t>341040260</t>
  </si>
  <si>
    <t>Vodič medený CY 06   cier.</t>
  </si>
  <si>
    <t>105262728</t>
  </si>
  <si>
    <t>SO03 - SO-03 Vykurovanie</t>
  </si>
  <si>
    <t xml:space="preserve">    733 - Ústredné kúrenie, rozvodné potrubie</t>
  </si>
  <si>
    <t xml:space="preserve">    734 - Ústredné kúrenie - armatúry</t>
  </si>
  <si>
    <t xml:space="preserve">    735 - Ústredné kúrenie - vykurovacie telesá</t>
  </si>
  <si>
    <t>OST - Demontáž</t>
  </si>
  <si>
    <t>Ostatné - Ostatné</t>
  </si>
  <si>
    <t xml:space="preserve">    HZS - HZS</t>
  </si>
  <si>
    <t>Montáž trubíc z PE, hr.15-20 mm,vnút.priemer do 38 mm</t>
  </si>
  <si>
    <t>1223969356</t>
  </si>
  <si>
    <t>713482131</t>
  </si>
  <si>
    <t>Montáž trubíc z PE, hr.30 mm,vnút.priemer do 38 mm</t>
  </si>
  <si>
    <t>-1781337521</t>
  </si>
  <si>
    <t>2837741555</t>
  </si>
  <si>
    <t>TUBOLIT izolácia - trubica   28/20-DG (60)  ARC-0052  Armacell  AZ FLEX</t>
  </si>
  <si>
    <t>1164330178</t>
  </si>
  <si>
    <t>283310006500</t>
  </si>
  <si>
    <t>Izolačná PE trubica TUBOLIT DG 42x30 mm (d potrubia x hr. izolácie), rozrezaná, AZ FLEX</t>
  </si>
  <si>
    <t>714650086</t>
  </si>
  <si>
    <t>2837741536</t>
  </si>
  <si>
    <t>TUBOLIT izolácia - navlek 18-S-plus (440)  ARC-0071  Armacell  AZ FLEX</t>
  </si>
  <si>
    <t>-2036511425</t>
  </si>
  <si>
    <t>2837741549</t>
  </si>
  <si>
    <t>TUBOLIT izolácia - navlek 22-S-plus (400)  ARC-0072  Armacell  AZ FLEX</t>
  </si>
  <si>
    <t>-557699765</t>
  </si>
  <si>
    <t>2837741562</t>
  </si>
  <si>
    <t>TUBOLIT izolácia - navlek 28-S-plus (320)  ARC-0073  Armacell  AZ FLEX</t>
  </si>
  <si>
    <t>1396582316</t>
  </si>
  <si>
    <t>psecoalu-40 hr40</t>
  </si>
  <si>
    <t>Izolácia Thermo-teK PS ECOALU, Dn40, hrúbka 40mm</t>
  </si>
  <si>
    <t>-181612215</t>
  </si>
  <si>
    <t>p-tbl-pe-50-15-3</t>
  </si>
  <si>
    <t>Páska TUBOLIT PE -50mm/15m/3mm</t>
  </si>
  <si>
    <t>-516939460</t>
  </si>
  <si>
    <t>l-520/1,0</t>
  </si>
  <si>
    <t>Lepidlo 520-1,0 l</t>
  </si>
  <si>
    <t>-2139881527</t>
  </si>
  <si>
    <t>hlinikfolia</t>
  </si>
  <si>
    <t>Samolepiaca hliníková fólia</t>
  </si>
  <si>
    <t>-167802017</t>
  </si>
  <si>
    <t>Montáž trubíc z EPDM, hr.38-50,vnút.priemer 39-73 mm</t>
  </si>
  <si>
    <t>-1281160746</t>
  </si>
  <si>
    <t>-1680047290</t>
  </si>
  <si>
    <t>733</t>
  </si>
  <si>
    <t>Ústredné kúrenie, rozvodné potrubie</t>
  </si>
  <si>
    <t>733111104</t>
  </si>
  <si>
    <t>Potrubie z rúrok závitových oceľových bezšvových bežných nízkotlakových DN 20</t>
  </si>
  <si>
    <t>1291124402</t>
  </si>
  <si>
    <t>733111106</t>
  </si>
  <si>
    <t>Potrubie z rúrok závitových oceľových bezšvových bežných nízkotlakových DN 32</t>
  </si>
  <si>
    <t>-812985685</t>
  </si>
  <si>
    <t>733111107</t>
  </si>
  <si>
    <t>Potrubie z rúrok závitových oceľových bezšvových bežných nízkotlakových DN 40</t>
  </si>
  <si>
    <t>1990296610</t>
  </si>
  <si>
    <t>733113114</t>
  </si>
  <si>
    <t>Potrubie z rúrok závitových Príplatok k cene za zhotovenie prípojky z oceľ. rúrok závitových DN 20</t>
  </si>
  <si>
    <t>-691676481</t>
  </si>
  <si>
    <t>733190107</t>
  </si>
  <si>
    <t>Tlaková skúška potrubia z oceľových rúrok závitových</t>
  </si>
  <si>
    <t>1378410621</t>
  </si>
  <si>
    <t>733191111</t>
  </si>
  <si>
    <t>Manžeta priestupová pre rúrky DN 20</t>
  </si>
  <si>
    <t>2139204034</t>
  </si>
  <si>
    <t>733191301</t>
  </si>
  <si>
    <t>Tlaková skúška plastového potrubia do 32 mm</t>
  </si>
  <si>
    <t>-1858487372</t>
  </si>
  <si>
    <t>m-3</t>
  </si>
  <si>
    <t>Montáž - potrubie HERZ PE-AL-PE s tvarovkami</t>
  </si>
  <si>
    <t>1002316656</t>
  </si>
  <si>
    <t>141d-13</t>
  </si>
  <si>
    <t>Potrubie HERZ PE-AL-PE 16x2 s tvarovkami</t>
  </si>
  <si>
    <t>-1626528626</t>
  </si>
  <si>
    <t>141d-14</t>
  </si>
  <si>
    <t>Potrubie HERZ PE-AL-PE 20x2 s tvarovkami</t>
  </si>
  <si>
    <t>-2098305394</t>
  </si>
  <si>
    <t>141d-15</t>
  </si>
  <si>
    <t>Potrubie HERZ PE-AL-PE 26x3 s tvarovkami</t>
  </si>
  <si>
    <t>-332979984</t>
  </si>
  <si>
    <t>998733203</t>
  </si>
  <si>
    <t>Presun hmôt pre rozvody potrubia v objektoch výšky nad 6 do 24 m</t>
  </si>
  <si>
    <t>863325341</t>
  </si>
  <si>
    <t>734</t>
  </si>
  <si>
    <t>Ústredné kúrenie - armatúry</t>
  </si>
  <si>
    <t>734209104</t>
  </si>
  <si>
    <t>Montáž závitovej armatúry s 1 závitom G 3/4</t>
  </si>
  <si>
    <t>-831984809</t>
  </si>
  <si>
    <t>4849211035</t>
  </si>
  <si>
    <t>Príslušenstvo vykurovania HERZ Termostat "H", 6 - 28 °C, priamo na VT M 30 x 1,5  Herz obj.č.1726098</t>
  </si>
  <si>
    <t>-49323050</t>
  </si>
  <si>
    <t>734209112</t>
  </si>
  <si>
    <t>Montáž závitovej armatúry s 2 závitmi do G 1/2</t>
  </si>
  <si>
    <t>-1148366788</t>
  </si>
  <si>
    <t>4849212035</t>
  </si>
  <si>
    <t>Príslušenstvo vykurovania HERZ Pripájací diel -3000, rohový, pre 2-rúrkové sústavy, obojstranne uzatvárateľné, pripojenie vykurovacie telesa Rp 1/2", pripojenie na rúru vonkajším závitom G 3/4" s kužeľ. tesnením, obj.č. 1376612</t>
  </si>
  <si>
    <t>-1423642578</t>
  </si>
  <si>
    <t>734209114</t>
  </si>
  <si>
    <t>Montáž závitovej armatúry s 2 závitmi G 3/4</t>
  </si>
  <si>
    <t>238161443</t>
  </si>
  <si>
    <t>551240001800</t>
  </si>
  <si>
    <t>Guľový kohút DN 20, obojstranne závitový na horúcu vodu, PN 40, vnútorný závit, oceľový, BALLOMAX</t>
  </si>
  <si>
    <t>-391411139</t>
  </si>
  <si>
    <t>734211122</t>
  </si>
  <si>
    <t>Ventil odvzdušňovací závitový vykurovacích telies K 1172 do G 3/8</t>
  </si>
  <si>
    <t>1103949308</t>
  </si>
  <si>
    <t>998734203</t>
  </si>
  <si>
    <t>Presun hmôt pre armatúry v objektoch výšky nad 6 do 24 m</t>
  </si>
  <si>
    <t>703355552</t>
  </si>
  <si>
    <t>735</t>
  </si>
  <si>
    <t>Ústredné kúrenie - vykurovacie telesá</t>
  </si>
  <si>
    <t>735154041</t>
  </si>
  <si>
    <t>Montáž vykurovacieho telesa panelového jednoradového 600 mm/ dĺžky 700-900 mm</t>
  </si>
  <si>
    <t>1434199270</t>
  </si>
  <si>
    <t>735154142</t>
  </si>
  <si>
    <t>Montáž vykurovacieho telesa panelového dvojradového výšky 600 mm/ dĺžky 1000-1200 mm</t>
  </si>
  <si>
    <t>-426572976</t>
  </si>
  <si>
    <t>735154143</t>
  </si>
  <si>
    <t>Montáž vykurovacieho telesa panelového dvojradového výšky 600 mm/ dĺžky 1400-1800 mm</t>
  </si>
  <si>
    <t>-132144232</t>
  </si>
  <si>
    <t>735158110</t>
  </si>
  <si>
    <t>Vykurovacie telesá panelové, tlaková skúška telesa vodou U. S. Steel Košice jednoradového</t>
  </si>
  <si>
    <t>613167499</t>
  </si>
  <si>
    <t>735158120</t>
  </si>
  <si>
    <t>Vykurovacie telesá panelové, tlaková skúška telesa vodou U. S. Steel Košice dvojradového</t>
  </si>
  <si>
    <t>-1325792881</t>
  </si>
  <si>
    <t>4845396150</t>
  </si>
  <si>
    <t>Vykurovacie telesá doskové KORAD VKP 21K 600x1600</t>
  </si>
  <si>
    <t>946403268</t>
  </si>
  <si>
    <t>484530005300</t>
  </si>
  <si>
    <t>Teleso vykurovacie doskové jednoradové oceľové RADIK VKM 11, vxlxhĺ 600x800x63 mm, pripojenie stredové spodné, závit G 1/2" vnútorný, KORADO</t>
  </si>
  <si>
    <t>-268541386</t>
  </si>
  <si>
    <t>484530015971</t>
  </si>
  <si>
    <t>Teleso vykurovacie doskové dvojradové oceľové RADIK KLASIK 21, vxlxhĺ 600x1000x66 mm, s bočným pripojením, závit G 1/2" vnútorný, KORADO</t>
  </si>
  <si>
    <t>1176804428</t>
  </si>
  <si>
    <t>484530021500</t>
  </si>
  <si>
    <t>Teleso vykurovacie doskové dvojradové oceľové RADIK VK 22, vxlxhĺ 600x1000x100 mm, pripojenie pravé spodné, závit G 1/2" vnútorný, KORADO</t>
  </si>
  <si>
    <t>665841447</t>
  </si>
  <si>
    <t>484530021700</t>
  </si>
  <si>
    <t>Teleso vykurovacie doskové dvojradové oceľové RADIK VK 22, vxlxhĺ 600x1200x100 mm, pripojenie pravé spodné, závit G 1/2" vnútorný, KORADO</t>
  </si>
  <si>
    <t>-1559564323</t>
  </si>
  <si>
    <t>484530021800</t>
  </si>
  <si>
    <t>Teleso vykurovacie doskové dvojradové oceľové RADIK VK 22, vxlxhĺ 600x1400x100 mm, pripojenie pravé spodné, závit G 1/2" vnútorný, KORADO</t>
  </si>
  <si>
    <t>1301447252</t>
  </si>
  <si>
    <t>998735202</t>
  </si>
  <si>
    <t>Presun hmôt pre vykurovacie telesá v objektoch výšky nad 6 do 12 m</t>
  </si>
  <si>
    <t>-1414592997</t>
  </si>
  <si>
    <t>767995101</t>
  </si>
  <si>
    <t>Montáž ostatných atypických kovových stavebných doplnkových konštrukcií do 5 kg</t>
  </si>
  <si>
    <t>-1116223817</t>
  </si>
  <si>
    <t>m-4</t>
  </si>
  <si>
    <t>Atypické konštrukcie -doplnkové kovové</t>
  </si>
  <si>
    <t>-865582631</t>
  </si>
  <si>
    <t>998767203</t>
  </si>
  <si>
    <t>Presun hmôt pre kovové stavebné doplnkové konštrukcie v objektoch výšky nad 12 do 24 m</t>
  </si>
  <si>
    <t>2132980193</t>
  </si>
  <si>
    <t>783424740</t>
  </si>
  <si>
    <t>Nátery kov.potr.a armatúr syntetické potrubie do DN 50 mm základné - 35µm</t>
  </si>
  <si>
    <t>-1273541123</t>
  </si>
  <si>
    <t>OST</t>
  </si>
  <si>
    <t>Demontáž</t>
  </si>
  <si>
    <t>733110803</t>
  </si>
  <si>
    <t>Demontáž potrubia z oceľových rúrok závitových do DN 15</t>
  </si>
  <si>
    <t>-1542762284</t>
  </si>
  <si>
    <t>733110806</t>
  </si>
  <si>
    <t>Demontáž potrubia z oceľových rúrok závitových nad 15 do DN 32</t>
  </si>
  <si>
    <t>-1544447093</t>
  </si>
  <si>
    <t>733110808</t>
  </si>
  <si>
    <t>Demontáž potrubia z oceľových rúrok závitových nad 32 do DN 50</t>
  </si>
  <si>
    <t>549832445</t>
  </si>
  <si>
    <t>733191816</t>
  </si>
  <si>
    <t>Odrezanie strmeňového držiaka do priem. 44.5 -0,00014t</t>
  </si>
  <si>
    <t>-2061153563</t>
  </si>
  <si>
    <t>733193810</t>
  </si>
  <si>
    <t>Rozrezanie konzoly, podpery a výložníka pre potrubie z uholníkov L do 50x50x5 mm,  -0,00215t</t>
  </si>
  <si>
    <t>-1040477074</t>
  </si>
  <si>
    <t>734100811</t>
  </si>
  <si>
    <t>Demontáž armatúry prírubovej s dvomi prírubami do DN 50</t>
  </si>
  <si>
    <t>1698395424</t>
  </si>
  <si>
    <t>734200821</t>
  </si>
  <si>
    <t>Demontáž armatúry závitovej s dvomi závitmi do G 1/2 -0,00045t</t>
  </si>
  <si>
    <t>-1290132954</t>
  </si>
  <si>
    <t>735111810</t>
  </si>
  <si>
    <t>Demontáž vykurovacích telies liatinových článkových,  -0,02300t</t>
  </si>
  <si>
    <t>80867958</t>
  </si>
  <si>
    <t>735494811</t>
  </si>
  <si>
    <t>Vypúšťanie vody z vykurovacích sústav(bez kotlov,ohrievačov,zásobníkov a vyk.telies</t>
  </si>
  <si>
    <t>-1795894071</t>
  </si>
  <si>
    <t>Ostatné</t>
  </si>
  <si>
    <t>Dmp</t>
  </si>
  <si>
    <t>Drobné montážne práce</t>
  </si>
  <si>
    <t>2079267891</t>
  </si>
  <si>
    <t>PNS</t>
  </si>
  <si>
    <t>Prvé napustenie systému</t>
  </si>
  <si>
    <t>-21941257</t>
  </si>
  <si>
    <t>ZaSP</t>
  </si>
  <si>
    <t>Zaregulovanie a skúšobná prevádzka</t>
  </si>
  <si>
    <t>1688184213</t>
  </si>
  <si>
    <t>SO031 - SO-03.1 Pripojovací rozvod teplovodu</t>
  </si>
  <si>
    <t xml:space="preserve">    23-M - Montáže potrubia</t>
  </si>
  <si>
    <t>113106611.S</t>
  </si>
  <si>
    <t>Rozoberanie zámkovej dlažby všetkých druhov v ploche do 20 m2,  -0,2600 t</t>
  </si>
  <si>
    <t>1403862252</t>
  </si>
  <si>
    <t>132201101.S</t>
  </si>
  <si>
    <t>Výkop ryhy do šírky 600 mm v horn.3 do 100 m3</t>
  </si>
  <si>
    <t>1202088578</t>
  </si>
  <si>
    <t>-471603541</t>
  </si>
  <si>
    <t>-1952982243</t>
  </si>
  <si>
    <t>-1435105992</t>
  </si>
  <si>
    <t>174101001.S</t>
  </si>
  <si>
    <t>Zásyp sypaninou so zhutnením jám, šachiet, rýh, zárezov alebo okolo objektov do 100 m3</t>
  </si>
  <si>
    <t>1146744317</t>
  </si>
  <si>
    <t>388129720</t>
  </si>
  <si>
    <t>Montáž dielca prefabrikovaného kanála zo železobetónu, krycia doska hm. do 1 t.</t>
  </si>
  <si>
    <t>-1347848890</t>
  </si>
  <si>
    <t>451572111</t>
  </si>
  <si>
    <t>Lôžko pod potrubie, stoky a drobné objekty, v otvorenom výkope z kameniva drobného ťaženého 0-4 mm</t>
  </si>
  <si>
    <t>-451232293</t>
  </si>
  <si>
    <t>596911141.S</t>
  </si>
  <si>
    <t>Kladenie betónovej zámkovej dlažby komunikácií pre peších hr. 60 mm pre peších do 50 m2 so zriadením lôžka z kameniva hr. 30 mm</t>
  </si>
  <si>
    <t>1473899285</t>
  </si>
  <si>
    <t>963015141</t>
  </si>
  <si>
    <t>Demontáž prefabrikovanej krycej dosky kanála, šachty a žumpy do 1,0 t,  -0,05800t</t>
  </si>
  <si>
    <t>-1859426789</t>
  </si>
  <si>
    <t>971045808</t>
  </si>
  <si>
    <t>Vrty príklepovým vrtákom do D 45 mm do stien alebo smerom dole do betónu -0.00004t</t>
  </si>
  <si>
    <t>cm</t>
  </si>
  <si>
    <t>-2059664597</t>
  </si>
  <si>
    <t>971056004</t>
  </si>
  <si>
    <t>Jadrové vrty diamantovými korunkami do D 50 mm do stien - železobetónových -0,00005t</t>
  </si>
  <si>
    <t>597197853</t>
  </si>
  <si>
    <t>559367863</t>
  </si>
  <si>
    <t>1907551819</t>
  </si>
  <si>
    <t>1102729257</t>
  </si>
  <si>
    <t>-1671048638</t>
  </si>
  <si>
    <t>1435213094</t>
  </si>
  <si>
    <t>31115504</t>
  </si>
  <si>
    <t>713400852</t>
  </si>
  <si>
    <t>Odstránenie tepelnej izolácie potrubia z tvaroviek a skruží vrátane povrchovej úpravy,  -0,03500t</t>
  </si>
  <si>
    <t>-1382327174</t>
  </si>
  <si>
    <t>713400921</t>
  </si>
  <si>
    <t>Oprava izolácie potrubia. Príplatok k cene za oprávkový kus opravy fóliami</t>
  </si>
  <si>
    <t>-1289437646</t>
  </si>
  <si>
    <t>713421111</t>
  </si>
  <si>
    <t>Montáž izolácie tepel.spôsobom Izoma M potrubia, ohybov z vlákn.mater.v čiernom pletive jednovrstv.</t>
  </si>
  <si>
    <t>1888933559</t>
  </si>
  <si>
    <t>713491111</t>
  </si>
  <si>
    <t>Izolácia tepelná - montáž oplechovania pevného - potrubia</t>
  </si>
  <si>
    <t>-1123791681</t>
  </si>
  <si>
    <t>194210000100</t>
  </si>
  <si>
    <t>Plech hrxšxl 0,40x500x2000 mm, Al 99,5 mäkký z hliníka a jeho zliatin valcovaný za studena</t>
  </si>
  <si>
    <t>1246515365</t>
  </si>
  <si>
    <t>631450000800</t>
  </si>
  <si>
    <t>Rohož NOBASIL WM 660 GG (R-PPD 100) 40x1000x5000 mm, čadičová minerálna technická izolácia s pozinovaným pletivom do 660°C, KNAUF</t>
  </si>
  <si>
    <t>-1746744554</t>
  </si>
  <si>
    <t>998713201</t>
  </si>
  <si>
    <t>1320080534</t>
  </si>
  <si>
    <t>23-M</t>
  </si>
  <si>
    <t>Montáže potrubia</t>
  </si>
  <si>
    <t>KZPM-pp</t>
  </si>
  <si>
    <t>Koeficient na zvýšenú pracnosť montáže predizolovaného potrubia</t>
  </si>
  <si>
    <t>koeficient</t>
  </si>
  <si>
    <t>1159273344</t>
  </si>
  <si>
    <t>230011030</t>
  </si>
  <si>
    <t>Montáž potrubia z oceľových rúr trieda 11 - 13 D x t 44.5 x 2.9</t>
  </si>
  <si>
    <t>-1185324255</t>
  </si>
  <si>
    <t>230023030</t>
  </si>
  <si>
    <t>Montáž rúrových dielov privarovacích, tr. 11-13 do 10 kg D x t 44 x 2.9</t>
  </si>
  <si>
    <t>331487359</t>
  </si>
  <si>
    <t>230120042</t>
  </si>
  <si>
    <t>Čistenie potrubia prefúkavaním alebo preplachovaním DN 40</t>
  </si>
  <si>
    <t>-1375513915</t>
  </si>
  <si>
    <t>230120171</t>
  </si>
  <si>
    <t>Montáž upchávok pri prechode potrubia múrom alebo prechodkou DN 300</t>
  </si>
  <si>
    <t>115961794</t>
  </si>
  <si>
    <t>230170012</t>
  </si>
  <si>
    <t>Skúška tesnosti potrubia podľa STN 13 0020 DN 50 - 80</t>
  </si>
  <si>
    <t>-1995171207</t>
  </si>
  <si>
    <t>rp-40hdpe</t>
  </si>
  <si>
    <t>Rúra priama Dn40 HDPE-rad A/110</t>
  </si>
  <si>
    <t>-155056684</t>
  </si>
  <si>
    <t>ov-40hdpe</t>
  </si>
  <si>
    <t>Oblúk vertikálny 90°,Dn40 HDPE-rad A/110</t>
  </si>
  <si>
    <t>1237682986</t>
  </si>
  <si>
    <t>o-40hdpe</t>
  </si>
  <si>
    <t>Oblúk  90°,Dn40 HDPE-rad A/110</t>
  </si>
  <si>
    <t>-2137357430</t>
  </si>
  <si>
    <t>zk-40</t>
  </si>
  <si>
    <t>Zmršťovacia koncovka Dn 40</t>
  </si>
  <si>
    <t>-613182176</t>
  </si>
  <si>
    <t>sm-40</t>
  </si>
  <si>
    <t>Stenová manžeta Dn 40</t>
  </si>
  <si>
    <t>1250792098</t>
  </si>
  <si>
    <t>ch-zakladna</t>
  </si>
  <si>
    <t>Chémia základná</t>
  </si>
  <si>
    <t>-1151353498</t>
  </si>
  <si>
    <t>p-zakladna</t>
  </si>
  <si>
    <t>Presuvka základná</t>
  </si>
  <si>
    <t>-2103358631</t>
  </si>
  <si>
    <t>PPV-MV</t>
  </si>
  <si>
    <t>PPV + MV</t>
  </si>
  <si>
    <t>1998530119</t>
  </si>
  <si>
    <t>MD</t>
  </si>
  <si>
    <t>Mimostavenisková doprava</t>
  </si>
  <si>
    <t>-334325791</t>
  </si>
  <si>
    <t>vp-1</t>
  </si>
  <si>
    <t>Vnútrostaveniskový presun</t>
  </si>
  <si>
    <t>-937554110</t>
  </si>
  <si>
    <t>SO04 - SO-04 Vetranie</t>
  </si>
  <si>
    <t>D2 - Zariadenie č.1 - Vetranie učební a kabinetov</t>
  </si>
  <si>
    <t>D3 - Zariadenie č.2 - Vetranie soc. zariadení</t>
  </si>
  <si>
    <t>D5 - Potrubie</t>
  </si>
  <si>
    <t>D4 - Ostatné</t>
  </si>
  <si>
    <t>D2</t>
  </si>
  <si>
    <t>Zariadenie č.1 - Vetranie učební a kabinetov</t>
  </si>
  <si>
    <t>1.01</t>
  </si>
  <si>
    <t>Decentrálna vetracia jednotka s 5 stupňami vetrania vrátane časového obmedzenia intenzívneho vetrania, ovládanie na jednotke, s reguláciou podľa hodnoty vlhkosti, tepelný výmenník s krížovým protiprúdom, materiál: ABS, farba: biela, podobná RAL 9010 Tried</t>
  </si>
  <si>
    <t>-949983456</t>
  </si>
  <si>
    <t>Pol1</t>
  </si>
  <si>
    <t>Odvádzacie a privádzacie potrubie DN100, 2 x 0,5  m s montážnou sadou</t>
  </si>
  <si>
    <t>383209452</t>
  </si>
  <si>
    <t>Pol2</t>
  </si>
  <si>
    <t>Fasádne ukončenie DN100</t>
  </si>
  <si>
    <t>-1119738865</t>
  </si>
  <si>
    <t>Pol3</t>
  </si>
  <si>
    <t>Montážna pomôcka pre ostenie okien, plochý kanál 110x54 mm dĺžka 1 m 2ks, prechodový diel 90o DN 100 na plochý kanál 110 x 54 mm 2ks,  vonkajšie odvádzacie potrubie DN 100 dĺžka 1 m  2 ks, butylová páska ( cievka 20m ), unolník plochého  kanálu 90o vertik</t>
  </si>
  <si>
    <t>sada</t>
  </si>
  <si>
    <t>-575472130</t>
  </si>
  <si>
    <t>Pol4</t>
  </si>
  <si>
    <t>Fasádne ukončenie ostenia AP, nerezová oceľ</t>
  </si>
  <si>
    <t>342708416</t>
  </si>
  <si>
    <t>1.01M</t>
  </si>
  <si>
    <t>Montáž zariadenia č. 1</t>
  </si>
  <si>
    <t>627595487</t>
  </si>
  <si>
    <t>D3</t>
  </si>
  <si>
    <t>Zariadenie č.2 - Vetranie soc. zariadení</t>
  </si>
  <si>
    <t>2.01</t>
  </si>
  <si>
    <t>Centrálna vetracia jednotka podstropná vyhotovení do vnútorného prostredia,  v zostave: prívod- tlmiaca manžeta, regulačná klapka, filter F7, doskový rekuperátor, ventilátor na prívod vzduchu,  tlmiaca manžeta,                                       odvod</t>
  </si>
  <si>
    <t>944269706</t>
  </si>
  <si>
    <t>2.02</t>
  </si>
  <si>
    <t>Elektrický ohrievač veľkosť DN250, N= 3,0kW, 3*400V/ 50Hz                                                             Porovnateľný fabrikát: EPO-V250/3,0</t>
  </si>
  <si>
    <t>-299487520</t>
  </si>
  <si>
    <t>Pol5</t>
  </si>
  <si>
    <t>Systém merania regulácie systém s digitálnym ovládaním  ( rozvádzača vrátane snímačov, čidiel, servopohonou, atď. ),  kabeláž, uchytenie inštalačné trubky a žľabou atď.</t>
  </si>
  <si>
    <t>-1823688985</t>
  </si>
  <si>
    <t>2.03</t>
  </si>
  <si>
    <t>spirosafe kruhový tlmič hluku STH100-250x1000</t>
  </si>
  <si>
    <t>1559194942</t>
  </si>
  <si>
    <t>2.04</t>
  </si>
  <si>
    <t>spirosafe kruhový tlmič hluku STH100-200x1000</t>
  </si>
  <si>
    <t>808835396</t>
  </si>
  <si>
    <t>2.05</t>
  </si>
  <si>
    <t>Protidažďová žalúzia PZAL-400x400-UR-S</t>
  </si>
  <si>
    <t>1221653351</t>
  </si>
  <si>
    <t>2.06</t>
  </si>
  <si>
    <t>Prívodný tanierový ventil TFF-125 + rámik</t>
  </si>
  <si>
    <t>688502409</t>
  </si>
  <si>
    <t>2.07</t>
  </si>
  <si>
    <t>Odvodný tanierový ventil EFF-125 + rámik</t>
  </si>
  <si>
    <t>-847358630</t>
  </si>
  <si>
    <t>2.08</t>
  </si>
  <si>
    <t>Odvodný tanierový ventil EFF-100 + rámik</t>
  </si>
  <si>
    <t>-937330006</t>
  </si>
  <si>
    <t>2.09</t>
  </si>
  <si>
    <t>Dverová mriežka NOVA-D-2-425x225-UR</t>
  </si>
  <si>
    <t>1529826794</t>
  </si>
  <si>
    <t>2.01M</t>
  </si>
  <si>
    <t>Montáž zariadenia č. 2</t>
  </si>
  <si>
    <t>335785206</t>
  </si>
  <si>
    <t>D5</t>
  </si>
  <si>
    <t>Potrubie</t>
  </si>
  <si>
    <t>Pol6</t>
  </si>
  <si>
    <t>do obvodu 1600 tvaroviek 30%</t>
  </si>
  <si>
    <t>bm</t>
  </si>
  <si>
    <t>1951871480</t>
  </si>
  <si>
    <t>Pol7</t>
  </si>
  <si>
    <t>do priemeru 100 20% tvaroviek</t>
  </si>
  <si>
    <t>951367807</t>
  </si>
  <si>
    <t>Pol8</t>
  </si>
  <si>
    <t>do priemeru 125 40% tvaroviek</t>
  </si>
  <si>
    <t>109847957</t>
  </si>
  <si>
    <t>Pol9</t>
  </si>
  <si>
    <t>do priemeru 140 40% tvaroviek</t>
  </si>
  <si>
    <t>-712265189</t>
  </si>
  <si>
    <t>Pol10</t>
  </si>
  <si>
    <t>do priemeru 160 100% tvaroviek</t>
  </si>
  <si>
    <t>2079027948</t>
  </si>
  <si>
    <t>Pol11</t>
  </si>
  <si>
    <t>do priemeru 180 100% tvaroviek</t>
  </si>
  <si>
    <t>1915638038</t>
  </si>
  <si>
    <t>Pol12</t>
  </si>
  <si>
    <t>do priemeru 200 30% tvaroviek</t>
  </si>
  <si>
    <t>1559894179</t>
  </si>
  <si>
    <t>Pol13</t>
  </si>
  <si>
    <t>do priemeru 225 30% tvaroviek</t>
  </si>
  <si>
    <t>-1043544844</t>
  </si>
  <si>
    <t>Pol14</t>
  </si>
  <si>
    <t>do priemeru 250 20% tvaroviek</t>
  </si>
  <si>
    <t>1380426627</t>
  </si>
  <si>
    <t>Pol15</t>
  </si>
  <si>
    <t>Flexibilné hlinikové potrubie hlukovoizolované SONOFLEX MI 102</t>
  </si>
  <si>
    <t>-1373519228</t>
  </si>
  <si>
    <t>Pol16</t>
  </si>
  <si>
    <t>Flexibilné hlinikové potrubie hlukovoizolované SONOFLEX MI 125</t>
  </si>
  <si>
    <t>760590212</t>
  </si>
  <si>
    <t>Pol17</t>
  </si>
  <si>
    <t>Flexibilné hlinikové potrubie hlukovoizolované SONOFLEX MI 203</t>
  </si>
  <si>
    <t>-538203957</t>
  </si>
  <si>
    <t>Pol18</t>
  </si>
  <si>
    <t>Flexibilné hlinikové potrubie hlukovoizolované SONOFLEX MI 254</t>
  </si>
  <si>
    <t>460386275</t>
  </si>
  <si>
    <t>Pol19</t>
  </si>
  <si>
    <t>K-flexST duct alu 20 mm samolepiace s hlinikovou fóliou.</t>
  </si>
  <si>
    <t>m²</t>
  </si>
  <si>
    <t>1823274710</t>
  </si>
  <si>
    <t>Pol20</t>
  </si>
  <si>
    <t>K-flex ST duct alu 30 mm samolepiace s hlinikovou fóliou.</t>
  </si>
  <si>
    <t>333800542</t>
  </si>
  <si>
    <t>2.05M</t>
  </si>
  <si>
    <t>Montáž potrubia</t>
  </si>
  <si>
    <t>-1287337738</t>
  </si>
  <si>
    <t>D4</t>
  </si>
  <si>
    <t>Pol21</t>
  </si>
  <si>
    <t>Závesný, montážny, spojovací a tesniaci materiál</t>
  </si>
  <si>
    <t>949929603</t>
  </si>
  <si>
    <t>Pol22</t>
  </si>
  <si>
    <t>Lešenie</t>
  </si>
  <si>
    <t>217628180</t>
  </si>
  <si>
    <t>Pol23</t>
  </si>
  <si>
    <t>Zaregulovanie systému</t>
  </si>
  <si>
    <t>-464534131</t>
  </si>
  <si>
    <t>Pol24</t>
  </si>
  <si>
    <t>Komplexné skúšky, uvedenie do prevádzky, štart up</t>
  </si>
  <si>
    <t>-1344697122</t>
  </si>
  <si>
    <t>Pol25</t>
  </si>
  <si>
    <t>Východia revízia vzduchotechnických zariadení</t>
  </si>
  <si>
    <t>1293314861</t>
  </si>
  <si>
    <t>Pol26</t>
  </si>
  <si>
    <t>Zaškolenie obsluhy</t>
  </si>
  <si>
    <t>1470579499</t>
  </si>
  <si>
    <t>Pol27</t>
  </si>
  <si>
    <t>Projekt skutočného prevedenia, odovzdávajúca dokumentácia, značenie potrubia, popisy zariadení</t>
  </si>
  <si>
    <t>-176034424</t>
  </si>
  <si>
    <t>Pol28</t>
  </si>
  <si>
    <t>Doprava</t>
  </si>
  <si>
    <t>-647382063</t>
  </si>
  <si>
    <t>SO05 - Elektroinštalácia</t>
  </si>
  <si>
    <t>Ing.Stanislav Gajdoš</t>
  </si>
  <si>
    <t>D1 - Práce a dodávky M</t>
  </si>
  <si>
    <t xml:space="preserve">    21-M21m - Elektroinštalácia  - materiál</t>
  </si>
  <si>
    <t xml:space="preserve">    21-M - Elektroinštalácia - montáž</t>
  </si>
  <si>
    <t>D1</t>
  </si>
  <si>
    <t>21-M21m</t>
  </si>
  <si>
    <t>Elektroinštalácia  - materiál</t>
  </si>
  <si>
    <t>3450906510</t>
  </si>
  <si>
    <t>Krabica bezhalog. KU 68 1901HF</t>
  </si>
  <si>
    <t>-878324974</t>
  </si>
  <si>
    <t>3450911000</t>
  </si>
  <si>
    <t>Krabica bezhalog. KU 68 1901HF + vičko V 68HF + svorkov.</t>
  </si>
  <si>
    <t>727867872</t>
  </si>
  <si>
    <t>3450910700</t>
  </si>
  <si>
    <t>Trubka bezhalog. HFX 20</t>
  </si>
  <si>
    <t>288376975</t>
  </si>
  <si>
    <t>3450910646</t>
  </si>
  <si>
    <t>Trubka bezhalog. HFXP 50</t>
  </si>
  <si>
    <t>656413332</t>
  </si>
  <si>
    <t>3410101142</t>
  </si>
  <si>
    <t>Grip 2207036 M30 kovový pozinkovaný</t>
  </si>
  <si>
    <t>-70662429</t>
  </si>
  <si>
    <t>3410101157</t>
  </si>
  <si>
    <t>Hmoždinka pre viazacie pásky 839.39/101 8mm 40mm čierna</t>
  </si>
  <si>
    <t>-549388783</t>
  </si>
  <si>
    <t>3410101151</t>
  </si>
  <si>
    <t>Páska viazacia 839.52160 2,5x160mm čierna</t>
  </si>
  <si>
    <t>1981587773</t>
  </si>
  <si>
    <t>KPE000000678</t>
  </si>
  <si>
    <t>Kábel pevný CXKH-R-O 2x1,5 B2cas1d1a1 bezhalogénový oranžový [CHKE-R, PRAFlaSafe X]</t>
  </si>
  <si>
    <t>1774385655</t>
  </si>
  <si>
    <t>KPE000001629</t>
  </si>
  <si>
    <t>Kábel pevný 1-CXKH-R-O 3x1,5 B2cas1d0a1 bezhalogénový oranžový /PRAFlaSafe X/</t>
  </si>
  <si>
    <t>668524343</t>
  </si>
  <si>
    <t>KPE000000672</t>
  </si>
  <si>
    <t>Kábel pevný CXKH-R-J 3x1,5 B2cas1d1a1 bezhalogénový oranžový [CHKE-R, PRAFlaSafe X]</t>
  </si>
  <si>
    <t>-218705919</t>
  </si>
  <si>
    <t>KPE000000966</t>
  </si>
  <si>
    <t>Kábel pevný CXKH-R-J 3x2,5 B2cas1d1a1 bezhalogénový oranžový [CHKE-R, PRAFlaSafe X]</t>
  </si>
  <si>
    <t>598563138</t>
  </si>
  <si>
    <t>KPE000000676</t>
  </si>
  <si>
    <t>Kábel pevný CXKH-R-J 5x2,5 B2cas1d1a1 bezhalogénový oranžový [CHKE-R, PRAFlaSafe X]</t>
  </si>
  <si>
    <t>-984908190</t>
  </si>
  <si>
    <t>KPE000002849</t>
  </si>
  <si>
    <t>Kábel pevný CXKH-R-J 5x4 B2cas1d1a1 bezhalogénový oranžový [CHKE-R, PRAFlaSafe X]</t>
  </si>
  <si>
    <t>-866941245</t>
  </si>
  <si>
    <t>KPE000001941</t>
  </si>
  <si>
    <t>Kábel pevný CXKH-R-J 5x6 B2cas1d0a1 bezhalogénový oranžový [CXKE-R, PRAFlaSafe X]</t>
  </si>
  <si>
    <t>-1067506424</t>
  </si>
  <si>
    <t>3410103038</t>
  </si>
  <si>
    <t>Vodič 6mm zž</t>
  </si>
  <si>
    <t>-1238109292</t>
  </si>
  <si>
    <t>3410103037</t>
  </si>
  <si>
    <t>Vodič 25mm zž</t>
  </si>
  <si>
    <t>244092292</t>
  </si>
  <si>
    <t>3450201270</t>
  </si>
  <si>
    <t>Spínač R1 komplet  biely IP20</t>
  </si>
  <si>
    <t>-602519150</t>
  </si>
  <si>
    <t>3450201430</t>
  </si>
  <si>
    <t>Spínač R5 komplet  biely  IP20</t>
  </si>
  <si>
    <t>1753119521</t>
  </si>
  <si>
    <t>3450201520</t>
  </si>
  <si>
    <t>Spínač R6 komplet  biely  IP20</t>
  </si>
  <si>
    <t>196103940</t>
  </si>
  <si>
    <t>3458026344</t>
  </si>
  <si>
    <t>Spínač  tlač R1/0  biely IP20</t>
  </si>
  <si>
    <t>247630707</t>
  </si>
  <si>
    <t>3450323100</t>
  </si>
  <si>
    <t>Zásuvka jednonásobná 230V 16A IP20  biela</t>
  </si>
  <si>
    <t>883720914</t>
  </si>
  <si>
    <t>3450323101</t>
  </si>
  <si>
    <t>Zásuvka jednonásobná 230V 16A IP20 - pre PC</t>
  </si>
  <si>
    <t>-936598437</t>
  </si>
  <si>
    <t>3427213368</t>
  </si>
  <si>
    <t>Zásuvka jednonásobná 230V 16A IP20  s prepäť.ochranou</t>
  </si>
  <si>
    <t>-766960545</t>
  </si>
  <si>
    <t>3411806887</t>
  </si>
  <si>
    <t>Zásuvka do vlhka 230V 16A IP44 biela</t>
  </si>
  <si>
    <t>1745119001</t>
  </si>
  <si>
    <t>EOV000000598</t>
  </si>
  <si>
    <t>Hlavica ovládacia hríbová XALK178E v skrinke červená 1Z+1V s aretáciou</t>
  </si>
  <si>
    <t>937218645</t>
  </si>
  <si>
    <t>EOV000002106</t>
  </si>
  <si>
    <t>Tlačidlo "Central stop" so sklom</t>
  </si>
  <si>
    <t>-942818440</t>
  </si>
  <si>
    <t>3485678521</t>
  </si>
  <si>
    <t>Svietidlo B nástenné  LED 20W IP54 s pohyb.čidlom</t>
  </si>
  <si>
    <t>-1352535952</t>
  </si>
  <si>
    <t>3485678522</t>
  </si>
  <si>
    <t>Svietidlo C stropné LED 230V 30W 4000K IP20 asymetr.pre osvetl.tabule</t>
  </si>
  <si>
    <t>-1315431807</t>
  </si>
  <si>
    <t>3485678523</t>
  </si>
  <si>
    <t>Svietidlo H pohladové LED 230V 40W 4000K IP20</t>
  </si>
  <si>
    <t>984024020</t>
  </si>
  <si>
    <t>3485678524</t>
  </si>
  <si>
    <t>Svietidlo J podhlad. LED 230V 20W  IP20</t>
  </si>
  <si>
    <t>-1760343916</t>
  </si>
  <si>
    <t>3485678559</t>
  </si>
  <si>
    <t>Svietidlo  núdzové LED 6W 1h IP20 so zdrojom</t>
  </si>
  <si>
    <t>-1558021872</t>
  </si>
  <si>
    <t>35791522</t>
  </si>
  <si>
    <t>Rozvádzač RH-I</t>
  </si>
  <si>
    <t>1175092555</t>
  </si>
  <si>
    <t>35791523</t>
  </si>
  <si>
    <t>Rozvádzač R1-I</t>
  </si>
  <si>
    <t>-761460214</t>
  </si>
  <si>
    <t>35791524</t>
  </si>
  <si>
    <t>Rozvádzač R2-I</t>
  </si>
  <si>
    <t>423056502</t>
  </si>
  <si>
    <t>35791525</t>
  </si>
  <si>
    <t>Rozvádzač R21</t>
  </si>
  <si>
    <t>452226180</t>
  </si>
  <si>
    <t>35791526</t>
  </si>
  <si>
    <t>Rozvádzač R22</t>
  </si>
  <si>
    <t>-157395436</t>
  </si>
  <si>
    <t>3574856792</t>
  </si>
  <si>
    <t>Nul.svorkovnica EPP</t>
  </si>
  <si>
    <t>-221494829</t>
  </si>
  <si>
    <t>345720291</t>
  </si>
  <si>
    <t>El.ventilátor 230V 125mm s dobeom</t>
  </si>
  <si>
    <t>1720559877</t>
  </si>
  <si>
    <t>9990000003</t>
  </si>
  <si>
    <t>Podružný materiál 3%</t>
  </si>
  <si>
    <t>1409616751</t>
  </si>
  <si>
    <t>Elektroinštalácia - montáž</t>
  </si>
  <si>
    <t>210010301</t>
  </si>
  <si>
    <t>Krabica prístrojová bez zapojenia (1901, KP 68, KZ 3)</t>
  </si>
  <si>
    <t>483968034</t>
  </si>
  <si>
    <t>210010321</t>
  </si>
  <si>
    <t>Krabica odbočná s viečkom, svorkovnicou vrátane zapojenia (1903, KR 68) kruhová</t>
  </si>
  <si>
    <t>-1107116756</t>
  </si>
  <si>
    <t>210010003</t>
  </si>
  <si>
    <t>Rúrka ohybná elektroinštalačná, uložená pod omietkou  20mm</t>
  </si>
  <si>
    <t>-1641924893</t>
  </si>
  <si>
    <t>210010005</t>
  </si>
  <si>
    <t>Rúrka ohybná elektroinštalačná, uložená pod omietkou  50mm</t>
  </si>
  <si>
    <t>1608096923</t>
  </si>
  <si>
    <t>210020001</t>
  </si>
  <si>
    <t>Káblové vešiaky a závesy, hák pre voľné uloženie kábla z pásky 30 x 3 mm</t>
  </si>
  <si>
    <t>726012902</t>
  </si>
  <si>
    <t>210800101.1</t>
  </si>
  <si>
    <t>Kábel medený uložený pod om.  N2XH 2x1, 5</t>
  </si>
  <si>
    <t>-1965071360</t>
  </si>
  <si>
    <t>210800105.1</t>
  </si>
  <si>
    <t>Kábel medený uložený pod om. N2XH 3x1, 5</t>
  </si>
  <si>
    <t>1991806871</t>
  </si>
  <si>
    <t>210800116</t>
  </si>
  <si>
    <t>Kábel medený uložený pod om. N2XH 3x2,5</t>
  </si>
  <si>
    <t>-1303727747</t>
  </si>
  <si>
    <t>210800127</t>
  </si>
  <si>
    <t>Kábel medený uložený pod om. N2XH 5x2,5</t>
  </si>
  <si>
    <t>1896694252</t>
  </si>
  <si>
    <t>210800138</t>
  </si>
  <si>
    <t>Kábel medený uložený pod om. N2XH 5x4,0</t>
  </si>
  <si>
    <t>1355547885</t>
  </si>
  <si>
    <t>210800149</t>
  </si>
  <si>
    <t>Kábel medený uložený pod om. N2XH 5x6,0</t>
  </si>
  <si>
    <t>534613663</t>
  </si>
  <si>
    <t>210800004</t>
  </si>
  <si>
    <t>Vodič  medený  uložený pod omietkou CYY 6</t>
  </si>
  <si>
    <t>1929935105</t>
  </si>
  <si>
    <t>210800609</t>
  </si>
  <si>
    <t>Vodič  medený  uložený pod omietkou CYY 25</t>
  </si>
  <si>
    <t>-135978688</t>
  </si>
  <si>
    <t>210100101</t>
  </si>
  <si>
    <t>Ukončenie Cu a Al drôtov a lán včítane zapojenie, jedna žila, vodič s prierezom do 16 mm2</t>
  </si>
  <si>
    <t>-2071841868</t>
  </si>
  <si>
    <t>210100103</t>
  </si>
  <si>
    <t>Ukončenie Cu a Al drôtov a lán včítane zapojenie, jedna žila, vodič s prierezom do 50 mm2</t>
  </si>
  <si>
    <t>-1418448568</t>
  </si>
  <si>
    <t>210110041</t>
  </si>
  <si>
    <t>Spínače polozapustené a zapustené vrátane zapojenia jednopólový - radenie 1 + 1/0</t>
  </si>
  <si>
    <t>1093040671</t>
  </si>
  <si>
    <t>210110043</t>
  </si>
  <si>
    <t>Spínač polozapustený a zapustený vrátane zapojenia sériový prep.stried. - radenie 5</t>
  </si>
  <si>
    <t>-1310652634</t>
  </si>
  <si>
    <t>210110045</t>
  </si>
  <si>
    <t>Spínač polozapustený a zapustený vrátane zapojenia stried.prep.- radenie 6</t>
  </si>
  <si>
    <t>1821438074</t>
  </si>
  <si>
    <t>210110046</t>
  </si>
  <si>
    <t>Spínač STOP tlačítko v skrinke so sklom</t>
  </si>
  <si>
    <t>1165698066</t>
  </si>
  <si>
    <t>210111012</t>
  </si>
  <si>
    <t>Domová zásuvka polozapustená alebo zapustená, 10/16 A 250 V 2P + Z 2 x zapojenie</t>
  </si>
  <si>
    <t>143985807</t>
  </si>
  <si>
    <t>210111021</t>
  </si>
  <si>
    <t>Domová zásuvka do vlhka  10/16 A 250 V 2P</t>
  </si>
  <si>
    <t>1025330269</t>
  </si>
  <si>
    <t>210200134</t>
  </si>
  <si>
    <t>Svietidlo B nástenné  LED 20W IP54</t>
  </si>
  <si>
    <t>-1120776002</t>
  </si>
  <si>
    <t>210200137</t>
  </si>
  <si>
    <t>Svietidlo C stropné LED 230V 30W 4000K asymetr. IP20</t>
  </si>
  <si>
    <t>589925659</t>
  </si>
  <si>
    <t>210200140</t>
  </si>
  <si>
    <t>-1860570466</t>
  </si>
  <si>
    <t>210200143</t>
  </si>
  <si>
    <t>Svietidlo J stropné LED 230V 20W  IP20</t>
  </si>
  <si>
    <t>-1819343607</t>
  </si>
  <si>
    <t>210200146</t>
  </si>
  <si>
    <t>646068337</t>
  </si>
  <si>
    <t>210120452</t>
  </si>
  <si>
    <t>Montáž el.ventilátora s dobehom  230V  10cm</t>
  </si>
  <si>
    <t>1567309558</t>
  </si>
  <si>
    <t>2101900P4</t>
  </si>
  <si>
    <t>Montáž rozvádzača RH-I</t>
  </si>
  <si>
    <t>1861712047</t>
  </si>
  <si>
    <t>2101900P5</t>
  </si>
  <si>
    <t>Montáž rozvádzača R1-I</t>
  </si>
  <si>
    <t>-161278523</t>
  </si>
  <si>
    <t>2101900P6</t>
  </si>
  <si>
    <t>Montáž rozvádzača R2-I</t>
  </si>
  <si>
    <t>514355192</t>
  </si>
  <si>
    <t>2101900P7</t>
  </si>
  <si>
    <t>Montáž rozvádzača R21</t>
  </si>
  <si>
    <t>288660751</t>
  </si>
  <si>
    <t>2101900P8</t>
  </si>
  <si>
    <t>Montáž rozvádzača R22</t>
  </si>
  <si>
    <t>-778141045</t>
  </si>
  <si>
    <t>210192585</t>
  </si>
  <si>
    <t>Nulová svorka vrátane upevnenia a zapoj. EPP</t>
  </si>
  <si>
    <t>415729027</t>
  </si>
  <si>
    <t>210011302</t>
  </si>
  <si>
    <t>Osadenie polyamidovej príchytky HM 8, do tehlového muriva</t>
  </si>
  <si>
    <t>1324347024</t>
  </si>
  <si>
    <t>2199011</t>
  </si>
  <si>
    <t>PPV 6%</t>
  </si>
  <si>
    <t>-1979617611</t>
  </si>
  <si>
    <t>2199021</t>
  </si>
  <si>
    <t>Revízna správa</t>
  </si>
  <si>
    <t>1070796141</t>
  </si>
  <si>
    <t>21990315</t>
  </si>
  <si>
    <t>Sekanie - prierazy</t>
  </si>
  <si>
    <t>-728155762</t>
  </si>
  <si>
    <t>210DEM</t>
  </si>
  <si>
    <t>Demontážne práce</t>
  </si>
  <si>
    <t>1853619314</t>
  </si>
  <si>
    <t>SO05.1 - Slaboprúd</t>
  </si>
  <si>
    <t xml:space="preserve">    D2 - Zemné práce</t>
  </si>
  <si>
    <t>-431433605</t>
  </si>
  <si>
    <t>3450911078</t>
  </si>
  <si>
    <t>Lišta bezhalog.  EKD 80/44HF</t>
  </si>
  <si>
    <t>696104190</t>
  </si>
  <si>
    <t>-1001805431</t>
  </si>
  <si>
    <t>352145881.3</t>
  </si>
  <si>
    <t>Parapetný žlab plastový PK 110x70 D HF s oddelovacou prepážkou pre SILNO / SLABOPRÚDY - komplet</t>
  </si>
  <si>
    <t>1597525508</t>
  </si>
  <si>
    <t>-937462890</t>
  </si>
  <si>
    <t>-1760987028</t>
  </si>
  <si>
    <t>1185589576</t>
  </si>
  <si>
    <t>3410103036</t>
  </si>
  <si>
    <t>Dat.kábel FTP 4x2x0,5 cat6a</t>
  </si>
  <si>
    <t>999848874</t>
  </si>
  <si>
    <t>3410103044.1</t>
  </si>
  <si>
    <t>Slabopr.kábel SYKFY 10x2x0,5</t>
  </si>
  <si>
    <t>675254458</t>
  </si>
  <si>
    <t>3410103052</t>
  </si>
  <si>
    <t>Slabopr.kábel SYKFY 3x2x0,5</t>
  </si>
  <si>
    <t>-294191820</t>
  </si>
  <si>
    <t>3410103060</t>
  </si>
  <si>
    <t>Optický kábel 24vl. 9/125</t>
  </si>
  <si>
    <t>-516327290</t>
  </si>
  <si>
    <t>3411806880</t>
  </si>
  <si>
    <t>Datová zásuvka kompl. 2xRJ45 Cat.5e LE</t>
  </si>
  <si>
    <t>1411500695</t>
  </si>
  <si>
    <t>3574856789</t>
  </si>
  <si>
    <t>Dat. rozvádzač DTR</t>
  </si>
  <si>
    <t>665402499</t>
  </si>
  <si>
    <t>345720296</t>
  </si>
  <si>
    <t>EL.zámok</t>
  </si>
  <si>
    <t>-1740610954</t>
  </si>
  <si>
    <t>345720323</t>
  </si>
  <si>
    <t>Audiovrátnik  10tlač. s el.vrátnikom komplet</t>
  </si>
  <si>
    <t>1999251741</t>
  </si>
  <si>
    <t>345720350</t>
  </si>
  <si>
    <t>Dom.telefon  audio</t>
  </si>
  <si>
    <t>51567618</t>
  </si>
  <si>
    <t>3574856795</t>
  </si>
  <si>
    <t>Výkon.zosilovač pre rozhlas 480W</t>
  </si>
  <si>
    <t>572481564</t>
  </si>
  <si>
    <t>3574856798</t>
  </si>
  <si>
    <t>Reproduktor na stenu   5-10W 8ohm</t>
  </si>
  <si>
    <t>-412942023</t>
  </si>
  <si>
    <t>-298157947</t>
  </si>
  <si>
    <t>2118694078</t>
  </si>
  <si>
    <t>-1898563057</t>
  </si>
  <si>
    <t>210010103</t>
  </si>
  <si>
    <t>Lišta elektroinšt. z PH vrátane spojok, ohybov, rohov, bez krabíc, uložená pevne typ EKD 80/40mm</t>
  </si>
  <si>
    <t>-980698103</t>
  </si>
  <si>
    <t>221521742</t>
  </si>
  <si>
    <t>Montáž kábelového žľabu PVC na stenu</t>
  </si>
  <si>
    <t>-272217511</t>
  </si>
  <si>
    <t>-179609150</t>
  </si>
  <si>
    <t>220511031.S</t>
  </si>
  <si>
    <t>Kábel datový FTP 4x2x0,5 v trubke</t>
  </si>
  <si>
    <t>-595981916</t>
  </si>
  <si>
    <t>220280223</t>
  </si>
  <si>
    <t>Káble bytové SYKFY 10 x 2 x 0,5 mm uložené v rúrkach, lištách, bez odviečkovania a zaviečkovania krabíc</t>
  </si>
  <si>
    <t>1951331844</t>
  </si>
  <si>
    <t>220280222</t>
  </si>
  <si>
    <t>Káble bytové SYKFY 3 x 2 x 0,5 mm uložené v rúrkach, lištách, bez odviečkovania a zaviečkovania krabíc</t>
  </si>
  <si>
    <t>1925397336</t>
  </si>
  <si>
    <t>220280224</t>
  </si>
  <si>
    <t>-670686215</t>
  </si>
  <si>
    <t>220511002.S</t>
  </si>
  <si>
    <t>Montáž zásuvky 2xRJ45 pod omietku</t>
  </si>
  <si>
    <t>1993223476</t>
  </si>
  <si>
    <t>220511021.S</t>
  </si>
  <si>
    <t>Zapojenie zásuvky 2xRJ45</t>
  </si>
  <si>
    <t>979087923</t>
  </si>
  <si>
    <t>2101900DR</t>
  </si>
  <si>
    <t>Montáž dat. rozvádzača DTR vr.merania a vystavenia protokolu</t>
  </si>
  <si>
    <t>-1040568165</t>
  </si>
  <si>
    <t>220320306</t>
  </si>
  <si>
    <t>Montáž elektronicky ovládaného zámku do pripraveného priestoru dverí, zapojenie,preskúšanie funkcie</t>
  </si>
  <si>
    <t>1194999291</t>
  </si>
  <si>
    <t>220320334</t>
  </si>
  <si>
    <t>Montáž audio systemu 10tlač. s el vrátnikom s uved.do prevádzky</t>
  </si>
  <si>
    <t>1044734657</t>
  </si>
  <si>
    <t>220490047</t>
  </si>
  <si>
    <t>Dom.telefon -  audio 2bus</t>
  </si>
  <si>
    <t>806619421</t>
  </si>
  <si>
    <t>220320395</t>
  </si>
  <si>
    <t>Výmena zosilovača rozhlasu - na 480W</t>
  </si>
  <si>
    <t>1180185766</t>
  </si>
  <si>
    <t>220320399</t>
  </si>
  <si>
    <t>Montáž a zapoj.skrin.reproduktora 230V na stenu</t>
  </si>
  <si>
    <t>1276731710</t>
  </si>
  <si>
    <t>-1438521252</t>
  </si>
  <si>
    <t>-1940640714</t>
  </si>
  <si>
    <t>983993849</t>
  </si>
  <si>
    <t>460200163</t>
  </si>
  <si>
    <t>Hĺbenie káblovej ryhy 35 cm širokej a 80 cm hlbokej, v zemine triedy 3</t>
  </si>
  <si>
    <t>-1895551139</t>
  </si>
  <si>
    <t>460490012</t>
  </si>
  <si>
    <t>Rozvinutie a uloženie výstražnej fólie z PVC do ryhy, šírka 33 cm</t>
  </si>
  <si>
    <t>-650978961</t>
  </si>
  <si>
    <t>283000201</t>
  </si>
  <si>
    <t>Fólia červená v m</t>
  </si>
  <si>
    <t>1792579306</t>
  </si>
  <si>
    <t>460510021</t>
  </si>
  <si>
    <t>Úplné zriadenie a osadenie káblového priestupu z PVC rúr svetlosti do 10,5 mm cm bez zemných prác</t>
  </si>
  <si>
    <t>792128853</t>
  </si>
  <si>
    <t>2830002003</t>
  </si>
  <si>
    <t>Trubka kopoflex 63mm</t>
  </si>
  <si>
    <t>-201056914</t>
  </si>
  <si>
    <t>460560163</t>
  </si>
  <si>
    <t>Ručný zásyp nezap. káblovej ryhy bez zhutn. zeminy, 35 cm širokej, 80 cm hlbokej v zemine tr. 3</t>
  </si>
  <si>
    <t>997048660</t>
  </si>
  <si>
    <t>SO06 - Bleskozvod</t>
  </si>
  <si>
    <t xml:space="preserve">    21-M b - Bleskozvod - montáž</t>
  </si>
  <si>
    <t xml:space="preserve">    21-Mm - Bleskozvod - materiál</t>
  </si>
  <si>
    <t>21-M b</t>
  </si>
  <si>
    <t>Bleskozvod - montáž</t>
  </si>
  <si>
    <t>210220800.S</t>
  </si>
  <si>
    <t>Uzemňovacie vedenie na povrchu AlMgSi drôt zvodový Ø 8-10 mm</t>
  </si>
  <si>
    <t>408281588</t>
  </si>
  <si>
    <t>210220101.S</t>
  </si>
  <si>
    <t>Podpery vedenia FeZn na plochú strechu PV21</t>
  </si>
  <si>
    <t>1833815360</t>
  </si>
  <si>
    <t>210220021.S</t>
  </si>
  <si>
    <t>Uzemňovacie vedenie v zemi FeZn vrátane izolácie spojov O 10 mm</t>
  </si>
  <si>
    <t>2031459907</t>
  </si>
  <si>
    <t>210220020.S</t>
  </si>
  <si>
    <t>Uzemňovacie vedenie v zemi FeZn do 120 mm2 vrátane izolácie spojov</t>
  </si>
  <si>
    <t>-1723435253</t>
  </si>
  <si>
    <t>210220361</t>
  </si>
  <si>
    <t>Tyčový uzemňovač zarazený do zeme a pripoj.vedenie do 2 m</t>
  </si>
  <si>
    <t>1138676844</t>
  </si>
  <si>
    <t>210220204.S</t>
  </si>
  <si>
    <t>Zachytávacia tyč FeZn bez osadenia JP 10, JP 15, JP 20</t>
  </si>
  <si>
    <t>-187761487</t>
  </si>
  <si>
    <t>210220210.S</t>
  </si>
  <si>
    <t>Podstavec betónový FeZn k zachytávacej tyči JP</t>
  </si>
  <si>
    <t>-156247467</t>
  </si>
  <si>
    <t>210220230.S</t>
  </si>
  <si>
    <t>Ochranná strieška FeZn</t>
  </si>
  <si>
    <t>1898599498</t>
  </si>
  <si>
    <t>210220240.S</t>
  </si>
  <si>
    <t>Svorka FeZn k zachytávacej, uzemňovacej tyči  SJ</t>
  </si>
  <si>
    <t>411479967</t>
  </si>
  <si>
    <t>210220243.S</t>
  </si>
  <si>
    <t>Svorka FeZn spojovacia SS</t>
  </si>
  <si>
    <t>1536859427</t>
  </si>
  <si>
    <t>210220246.S</t>
  </si>
  <si>
    <t>Svorka FeZn na odkvapový žľab SO</t>
  </si>
  <si>
    <t>903612257</t>
  </si>
  <si>
    <t>210220252.S</t>
  </si>
  <si>
    <t>Svorka FeZn odbočovacia spojovacia SR 01, SR 02 (pásovina do 120 mm2)</t>
  </si>
  <si>
    <t>-372553612</t>
  </si>
  <si>
    <t>210220253.S</t>
  </si>
  <si>
    <t>Svorka FeZn uzemňovacia SR03</t>
  </si>
  <si>
    <t>1586448011</t>
  </si>
  <si>
    <t>210220247.S</t>
  </si>
  <si>
    <t>Svorka FeZn skúšobná SZ</t>
  </si>
  <si>
    <t>1086903172</t>
  </si>
  <si>
    <t>210220050.S</t>
  </si>
  <si>
    <t>Označenie zvodov číselnými štítkami</t>
  </si>
  <si>
    <t>-573062540</t>
  </si>
  <si>
    <t>210220803.S</t>
  </si>
  <si>
    <t>Skrytý zvod pri zatepľovacom systéme AlMgSi drôt zvodový Ø 8 mm</t>
  </si>
  <si>
    <t>-489802998</t>
  </si>
  <si>
    <t>210010027.S</t>
  </si>
  <si>
    <t>Rúrka ohybná elektroinštalačná z PVC typ FXP 32, uložená pevne</t>
  </si>
  <si>
    <t>-1631851883</t>
  </si>
  <si>
    <t>210010313</t>
  </si>
  <si>
    <t>Krabica odbočná s viečkom, bez zapojenia, pod fasádu štvorcová</t>
  </si>
  <si>
    <t>-1120868520</t>
  </si>
  <si>
    <t>858361164</t>
  </si>
  <si>
    <t>-595156305</t>
  </si>
  <si>
    <t>21-Mm</t>
  </si>
  <si>
    <t>Bleskozvod - materiál</t>
  </si>
  <si>
    <t>EBL000000041</t>
  </si>
  <si>
    <t>Drôt zvodový 8mm AlMgSi (1kg 7,40m) bal.10kg</t>
  </si>
  <si>
    <t>-1295929076</t>
  </si>
  <si>
    <t>EBL000000043</t>
  </si>
  <si>
    <t>Drôt zvodový 8mm AlMgSi s PVC izoláciou (1kg 5m) bal.100m</t>
  </si>
  <si>
    <t>-855794351</t>
  </si>
  <si>
    <t>1561522502</t>
  </si>
  <si>
    <t>Drôt ťahaný  pozinkovaný mäkký  D 10.00mm</t>
  </si>
  <si>
    <t>32675572</t>
  </si>
  <si>
    <t>EBL000000170</t>
  </si>
  <si>
    <t>Podpera vedenia PV 21 bet. 140x100x77mm beton/plast na plochú strechu</t>
  </si>
  <si>
    <t>315588568</t>
  </si>
  <si>
    <t>3544217852</t>
  </si>
  <si>
    <t>Pás FeZn 30/4mm</t>
  </si>
  <si>
    <t>1210407708</t>
  </si>
  <si>
    <t>3544217853</t>
  </si>
  <si>
    <t>Snímacia tyč pozink. JP 15  1,5m</t>
  </si>
  <si>
    <t>1706035958</t>
  </si>
  <si>
    <t>EBL000001057</t>
  </si>
  <si>
    <t>Podstavec k zachytávacej tyči ZIN JP a OB pr.330mm kruhový betón 17kg</t>
  </si>
  <si>
    <t>-1032426410</t>
  </si>
  <si>
    <t>EBL000001058</t>
  </si>
  <si>
    <t>Klin do betónového podstavca 330mm nerez</t>
  </si>
  <si>
    <t>-1730985169</t>
  </si>
  <si>
    <t>EBL000001539</t>
  </si>
  <si>
    <t>Podložka k betónovému podstavcu 338mm PVC</t>
  </si>
  <si>
    <t>838384791</t>
  </si>
  <si>
    <t>EBL000000088</t>
  </si>
  <si>
    <t>Strieška ochranná OS 01 20mm FeZn horná</t>
  </si>
  <si>
    <t>3248737</t>
  </si>
  <si>
    <t>EBL000000346</t>
  </si>
  <si>
    <t>Tyč uzemňovacia ZT 2,0m FeZn plná</t>
  </si>
  <si>
    <t>2085026567</t>
  </si>
  <si>
    <t>3540408300</t>
  </si>
  <si>
    <t>HR-Svorka SZ</t>
  </si>
  <si>
    <t>1923123791</t>
  </si>
  <si>
    <t>3540406000</t>
  </si>
  <si>
    <t>HR-Svorka SR 02</t>
  </si>
  <si>
    <t>-1149116664</t>
  </si>
  <si>
    <t>3540406001</t>
  </si>
  <si>
    <t>HR-Svorka SR 03</t>
  </si>
  <si>
    <t>-450353639</t>
  </si>
  <si>
    <t>3540406200</t>
  </si>
  <si>
    <t>HR-Svorka SO</t>
  </si>
  <si>
    <t>-886931720</t>
  </si>
  <si>
    <t>3540406598</t>
  </si>
  <si>
    <t>HR-Svorka SJ 01</t>
  </si>
  <si>
    <t>496405595</t>
  </si>
  <si>
    <t>3540406996</t>
  </si>
  <si>
    <t>HR-Svorka SJ 02</t>
  </si>
  <si>
    <t>-994578582</t>
  </si>
  <si>
    <t>3540406797</t>
  </si>
  <si>
    <t>HR-Svorka SS</t>
  </si>
  <si>
    <t>314464938</t>
  </si>
  <si>
    <t>EBL000000358</t>
  </si>
  <si>
    <t>Štítok orientačný 0 nerez na označenie zvodu</t>
  </si>
  <si>
    <t>-153273660</t>
  </si>
  <si>
    <t>EKR000001163</t>
  </si>
  <si>
    <t>Krabica inštalačná KUZ-VO KB 196x156x80-140mm do zateplenia sivá</t>
  </si>
  <si>
    <t>1692480174</t>
  </si>
  <si>
    <t>345852655</t>
  </si>
  <si>
    <t>Trubka FXP 32mm</t>
  </si>
  <si>
    <t>-1567705009</t>
  </si>
  <si>
    <t>1729471922</t>
  </si>
  <si>
    <t>122482206</t>
  </si>
  <si>
    <t>589280353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</si>
</sst>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abSelected="1" topLeftCell="A10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5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1" t="s">
        <v>12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R5" s="17"/>
      <c r="BE5" s="208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12" t="s">
        <v>15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R6" s="17"/>
      <c r="BE6" s="209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09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179">
        <v>44937</v>
      </c>
      <c r="AR8" s="17"/>
      <c r="BE8" s="209"/>
      <c r="BS8" s="14" t="s">
        <v>6</v>
      </c>
    </row>
    <row r="9" spans="1:74" s="1" customFormat="1" ht="14.45" customHeight="1">
      <c r="B9" s="17"/>
      <c r="AR9" s="17"/>
      <c r="BE9" s="209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09"/>
      <c r="BS10" s="14" t="s">
        <v>6</v>
      </c>
    </row>
    <row r="11" spans="1:74" s="1" customFormat="1" ht="18.399999999999999" customHeight="1">
      <c r="B11" s="17"/>
      <c r="E11" s="22" t="s">
        <v>23</v>
      </c>
      <c r="AK11" s="24" t="s">
        <v>24</v>
      </c>
      <c r="AN11" s="22" t="s">
        <v>1</v>
      </c>
      <c r="AR11" s="17"/>
      <c r="BE11" s="209"/>
      <c r="BS11" s="14" t="s">
        <v>6</v>
      </c>
    </row>
    <row r="12" spans="1:74" s="1" customFormat="1" ht="6.95" customHeight="1">
      <c r="B12" s="17"/>
      <c r="AR12" s="17"/>
      <c r="BE12" s="209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22</v>
      </c>
      <c r="AN13" s="26" t="s">
        <v>26</v>
      </c>
      <c r="AR13" s="17"/>
      <c r="BE13" s="209"/>
      <c r="BS13" s="14" t="s">
        <v>6</v>
      </c>
    </row>
    <row r="14" spans="1:74" ht="12.75">
      <c r="B14" s="17"/>
      <c r="E14" s="213" t="s">
        <v>26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4" t="s">
        <v>24</v>
      </c>
      <c r="AN14" s="26" t="s">
        <v>26</v>
      </c>
      <c r="AR14" s="17"/>
      <c r="BE14" s="209"/>
      <c r="BS14" s="14" t="s">
        <v>6</v>
      </c>
    </row>
    <row r="15" spans="1:74" s="1" customFormat="1" ht="6.95" customHeight="1">
      <c r="B15" s="17"/>
      <c r="AR15" s="17"/>
      <c r="BE15" s="209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22</v>
      </c>
      <c r="AN16" s="22" t="s">
        <v>1</v>
      </c>
      <c r="AR16" s="17"/>
      <c r="BE16" s="209"/>
      <c r="BS16" s="14" t="s">
        <v>3</v>
      </c>
    </row>
    <row r="17" spans="1:71" s="1" customFormat="1" ht="18.399999999999999" customHeight="1">
      <c r="B17" s="17"/>
      <c r="E17" s="22" t="s">
        <v>28</v>
      </c>
      <c r="AK17" s="24" t="s">
        <v>24</v>
      </c>
      <c r="AN17" s="22" t="s">
        <v>1</v>
      </c>
      <c r="AR17" s="17"/>
      <c r="BE17" s="209"/>
      <c r="BS17" s="14" t="s">
        <v>29</v>
      </c>
    </row>
    <row r="18" spans="1:71" s="1" customFormat="1" ht="6.95" customHeight="1">
      <c r="B18" s="17"/>
      <c r="AR18" s="17"/>
      <c r="BE18" s="209"/>
      <c r="BS18" s="14" t="s">
        <v>30</v>
      </c>
    </row>
    <row r="19" spans="1:71" s="1" customFormat="1" ht="12" customHeight="1">
      <c r="B19" s="17"/>
      <c r="D19" s="24" t="s">
        <v>31</v>
      </c>
      <c r="AK19" s="24" t="s">
        <v>22</v>
      </c>
      <c r="AN19" s="22" t="s">
        <v>1</v>
      </c>
      <c r="AR19" s="17"/>
      <c r="BE19" s="209"/>
      <c r="BS19" s="14" t="s">
        <v>30</v>
      </c>
    </row>
    <row r="20" spans="1:71" s="1" customFormat="1" ht="18.399999999999999" customHeight="1">
      <c r="B20" s="17"/>
      <c r="E20" s="22" t="s">
        <v>32</v>
      </c>
      <c r="AK20" s="24" t="s">
        <v>24</v>
      </c>
      <c r="AN20" s="22" t="s">
        <v>1</v>
      </c>
      <c r="AR20" s="17"/>
      <c r="BE20" s="209"/>
      <c r="BS20" s="14" t="s">
        <v>29</v>
      </c>
    </row>
    <row r="21" spans="1:71" s="1" customFormat="1" ht="6.95" customHeight="1">
      <c r="B21" s="17"/>
      <c r="AR21" s="17"/>
      <c r="BE21" s="209"/>
    </row>
    <row r="22" spans="1:71" s="1" customFormat="1" ht="12" customHeight="1">
      <c r="B22" s="17"/>
      <c r="D22" s="24" t="s">
        <v>33</v>
      </c>
      <c r="AR22" s="17"/>
      <c r="BE22" s="209"/>
    </row>
    <row r="23" spans="1:71" s="1" customFormat="1" ht="47.25" customHeight="1">
      <c r="B23" s="17"/>
      <c r="E23" s="215" t="s">
        <v>34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R23" s="17"/>
      <c r="BE23" s="209"/>
    </row>
    <row r="24" spans="1:71" s="1" customFormat="1" ht="6.95" customHeight="1">
      <c r="B24" s="17"/>
      <c r="AR24" s="17"/>
      <c r="BE24" s="209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9"/>
    </row>
    <row r="26" spans="1:71" s="2" customFormat="1" ht="25.9" customHeight="1">
      <c r="A26" s="29"/>
      <c r="B26" s="30"/>
      <c r="C26" s="29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6">
        <f>ROUND(AG94,2)</f>
        <v>0</v>
      </c>
      <c r="AL26" s="217"/>
      <c r="AM26" s="217"/>
      <c r="AN26" s="217"/>
      <c r="AO26" s="217"/>
      <c r="AP26" s="29"/>
      <c r="AQ26" s="29"/>
      <c r="AR26" s="30"/>
      <c r="BE26" s="209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9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8" t="s">
        <v>36</v>
      </c>
      <c r="M28" s="218"/>
      <c r="N28" s="218"/>
      <c r="O28" s="218"/>
      <c r="P28" s="218"/>
      <c r="Q28" s="29"/>
      <c r="R28" s="29"/>
      <c r="S28" s="29"/>
      <c r="T28" s="29"/>
      <c r="U28" s="29"/>
      <c r="V28" s="29"/>
      <c r="W28" s="218" t="s">
        <v>37</v>
      </c>
      <c r="X28" s="218"/>
      <c r="Y28" s="218"/>
      <c r="Z28" s="218"/>
      <c r="AA28" s="218"/>
      <c r="AB28" s="218"/>
      <c r="AC28" s="218"/>
      <c r="AD28" s="218"/>
      <c r="AE28" s="218"/>
      <c r="AF28" s="29"/>
      <c r="AG28" s="29"/>
      <c r="AH28" s="29"/>
      <c r="AI28" s="29"/>
      <c r="AJ28" s="29"/>
      <c r="AK28" s="218" t="s">
        <v>38</v>
      </c>
      <c r="AL28" s="218"/>
      <c r="AM28" s="218"/>
      <c r="AN28" s="218"/>
      <c r="AO28" s="218"/>
      <c r="AP28" s="29"/>
      <c r="AQ28" s="29"/>
      <c r="AR28" s="30"/>
      <c r="BE28" s="209"/>
    </row>
    <row r="29" spans="1:71" s="3" customFormat="1" ht="14.45" customHeight="1">
      <c r="B29" s="34"/>
      <c r="D29" s="24" t="s">
        <v>39</v>
      </c>
      <c r="F29" s="35" t="s">
        <v>40</v>
      </c>
      <c r="L29" s="206">
        <v>0.2</v>
      </c>
      <c r="M29" s="205"/>
      <c r="N29" s="205"/>
      <c r="O29" s="205"/>
      <c r="P29" s="205"/>
      <c r="Q29" s="36"/>
      <c r="R29" s="36"/>
      <c r="S29" s="36"/>
      <c r="T29" s="36"/>
      <c r="U29" s="36"/>
      <c r="V29" s="36"/>
      <c r="W29" s="204">
        <f>ROUND(AZ94, 2)</f>
        <v>0</v>
      </c>
      <c r="X29" s="205"/>
      <c r="Y29" s="205"/>
      <c r="Z29" s="205"/>
      <c r="AA29" s="205"/>
      <c r="AB29" s="205"/>
      <c r="AC29" s="205"/>
      <c r="AD29" s="205"/>
      <c r="AE29" s="205"/>
      <c r="AF29" s="36"/>
      <c r="AG29" s="36"/>
      <c r="AH29" s="36"/>
      <c r="AI29" s="36"/>
      <c r="AJ29" s="36"/>
      <c r="AK29" s="204">
        <f>ROUND(AV94, 2)</f>
        <v>0</v>
      </c>
      <c r="AL29" s="205"/>
      <c r="AM29" s="205"/>
      <c r="AN29" s="205"/>
      <c r="AO29" s="205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10"/>
    </row>
    <row r="30" spans="1:71" s="3" customFormat="1" ht="14.45" customHeight="1">
      <c r="B30" s="34"/>
      <c r="F30" s="35" t="s">
        <v>41</v>
      </c>
      <c r="L30" s="206">
        <v>0.2</v>
      </c>
      <c r="M30" s="205"/>
      <c r="N30" s="205"/>
      <c r="O30" s="205"/>
      <c r="P30" s="205"/>
      <c r="Q30" s="36"/>
      <c r="R30" s="36"/>
      <c r="S30" s="36"/>
      <c r="T30" s="36"/>
      <c r="U30" s="36"/>
      <c r="V30" s="36"/>
      <c r="W30" s="204">
        <f>ROUND(BA94, 2)</f>
        <v>0</v>
      </c>
      <c r="X30" s="205"/>
      <c r="Y30" s="205"/>
      <c r="Z30" s="205"/>
      <c r="AA30" s="205"/>
      <c r="AB30" s="205"/>
      <c r="AC30" s="205"/>
      <c r="AD30" s="205"/>
      <c r="AE30" s="205"/>
      <c r="AF30" s="36"/>
      <c r="AG30" s="36"/>
      <c r="AH30" s="36"/>
      <c r="AI30" s="36"/>
      <c r="AJ30" s="36"/>
      <c r="AK30" s="204">
        <f>ROUND(AW94, 2)</f>
        <v>0</v>
      </c>
      <c r="AL30" s="205"/>
      <c r="AM30" s="205"/>
      <c r="AN30" s="205"/>
      <c r="AO30" s="205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10"/>
    </row>
    <row r="31" spans="1:71" s="3" customFormat="1" ht="14.45" hidden="1" customHeight="1">
      <c r="B31" s="34"/>
      <c r="F31" s="24" t="s">
        <v>42</v>
      </c>
      <c r="L31" s="203">
        <v>0.2</v>
      </c>
      <c r="M31" s="202"/>
      <c r="N31" s="202"/>
      <c r="O31" s="202"/>
      <c r="P31" s="202"/>
      <c r="W31" s="201">
        <f>ROUND(BB94, 2)</f>
        <v>0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4"/>
      <c r="BE31" s="210"/>
    </row>
    <row r="32" spans="1:71" s="3" customFormat="1" ht="14.45" hidden="1" customHeight="1">
      <c r="B32" s="34"/>
      <c r="F32" s="24" t="s">
        <v>43</v>
      </c>
      <c r="L32" s="203">
        <v>0.2</v>
      </c>
      <c r="M32" s="202"/>
      <c r="N32" s="202"/>
      <c r="O32" s="202"/>
      <c r="P32" s="202"/>
      <c r="W32" s="201">
        <f>ROUND(BC94, 2)</f>
        <v>0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4"/>
      <c r="BE32" s="210"/>
    </row>
    <row r="33" spans="1:57" s="3" customFormat="1" ht="14.45" hidden="1" customHeight="1">
      <c r="B33" s="34"/>
      <c r="F33" s="35" t="s">
        <v>44</v>
      </c>
      <c r="L33" s="206">
        <v>0</v>
      </c>
      <c r="M33" s="205"/>
      <c r="N33" s="205"/>
      <c r="O33" s="205"/>
      <c r="P33" s="205"/>
      <c r="Q33" s="36"/>
      <c r="R33" s="36"/>
      <c r="S33" s="36"/>
      <c r="T33" s="36"/>
      <c r="U33" s="36"/>
      <c r="V33" s="36"/>
      <c r="W33" s="204">
        <f>ROUND(BD94, 2)</f>
        <v>0</v>
      </c>
      <c r="X33" s="205"/>
      <c r="Y33" s="205"/>
      <c r="Z33" s="205"/>
      <c r="AA33" s="205"/>
      <c r="AB33" s="205"/>
      <c r="AC33" s="205"/>
      <c r="AD33" s="205"/>
      <c r="AE33" s="205"/>
      <c r="AF33" s="36"/>
      <c r="AG33" s="36"/>
      <c r="AH33" s="36"/>
      <c r="AI33" s="36"/>
      <c r="AJ33" s="36"/>
      <c r="AK33" s="204">
        <v>0</v>
      </c>
      <c r="AL33" s="205"/>
      <c r="AM33" s="205"/>
      <c r="AN33" s="205"/>
      <c r="AO33" s="205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10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9"/>
    </row>
    <row r="35" spans="1:57" s="2" customFormat="1" ht="25.9" customHeight="1">
      <c r="A35" s="29"/>
      <c r="B35" s="30"/>
      <c r="C35" s="38"/>
      <c r="D35" s="39" t="s">
        <v>45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46</v>
      </c>
      <c r="U35" s="40"/>
      <c r="V35" s="40"/>
      <c r="W35" s="40"/>
      <c r="X35" s="194" t="s">
        <v>47</v>
      </c>
      <c r="Y35" s="192"/>
      <c r="Z35" s="192"/>
      <c r="AA35" s="192"/>
      <c r="AB35" s="192"/>
      <c r="AC35" s="40"/>
      <c r="AD35" s="40"/>
      <c r="AE35" s="40"/>
      <c r="AF35" s="40"/>
      <c r="AG35" s="40"/>
      <c r="AH35" s="40"/>
      <c r="AI35" s="40"/>
      <c r="AJ35" s="40"/>
      <c r="AK35" s="191">
        <f>SUM(AK26:AK33)</f>
        <v>0</v>
      </c>
      <c r="AL35" s="192"/>
      <c r="AM35" s="192"/>
      <c r="AN35" s="192"/>
      <c r="AO35" s="193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48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49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50</v>
      </c>
      <c r="AI60" s="32"/>
      <c r="AJ60" s="32"/>
      <c r="AK60" s="32"/>
      <c r="AL60" s="32"/>
      <c r="AM60" s="45" t="s">
        <v>51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52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53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50</v>
      </c>
      <c r="AI75" s="32"/>
      <c r="AJ75" s="32"/>
      <c r="AK75" s="32"/>
      <c r="AL75" s="32"/>
      <c r="AM75" s="45" t="s">
        <v>51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54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cig2201</v>
      </c>
      <c r="AR84" s="51"/>
    </row>
    <row r="85" spans="1:91" s="5" customFormat="1" ht="36.950000000000003" customHeight="1">
      <c r="B85" s="52"/>
      <c r="C85" s="53" t="s">
        <v>14</v>
      </c>
      <c r="L85" s="219" t="str">
        <f>K6</f>
        <v>Základná škola TULIPÁNOVÁ, Tulipánová 1, Nitra – Rekonštrukcia pavilónu 3</v>
      </c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Tulipánová 1, Nitra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98">
        <f>IF(AN8= "","",AN8)</f>
        <v>44937</v>
      </c>
      <c r="AN87" s="198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Nitra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199" t="str">
        <f>IF(E17="","",E17)</f>
        <v>Ing. Imrich CIGÁŇ</v>
      </c>
      <c r="AN89" s="200"/>
      <c r="AO89" s="200"/>
      <c r="AP89" s="200"/>
      <c r="AQ89" s="29"/>
      <c r="AR89" s="30"/>
      <c r="AS89" s="184" t="s">
        <v>55</v>
      </c>
      <c r="AT89" s="185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199" t="str">
        <f>IF(E20="","",E20)</f>
        <v>Ing. Imrich CIGÁŇ , s.r.o</v>
      </c>
      <c r="AN90" s="200"/>
      <c r="AO90" s="200"/>
      <c r="AP90" s="200"/>
      <c r="AQ90" s="29"/>
      <c r="AR90" s="30"/>
      <c r="AS90" s="186"/>
      <c r="AT90" s="187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6"/>
      <c r="AT91" s="187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21" t="s">
        <v>56</v>
      </c>
      <c r="D92" s="189"/>
      <c r="E92" s="189"/>
      <c r="F92" s="189"/>
      <c r="G92" s="189"/>
      <c r="H92" s="60"/>
      <c r="I92" s="188" t="s">
        <v>57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7" t="s">
        <v>58</v>
      </c>
      <c r="AH92" s="189"/>
      <c r="AI92" s="189"/>
      <c r="AJ92" s="189"/>
      <c r="AK92" s="189"/>
      <c r="AL92" s="189"/>
      <c r="AM92" s="189"/>
      <c r="AN92" s="188" t="s">
        <v>59</v>
      </c>
      <c r="AO92" s="189"/>
      <c r="AP92" s="190"/>
      <c r="AQ92" s="61" t="s">
        <v>60</v>
      </c>
      <c r="AR92" s="30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73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82">
        <f>ROUND(SUM(AG95:AG108),2)</f>
        <v>0</v>
      </c>
      <c r="AH94" s="182"/>
      <c r="AI94" s="182"/>
      <c r="AJ94" s="182"/>
      <c r="AK94" s="182"/>
      <c r="AL94" s="182"/>
      <c r="AM94" s="182"/>
      <c r="AN94" s="183">
        <f t="shared" ref="AN94:AN108" si="0">SUM(AG94,AT94)</f>
        <v>0</v>
      </c>
      <c r="AO94" s="183"/>
      <c r="AP94" s="183"/>
      <c r="AQ94" s="72" t="s">
        <v>1</v>
      </c>
      <c r="AR94" s="68"/>
      <c r="AS94" s="73">
        <f>ROUND(SUM(AS95:AS108),2)</f>
        <v>0</v>
      </c>
      <c r="AT94" s="74">
        <f t="shared" ref="AT94:AT108" si="1">ROUND(SUM(AV94:AW94),2)</f>
        <v>0</v>
      </c>
      <c r="AU94" s="75">
        <f>ROUND(SUM(AU95:AU108),5)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ROUND(SUM(AZ95:AZ108),2)</f>
        <v>0</v>
      </c>
      <c r="BA94" s="74">
        <f>ROUND(SUM(BA95:BA108),2)</f>
        <v>0</v>
      </c>
      <c r="BB94" s="74">
        <f>ROUND(SUM(BB95:BB108),2)</f>
        <v>0</v>
      </c>
      <c r="BC94" s="74">
        <f>ROUND(SUM(BC95:BC108),2)</f>
        <v>0</v>
      </c>
      <c r="BD94" s="76">
        <f>ROUND(SUM(BD95:BD108),2)</f>
        <v>0</v>
      </c>
      <c r="BS94" s="77" t="s">
        <v>74</v>
      </c>
      <c r="BT94" s="77" t="s">
        <v>75</v>
      </c>
      <c r="BU94" s="78" t="s">
        <v>76</v>
      </c>
      <c r="BV94" s="77" t="s">
        <v>77</v>
      </c>
      <c r="BW94" s="77" t="s">
        <v>4</v>
      </c>
      <c r="BX94" s="77" t="s">
        <v>78</v>
      </c>
      <c r="CL94" s="77" t="s">
        <v>1</v>
      </c>
    </row>
    <row r="95" spans="1:91" s="7" customFormat="1" ht="16.5" customHeight="1">
      <c r="A95" s="79" t="s">
        <v>79</v>
      </c>
      <c r="B95" s="80"/>
      <c r="C95" s="81"/>
      <c r="D95" s="207" t="s">
        <v>80</v>
      </c>
      <c r="E95" s="207"/>
      <c r="F95" s="207"/>
      <c r="G95" s="207"/>
      <c r="H95" s="207"/>
      <c r="I95" s="82"/>
      <c r="J95" s="207" t="s">
        <v>81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180">
        <f>'SO01 - SO-01 Vnútorné sta...'!J30</f>
        <v>0</v>
      </c>
      <c r="AH95" s="181"/>
      <c r="AI95" s="181"/>
      <c r="AJ95" s="181"/>
      <c r="AK95" s="181"/>
      <c r="AL95" s="181"/>
      <c r="AM95" s="181"/>
      <c r="AN95" s="180">
        <f t="shared" si="0"/>
        <v>0</v>
      </c>
      <c r="AO95" s="181"/>
      <c r="AP95" s="181"/>
      <c r="AQ95" s="83" t="s">
        <v>82</v>
      </c>
      <c r="AR95" s="80"/>
      <c r="AS95" s="84">
        <v>0</v>
      </c>
      <c r="AT95" s="85">
        <f t="shared" si="1"/>
        <v>0</v>
      </c>
      <c r="AU95" s="86">
        <f>'SO01 - SO-01 Vnútorné sta...'!P136</f>
        <v>0</v>
      </c>
      <c r="AV95" s="85">
        <f>'SO01 - SO-01 Vnútorné sta...'!J33</f>
        <v>0</v>
      </c>
      <c r="AW95" s="85">
        <f>'SO01 - SO-01 Vnútorné sta...'!J34</f>
        <v>0</v>
      </c>
      <c r="AX95" s="85">
        <f>'SO01 - SO-01 Vnútorné sta...'!J35</f>
        <v>0</v>
      </c>
      <c r="AY95" s="85">
        <f>'SO01 - SO-01 Vnútorné sta...'!J36</f>
        <v>0</v>
      </c>
      <c r="AZ95" s="85">
        <f>'SO01 - SO-01 Vnútorné sta...'!F33</f>
        <v>0</v>
      </c>
      <c r="BA95" s="85">
        <f>'SO01 - SO-01 Vnútorné sta...'!F34</f>
        <v>0</v>
      </c>
      <c r="BB95" s="85">
        <f>'SO01 - SO-01 Vnútorné sta...'!F35</f>
        <v>0</v>
      </c>
      <c r="BC95" s="85">
        <f>'SO01 - SO-01 Vnútorné sta...'!F36</f>
        <v>0</v>
      </c>
      <c r="BD95" s="87">
        <f>'SO01 - SO-01 Vnútorné sta...'!F37</f>
        <v>0</v>
      </c>
      <c r="BT95" s="88" t="s">
        <v>83</v>
      </c>
      <c r="BV95" s="88" t="s">
        <v>77</v>
      </c>
      <c r="BW95" s="88" t="s">
        <v>84</v>
      </c>
      <c r="BX95" s="88" t="s">
        <v>4</v>
      </c>
      <c r="CL95" s="88" t="s">
        <v>1</v>
      </c>
      <c r="CM95" s="88" t="s">
        <v>75</v>
      </c>
    </row>
    <row r="96" spans="1:91" s="7" customFormat="1" ht="16.5" customHeight="1">
      <c r="A96" s="79" t="s">
        <v>79</v>
      </c>
      <c r="B96" s="80"/>
      <c r="C96" s="81"/>
      <c r="D96" s="207" t="s">
        <v>85</v>
      </c>
      <c r="E96" s="207"/>
      <c r="F96" s="207"/>
      <c r="G96" s="207"/>
      <c r="H96" s="207"/>
      <c r="I96" s="82"/>
      <c r="J96" s="207" t="s">
        <v>86</v>
      </c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180">
        <f>'SO011 - SO-01.1 Búracie p...'!J30</f>
        <v>0</v>
      </c>
      <c r="AH96" s="181"/>
      <c r="AI96" s="181"/>
      <c r="AJ96" s="181"/>
      <c r="AK96" s="181"/>
      <c r="AL96" s="181"/>
      <c r="AM96" s="181"/>
      <c r="AN96" s="180">
        <f t="shared" si="0"/>
        <v>0</v>
      </c>
      <c r="AO96" s="181"/>
      <c r="AP96" s="181"/>
      <c r="AQ96" s="83" t="s">
        <v>82</v>
      </c>
      <c r="AR96" s="80"/>
      <c r="AS96" s="84">
        <v>0</v>
      </c>
      <c r="AT96" s="85">
        <f t="shared" si="1"/>
        <v>0</v>
      </c>
      <c r="AU96" s="86">
        <f>'SO011 - SO-01.1 Búracie p...'!P130</f>
        <v>0</v>
      </c>
      <c r="AV96" s="85">
        <f>'SO011 - SO-01.1 Búracie p...'!J33</f>
        <v>0</v>
      </c>
      <c r="AW96" s="85">
        <f>'SO011 - SO-01.1 Búracie p...'!J34</f>
        <v>0</v>
      </c>
      <c r="AX96" s="85">
        <f>'SO011 - SO-01.1 Búracie p...'!J35</f>
        <v>0</v>
      </c>
      <c r="AY96" s="85">
        <f>'SO011 - SO-01.1 Búracie p...'!J36</f>
        <v>0</v>
      </c>
      <c r="AZ96" s="85">
        <f>'SO011 - SO-01.1 Búracie p...'!F33</f>
        <v>0</v>
      </c>
      <c r="BA96" s="85">
        <f>'SO011 - SO-01.1 Búracie p...'!F34</f>
        <v>0</v>
      </c>
      <c r="BB96" s="85">
        <f>'SO011 - SO-01.1 Búracie p...'!F35</f>
        <v>0</v>
      </c>
      <c r="BC96" s="85">
        <f>'SO011 - SO-01.1 Búracie p...'!F36</f>
        <v>0</v>
      </c>
      <c r="BD96" s="87">
        <f>'SO011 - SO-01.1 Búracie p...'!F37</f>
        <v>0</v>
      </c>
      <c r="BT96" s="88" t="s">
        <v>83</v>
      </c>
      <c r="BV96" s="88" t="s">
        <v>77</v>
      </c>
      <c r="BW96" s="88" t="s">
        <v>87</v>
      </c>
      <c r="BX96" s="88" t="s">
        <v>4</v>
      </c>
      <c r="CL96" s="88" t="s">
        <v>1</v>
      </c>
      <c r="CM96" s="88" t="s">
        <v>75</v>
      </c>
    </row>
    <row r="97" spans="1:91" s="7" customFormat="1" ht="16.5" customHeight="1">
      <c r="A97" s="79" t="s">
        <v>79</v>
      </c>
      <c r="B97" s="80"/>
      <c r="C97" s="81"/>
      <c r="D97" s="207" t="s">
        <v>88</v>
      </c>
      <c r="E97" s="207"/>
      <c r="F97" s="207"/>
      <c r="G97" s="207"/>
      <c r="H97" s="207"/>
      <c r="I97" s="82"/>
      <c r="J97" s="207" t="s">
        <v>89</v>
      </c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180">
        <f>'SO012 - SO-01.2 Statické ...'!J30</f>
        <v>0</v>
      </c>
      <c r="AH97" s="181"/>
      <c r="AI97" s="181"/>
      <c r="AJ97" s="181"/>
      <c r="AK97" s="181"/>
      <c r="AL97" s="181"/>
      <c r="AM97" s="181"/>
      <c r="AN97" s="180">
        <f t="shared" si="0"/>
        <v>0</v>
      </c>
      <c r="AO97" s="181"/>
      <c r="AP97" s="181"/>
      <c r="AQ97" s="83" t="s">
        <v>82</v>
      </c>
      <c r="AR97" s="80"/>
      <c r="AS97" s="84">
        <v>0</v>
      </c>
      <c r="AT97" s="85">
        <f t="shared" si="1"/>
        <v>0</v>
      </c>
      <c r="AU97" s="86">
        <f>'SO012 - SO-01.2 Statické ...'!P123</f>
        <v>0</v>
      </c>
      <c r="AV97" s="85">
        <f>'SO012 - SO-01.2 Statické ...'!J33</f>
        <v>0</v>
      </c>
      <c r="AW97" s="85">
        <f>'SO012 - SO-01.2 Statické ...'!J34</f>
        <v>0</v>
      </c>
      <c r="AX97" s="85">
        <f>'SO012 - SO-01.2 Statické ...'!J35</f>
        <v>0</v>
      </c>
      <c r="AY97" s="85">
        <f>'SO012 - SO-01.2 Statické ...'!J36</f>
        <v>0</v>
      </c>
      <c r="AZ97" s="85">
        <f>'SO012 - SO-01.2 Statické ...'!F33</f>
        <v>0</v>
      </c>
      <c r="BA97" s="85">
        <f>'SO012 - SO-01.2 Statické ...'!F34</f>
        <v>0</v>
      </c>
      <c r="BB97" s="85">
        <f>'SO012 - SO-01.2 Statické ...'!F35</f>
        <v>0</v>
      </c>
      <c r="BC97" s="85">
        <f>'SO012 - SO-01.2 Statické ...'!F36</f>
        <v>0</v>
      </c>
      <c r="BD97" s="87">
        <f>'SO012 - SO-01.2 Statické ...'!F37</f>
        <v>0</v>
      </c>
      <c r="BT97" s="88" t="s">
        <v>83</v>
      </c>
      <c r="BV97" s="88" t="s">
        <v>77</v>
      </c>
      <c r="BW97" s="88" t="s">
        <v>90</v>
      </c>
      <c r="BX97" s="88" t="s">
        <v>4</v>
      </c>
      <c r="CL97" s="88" t="s">
        <v>1</v>
      </c>
      <c r="CM97" s="88" t="s">
        <v>75</v>
      </c>
    </row>
    <row r="98" spans="1:91" s="7" customFormat="1" ht="16.5" customHeight="1">
      <c r="A98" s="79" t="s">
        <v>79</v>
      </c>
      <c r="B98" s="80"/>
      <c r="C98" s="81"/>
      <c r="D98" s="207" t="s">
        <v>91</v>
      </c>
      <c r="E98" s="207"/>
      <c r="F98" s="207"/>
      <c r="G98" s="207"/>
      <c r="H98" s="207"/>
      <c r="I98" s="82"/>
      <c r="J98" s="207" t="s">
        <v>92</v>
      </c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180">
        <f>'SO013 - SO-01.3 Vonkajšie...'!J30</f>
        <v>0</v>
      </c>
      <c r="AH98" s="181"/>
      <c r="AI98" s="181"/>
      <c r="AJ98" s="181"/>
      <c r="AK98" s="181"/>
      <c r="AL98" s="181"/>
      <c r="AM98" s="181"/>
      <c r="AN98" s="180">
        <f t="shared" si="0"/>
        <v>0</v>
      </c>
      <c r="AO98" s="181"/>
      <c r="AP98" s="181"/>
      <c r="AQ98" s="83" t="s">
        <v>82</v>
      </c>
      <c r="AR98" s="80"/>
      <c r="AS98" s="84">
        <v>0</v>
      </c>
      <c r="AT98" s="85">
        <f t="shared" si="1"/>
        <v>0</v>
      </c>
      <c r="AU98" s="86">
        <f>'SO013 - SO-01.3 Vonkajšie...'!P126</f>
        <v>0</v>
      </c>
      <c r="AV98" s="85">
        <f>'SO013 - SO-01.3 Vonkajšie...'!J33</f>
        <v>0</v>
      </c>
      <c r="AW98" s="85">
        <f>'SO013 - SO-01.3 Vonkajšie...'!J34</f>
        <v>0</v>
      </c>
      <c r="AX98" s="85">
        <f>'SO013 - SO-01.3 Vonkajšie...'!J35</f>
        <v>0</v>
      </c>
      <c r="AY98" s="85">
        <f>'SO013 - SO-01.3 Vonkajšie...'!J36</f>
        <v>0</v>
      </c>
      <c r="AZ98" s="85">
        <f>'SO013 - SO-01.3 Vonkajšie...'!F33</f>
        <v>0</v>
      </c>
      <c r="BA98" s="85">
        <f>'SO013 - SO-01.3 Vonkajšie...'!F34</f>
        <v>0</v>
      </c>
      <c r="BB98" s="85">
        <f>'SO013 - SO-01.3 Vonkajšie...'!F35</f>
        <v>0</v>
      </c>
      <c r="BC98" s="85">
        <f>'SO013 - SO-01.3 Vonkajšie...'!F36</f>
        <v>0</v>
      </c>
      <c r="BD98" s="87">
        <f>'SO013 - SO-01.3 Vonkajšie...'!F37</f>
        <v>0</v>
      </c>
      <c r="BT98" s="88" t="s">
        <v>83</v>
      </c>
      <c r="BV98" s="88" t="s">
        <v>77</v>
      </c>
      <c r="BW98" s="88" t="s">
        <v>93</v>
      </c>
      <c r="BX98" s="88" t="s">
        <v>4</v>
      </c>
      <c r="CL98" s="88" t="s">
        <v>1</v>
      </c>
      <c r="CM98" s="88" t="s">
        <v>75</v>
      </c>
    </row>
    <row r="99" spans="1:91" s="7" customFormat="1" ht="16.5" customHeight="1">
      <c r="A99" s="79" t="s">
        <v>79</v>
      </c>
      <c r="B99" s="80"/>
      <c r="C99" s="81"/>
      <c r="D99" s="207" t="s">
        <v>94</v>
      </c>
      <c r="E99" s="207"/>
      <c r="F99" s="207"/>
      <c r="G99" s="207"/>
      <c r="H99" s="207"/>
      <c r="I99" s="82"/>
      <c r="J99" s="207" t="s">
        <v>95</v>
      </c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180">
        <f>'SO014 - SO-01.4 Zatepleni...'!J30</f>
        <v>0</v>
      </c>
      <c r="AH99" s="181"/>
      <c r="AI99" s="181"/>
      <c r="AJ99" s="181"/>
      <c r="AK99" s="181"/>
      <c r="AL99" s="181"/>
      <c r="AM99" s="181"/>
      <c r="AN99" s="180">
        <f t="shared" si="0"/>
        <v>0</v>
      </c>
      <c r="AO99" s="181"/>
      <c r="AP99" s="181"/>
      <c r="AQ99" s="83" t="s">
        <v>82</v>
      </c>
      <c r="AR99" s="80"/>
      <c r="AS99" s="84">
        <v>0</v>
      </c>
      <c r="AT99" s="85">
        <f t="shared" si="1"/>
        <v>0</v>
      </c>
      <c r="AU99" s="86">
        <f>'SO014 - SO-01.4 Zatepleni...'!P127</f>
        <v>0</v>
      </c>
      <c r="AV99" s="85">
        <f>'SO014 - SO-01.4 Zatepleni...'!J33</f>
        <v>0</v>
      </c>
      <c r="AW99" s="85">
        <f>'SO014 - SO-01.4 Zatepleni...'!J34</f>
        <v>0</v>
      </c>
      <c r="AX99" s="85">
        <f>'SO014 - SO-01.4 Zatepleni...'!J35</f>
        <v>0</v>
      </c>
      <c r="AY99" s="85">
        <f>'SO014 - SO-01.4 Zatepleni...'!J36</f>
        <v>0</v>
      </c>
      <c r="AZ99" s="85">
        <f>'SO014 - SO-01.4 Zatepleni...'!F33</f>
        <v>0</v>
      </c>
      <c r="BA99" s="85">
        <f>'SO014 - SO-01.4 Zatepleni...'!F34</f>
        <v>0</v>
      </c>
      <c r="BB99" s="85">
        <f>'SO014 - SO-01.4 Zatepleni...'!F35</f>
        <v>0</v>
      </c>
      <c r="BC99" s="85">
        <f>'SO014 - SO-01.4 Zatepleni...'!F36</f>
        <v>0</v>
      </c>
      <c r="BD99" s="87">
        <f>'SO014 - SO-01.4 Zatepleni...'!F37</f>
        <v>0</v>
      </c>
      <c r="BT99" s="88" t="s">
        <v>83</v>
      </c>
      <c r="BV99" s="88" t="s">
        <v>77</v>
      </c>
      <c r="BW99" s="88" t="s">
        <v>96</v>
      </c>
      <c r="BX99" s="88" t="s">
        <v>4</v>
      </c>
      <c r="CL99" s="88" t="s">
        <v>1</v>
      </c>
      <c r="CM99" s="88" t="s">
        <v>75</v>
      </c>
    </row>
    <row r="100" spans="1:91" s="7" customFormat="1" ht="16.5" customHeight="1">
      <c r="A100" s="79" t="s">
        <v>79</v>
      </c>
      <c r="B100" s="80"/>
      <c r="C100" s="81"/>
      <c r="D100" s="207" t="s">
        <v>97</v>
      </c>
      <c r="E100" s="207"/>
      <c r="F100" s="207"/>
      <c r="G100" s="207"/>
      <c r="H100" s="207"/>
      <c r="I100" s="82"/>
      <c r="J100" s="207" t="s">
        <v>98</v>
      </c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7"/>
      <c r="AE100" s="207"/>
      <c r="AF100" s="207"/>
      <c r="AG100" s="180">
        <f>'SO015 - SO-01.5 Zatepleni...'!J30</f>
        <v>0</v>
      </c>
      <c r="AH100" s="181"/>
      <c r="AI100" s="181"/>
      <c r="AJ100" s="181"/>
      <c r="AK100" s="181"/>
      <c r="AL100" s="181"/>
      <c r="AM100" s="181"/>
      <c r="AN100" s="180">
        <f t="shared" si="0"/>
        <v>0</v>
      </c>
      <c r="AO100" s="181"/>
      <c r="AP100" s="181"/>
      <c r="AQ100" s="83" t="s">
        <v>82</v>
      </c>
      <c r="AR100" s="80"/>
      <c r="AS100" s="84">
        <v>0</v>
      </c>
      <c r="AT100" s="85">
        <f t="shared" si="1"/>
        <v>0</v>
      </c>
      <c r="AU100" s="86">
        <f>'SO015 - SO-01.5 Zatepleni...'!P126</f>
        <v>0</v>
      </c>
      <c r="AV100" s="85">
        <f>'SO015 - SO-01.5 Zatepleni...'!J33</f>
        <v>0</v>
      </c>
      <c r="AW100" s="85">
        <f>'SO015 - SO-01.5 Zatepleni...'!J34</f>
        <v>0</v>
      </c>
      <c r="AX100" s="85">
        <f>'SO015 - SO-01.5 Zatepleni...'!J35</f>
        <v>0</v>
      </c>
      <c r="AY100" s="85">
        <f>'SO015 - SO-01.5 Zatepleni...'!J36</f>
        <v>0</v>
      </c>
      <c r="AZ100" s="85">
        <f>'SO015 - SO-01.5 Zatepleni...'!F33</f>
        <v>0</v>
      </c>
      <c r="BA100" s="85">
        <f>'SO015 - SO-01.5 Zatepleni...'!F34</f>
        <v>0</v>
      </c>
      <c r="BB100" s="85">
        <f>'SO015 - SO-01.5 Zatepleni...'!F35</f>
        <v>0</v>
      </c>
      <c r="BC100" s="85">
        <f>'SO015 - SO-01.5 Zatepleni...'!F36</f>
        <v>0</v>
      </c>
      <c r="BD100" s="87">
        <f>'SO015 - SO-01.5 Zatepleni...'!F37</f>
        <v>0</v>
      </c>
      <c r="BT100" s="88" t="s">
        <v>83</v>
      </c>
      <c r="BV100" s="88" t="s">
        <v>77</v>
      </c>
      <c r="BW100" s="88" t="s">
        <v>99</v>
      </c>
      <c r="BX100" s="88" t="s">
        <v>4</v>
      </c>
      <c r="CL100" s="88" t="s">
        <v>1</v>
      </c>
      <c r="CM100" s="88" t="s">
        <v>75</v>
      </c>
    </row>
    <row r="101" spans="1:91" s="7" customFormat="1" ht="24.75" customHeight="1">
      <c r="A101" s="79" t="s">
        <v>79</v>
      </c>
      <c r="B101" s="80"/>
      <c r="C101" s="81"/>
      <c r="D101" s="207" t="s">
        <v>100</v>
      </c>
      <c r="E101" s="207"/>
      <c r="F101" s="207"/>
      <c r="G101" s="207"/>
      <c r="H101" s="207"/>
      <c r="I101" s="82"/>
      <c r="J101" s="207" t="s">
        <v>101</v>
      </c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180">
        <f>'SO02 - SO-02 Rekonštrukci...'!J30</f>
        <v>0</v>
      </c>
      <c r="AH101" s="181"/>
      <c r="AI101" s="181"/>
      <c r="AJ101" s="181"/>
      <c r="AK101" s="181"/>
      <c r="AL101" s="181"/>
      <c r="AM101" s="181"/>
      <c r="AN101" s="180">
        <f t="shared" si="0"/>
        <v>0</v>
      </c>
      <c r="AO101" s="181"/>
      <c r="AP101" s="181"/>
      <c r="AQ101" s="83" t="s">
        <v>82</v>
      </c>
      <c r="AR101" s="80"/>
      <c r="AS101" s="84">
        <v>0</v>
      </c>
      <c r="AT101" s="85">
        <f t="shared" si="1"/>
        <v>0</v>
      </c>
      <c r="AU101" s="86">
        <f>'SO02 - SO-02 Rekonštrukci...'!P127</f>
        <v>0</v>
      </c>
      <c r="AV101" s="85">
        <f>'SO02 - SO-02 Rekonštrukci...'!J33</f>
        <v>0</v>
      </c>
      <c r="AW101" s="85">
        <f>'SO02 - SO-02 Rekonštrukci...'!J34</f>
        <v>0</v>
      </c>
      <c r="AX101" s="85">
        <f>'SO02 - SO-02 Rekonštrukci...'!J35</f>
        <v>0</v>
      </c>
      <c r="AY101" s="85">
        <f>'SO02 - SO-02 Rekonštrukci...'!J36</f>
        <v>0</v>
      </c>
      <c r="AZ101" s="85">
        <f>'SO02 - SO-02 Rekonštrukci...'!F33</f>
        <v>0</v>
      </c>
      <c r="BA101" s="85">
        <f>'SO02 - SO-02 Rekonštrukci...'!F34</f>
        <v>0</v>
      </c>
      <c r="BB101" s="85">
        <f>'SO02 - SO-02 Rekonštrukci...'!F35</f>
        <v>0</v>
      </c>
      <c r="BC101" s="85">
        <f>'SO02 - SO-02 Rekonštrukci...'!F36</f>
        <v>0</v>
      </c>
      <c r="BD101" s="87">
        <f>'SO02 - SO-02 Rekonštrukci...'!F37</f>
        <v>0</v>
      </c>
      <c r="BT101" s="88" t="s">
        <v>83</v>
      </c>
      <c r="BV101" s="88" t="s">
        <v>77</v>
      </c>
      <c r="BW101" s="88" t="s">
        <v>102</v>
      </c>
      <c r="BX101" s="88" t="s">
        <v>4</v>
      </c>
      <c r="CL101" s="88" t="s">
        <v>1</v>
      </c>
      <c r="CM101" s="88" t="s">
        <v>75</v>
      </c>
    </row>
    <row r="102" spans="1:91" s="7" customFormat="1" ht="16.5" customHeight="1">
      <c r="A102" s="79" t="s">
        <v>79</v>
      </c>
      <c r="B102" s="80"/>
      <c r="C102" s="81"/>
      <c r="D102" s="207" t="s">
        <v>103</v>
      </c>
      <c r="E102" s="207"/>
      <c r="F102" s="207"/>
      <c r="G102" s="207"/>
      <c r="H102" s="207"/>
      <c r="I102" s="82"/>
      <c r="J102" s="207" t="s">
        <v>104</v>
      </c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180">
        <f>'SO021 - SO-02.1 Pripojova...'!J30</f>
        <v>0</v>
      </c>
      <c r="AH102" s="181"/>
      <c r="AI102" s="181"/>
      <c r="AJ102" s="181"/>
      <c r="AK102" s="181"/>
      <c r="AL102" s="181"/>
      <c r="AM102" s="181"/>
      <c r="AN102" s="180">
        <f t="shared" si="0"/>
        <v>0</v>
      </c>
      <c r="AO102" s="181"/>
      <c r="AP102" s="181"/>
      <c r="AQ102" s="83" t="s">
        <v>82</v>
      </c>
      <c r="AR102" s="80"/>
      <c r="AS102" s="84">
        <v>0</v>
      </c>
      <c r="AT102" s="85">
        <f t="shared" si="1"/>
        <v>0</v>
      </c>
      <c r="AU102" s="86">
        <f>'SO021 - SO-02.1 Pripojova...'!P125</f>
        <v>0</v>
      </c>
      <c r="AV102" s="85">
        <f>'SO021 - SO-02.1 Pripojova...'!J33</f>
        <v>0</v>
      </c>
      <c r="AW102" s="85">
        <f>'SO021 - SO-02.1 Pripojova...'!J34</f>
        <v>0</v>
      </c>
      <c r="AX102" s="85">
        <f>'SO021 - SO-02.1 Pripojova...'!J35</f>
        <v>0</v>
      </c>
      <c r="AY102" s="85">
        <f>'SO021 - SO-02.1 Pripojova...'!J36</f>
        <v>0</v>
      </c>
      <c r="AZ102" s="85">
        <f>'SO021 - SO-02.1 Pripojova...'!F33</f>
        <v>0</v>
      </c>
      <c r="BA102" s="85">
        <f>'SO021 - SO-02.1 Pripojova...'!F34</f>
        <v>0</v>
      </c>
      <c r="BB102" s="85">
        <f>'SO021 - SO-02.1 Pripojova...'!F35</f>
        <v>0</v>
      </c>
      <c r="BC102" s="85">
        <f>'SO021 - SO-02.1 Pripojova...'!F36</f>
        <v>0</v>
      </c>
      <c r="BD102" s="87">
        <f>'SO021 - SO-02.1 Pripojova...'!F37</f>
        <v>0</v>
      </c>
      <c r="BT102" s="88" t="s">
        <v>83</v>
      </c>
      <c r="BV102" s="88" t="s">
        <v>77</v>
      </c>
      <c r="BW102" s="88" t="s">
        <v>105</v>
      </c>
      <c r="BX102" s="88" t="s">
        <v>4</v>
      </c>
      <c r="CL102" s="88" t="s">
        <v>1</v>
      </c>
      <c r="CM102" s="88" t="s">
        <v>75</v>
      </c>
    </row>
    <row r="103" spans="1:91" s="7" customFormat="1" ht="16.5" customHeight="1">
      <c r="A103" s="79" t="s">
        <v>79</v>
      </c>
      <c r="B103" s="80"/>
      <c r="C103" s="81"/>
      <c r="D103" s="207" t="s">
        <v>106</v>
      </c>
      <c r="E103" s="207"/>
      <c r="F103" s="207"/>
      <c r="G103" s="207"/>
      <c r="H103" s="207"/>
      <c r="I103" s="82"/>
      <c r="J103" s="207" t="s">
        <v>107</v>
      </c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180">
        <f>'SO03 - SO-03 Vykurovanie'!J30</f>
        <v>0</v>
      </c>
      <c r="AH103" s="181"/>
      <c r="AI103" s="181"/>
      <c r="AJ103" s="181"/>
      <c r="AK103" s="181"/>
      <c r="AL103" s="181"/>
      <c r="AM103" s="181"/>
      <c r="AN103" s="180">
        <f t="shared" si="0"/>
        <v>0</v>
      </c>
      <c r="AO103" s="181"/>
      <c r="AP103" s="181"/>
      <c r="AQ103" s="83" t="s">
        <v>82</v>
      </c>
      <c r="AR103" s="80"/>
      <c r="AS103" s="84">
        <v>0</v>
      </c>
      <c r="AT103" s="85">
        <f t="shared" si="1"/>
        <v>0</v>
      </c>
      <c r="AU103" s="86">
        <f>'SO03 - SO-03 Vykurovanie'!P126</f>
        <v>0</v>
      </c>
      <c r="AV103" s="85">
        <f>'SO03 - SO-03 Vykurovanie'!J33</f>
        <v>0</v>
      </c>
      <c r="AW103" s="85">
        <f>'SO03 - SO-03 Vykurovanie'!J34</f>
        <v>0</v>
      </c>
      <c r="AX103" s="85">
        <f>'SO03 - SO-03 Vykurovanie'!J35</f>
        <v>0</v>
      </c>
      <c r="AY103" s="85">
        <f>'SO03 - SO-03 Vykurovanie'!J36</f>
        <v>0</v>
      </c>
      <c r="AZ103" s="85">
        <f>'SO03 - SO-03 Vykurovanie'!F33</f>
        <v>0</v>
      </c>
      <c r="BA103" s="85">
        <f>'SO03 - SO-03 Vykurovanie'!F34</f>
        <v>0</v>
      </c>
      <c r="BB103" s="85">
        <f>'SO03 - SO-03 Vykurovanie'!F35</f>
        <v>0</v>
      </c>
      <c r="BC103" s="85">
        <f>'SO03 - SO-03 Vykurovanie'!F36</f>
        <v>0</v>
      </c>
      <c r="BD103" s="87">
        <f>'SO03 - SO-03 Vykurovanie'!F37</f>
        <v>0</v>
      </c>
      <c r="BT103" s="88" t="s">
        <v>83</v>
      </c>
      <c r="BV103" s="88" t="s">
        <v>77</v>
      </c>
      <c r="BW103" s="88" t="s">
        <v>108</v>
      </c>
      <c r="BX103" s="88" t="s">
        <v>4</v>
      </c>
      <c r="CL103" s="88" t="s">
        <v>1</v>
      </c>
      <c r="CM103" s="88" t="s">
        <v>75</v>
      </c>
    </row>
    <row r="104" spans="1:91" s="7" customFormat="1" ht="16.5" customHeight="1">
      <c r="A104" s="79" t="s">
        <v>79</v>
      </c>
      <c r="B104" s="80"/>
      <c r="C104" s="81"/>
      <c r="D104" s="207" t="s">
        <v>109</v>
      </c>
      <c r="E104" s="207"/>
      <c r="F104" s="207"/>
      <c r="G104" s="207"/>
      <c r="H104" s="207"/>
      <c r="I104" s="82"/>
      <c r="J104" s="207" t="s">
        <v>110</v>
      </c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180">
        <f>'SO031 - SO-03.1 Pripojova...'!J30</f>
        <v>0</v>
      </c>
      <c r="AH104" s="181"/>
      <c r="AI104" s="181"/>
      <c r="AJ104" s="181"/>
      <c r="AK104" s="181"/>
      <c r="AL104" s="181"/>
      <c r="AM104" s="181"/>
      <c r="AN104" s="180">
        <f t="shared" si="0"/>
        <v>0</v>
      </c>
      <c r="AO104" s="181"/>
      <c r="AP104" s="181"/>
      <c r="AQ104" s="83" t="s">
        <v>82</v>
      </c>
      <c r="AR104" s="80"/>
      <c r="AS104" s="84">
        <v>0</v>
      </c>
      <c r="AT104" s="85">
        <f t="shared" si="1"/>
        <v>0</v>
      </c>
      <c r="AU104" s="86">
        <f>'SO031 - SO-03.1 Pripojova...'!P127</f>
        <v>0</v>
      </c>
      <c r="AV104" s="85">
        <f>'SO031 - SO-03.1 Pripojova...'!J33</f>
        <v>0</v>
      </c>
      <c r="AW104" s="85">
        <f>'SO031 - SO-03.1 Pripojova...'!J34</f>
        <v>0</v>
      </c>
      <c r="AX104" s="85">
        <f>'SO031 - SO-03.1 Pripojova...'!J35</f>
        <v>0</v>
      </c>
      <c r="AY104" s="85">
        <f>'SO031 - SO-03.1 Pripojova...'!J36</f>
        <v>0</v>
      </c>
      <c r="AZ104" s="85">
        <f>'SO031 - SO-03.1 Pripojova...'!F33</f>
        <v>0</v>
      </c>
      <c r="BA104" s="85">
        <f>'SO031 - SO-03.1 Pripojova...'!F34</f>
        <v>0</v>
      </c>
      <c r="BB104" s="85">
        <f>'SO031 - SO-03.1 Pripojova...'!F35</f>
        <v>0</v>
      </c>
      <c r="BC104" s="85">
        <f>'SO031 - SO-03.1 Pripojova...'!F36</f>
        <v>0</v>
      </c>
      <c r="BD104" s="87">
        <f>'SO031 - SO-03.1 Pripojova...'!F37</f>
        <v>0</v>
      </c>
      <c r="BT104" s="88" t="s">
        <v>83</v>
      </c>
      <c r="BV104" s="88" t="s">
        <v>77</v>
      </c>
      <c r="BW104" s="88" t="s">
        <v>111</v>
      </c>
      <c r="BX104" s="88" t="s">
        <v>4</v>
      </c>
      <c r="CL104" s="88" t="s">
        <v>1</v>
      </c>
      <c r="CM104" s="88" t="s">
        <v>75</v>
      </c>
    </row>
    <row r="105" spans="1:91" s="7" customFormat="1" ht="16.5" customHeight="1">
      <c r="A105" s="79" t="s">
        <v>79</v>
      </c>
      <c r="B105" s="80"/>
      <c r="C105" s="81"/>
      <c r="D105" s="207" t="s">
        <v>112</v>
      </c>
      <c r="E105" s="207"/>
      <c r="F105" s="207"/>
      <c r="G105" s="207"/>
      <c r="H105" s="207"/>
      <c r="I105" s="82"/>
      <c r="J105" s="207" t="s">
        <v>113</v>
      </c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180">
        <f>'SO04 - SO-04 Vetranie'!J30</f>
        <v>0</v>
      </c>
      <c r="AH105" s="181"/>
      <c r="AI105" s="181"/>
      <c r="AJ105" s="181"/>
      <c r="AK105" s="181"/>
      <c r="AL105" s="181"/>
      <c r="AM105" s="181"/>
      <c r="AN105" s="180">
        <f t="shared" si="0"/>
        <v>0</v>
      </c>
      <c r="AO105" s="181"/>
      <c r="AP105" s="181"/>
      <c r="AQ105" s="83" t="s">
        <v>82</v>
      </c>
      <c r="AR105" s="80"/>
      <c r="AS105" s="84">
        <v>0</v>
      </c>
      <c r="AT105" s="85">
        <f t="shared" si="1"/>
        <v>0</v>
      </c>
      <c r="AU105" s="86">
        <f>'SO04 - SO-04 Vetranie'!P120</f>
        <v>0</v>
      </c>
      <c r="AV105" s="85">
        <f>'SO04 - SO-04 Vetranie'!J33</f>
        <v>0</v>
      </c>
      <c r="AW105" s="85">
        <f>'SO04 - SO-04 Vetranie'!J34</f>
        <v>0</v>
      </c>
      <c r="AX105" s="85">
        <f>'SO04 - SO-04 Vetranie'!J35</f>
        <v>0</v>
      </c>
      <c r="AY105" s="85">
        <f>'SO04 - SO-04 Vetranie'!J36</f>
        <v>0</v>
      </c>
      <c r="AZ105" s="85">
        <f>'SO04 - SO-04 Vetranie'!F33</f>
        <v>0</v>
      </c>
      <c r="BA105" s="85">
        <f>'SO04 - SO-04 Vetranie'!F34</f>
        <v>0</v>
      </c>
      <c r="BB105" s="85">
        <f>'SO04 - SO-04 Vetranie'!F35</f>
        <v>0</v>
      </c>
      <c r="BC105" s="85">
        <f>'SO04 - SO-04 Vetranie'!F36</f>
        <v>0</v>
      </c>
      <c r="BD105" s="87">
        <f>'SO04 - SO-04 Vetranie'!F37</f>
        <v>0</v>
      </c>
      <c r="BT105" s="88" t="s">
        <v>83</v>
      </c>
      <c r="BV105" s="88" t="s">
        <v>77</v>
      </c>
      <c r="BW105" s="88" t="s">
        <v>114</v>
      </c>
      <c r="BX105" s="88" t="s">
        <v>4</v>
      </c>
      <c r="CL105" s="88" t="s">
        <v>1</v>
      </c>
      <c r="CM105" s="88" t="s">
        <v>75</v>
      </c>
    </row>
    <row r="106" spans="1:91" s="7" customFormat="1" ht="16.5" customHeight="1">
      <c r="A106" s="79" t="s">
        <v>79</v>
      </c>
      <c r="B106" s="80"/>
      <c r="C106" s="81"/>
      <c r="D106" s="207" t="s">
        <v>115</v>
      </c>
      <c r="E106" s="207"/>
      <c r="F106" s="207"/>
      <c r="G106" s="207"/>
      <c r="H106" s="207"/>
      <c r="I106" s="82"/>
      <c r="J106" s="207" t="s">
        <v>116</v>
      </c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180">
        <f>'SO05 - Elektroinštalácia'!J30</f>
        <v>0</v>
      </c>
      <c r="AH106" s="181"/>
      <c r="AI106" s="181"/>
      <c r="AJ106" s="181"/>
      <c r="AK106" s="181"/>
      <c r="AL106" s="181"/>
      <c r="AM106" s="181"/>
      <c r="AN106" s="180">
        <f t="shared" si="0"/>
        <v>0</v>
      </c>
      <c r="AO106" s="181"/>
      <c r="AP106" s="181"/>
      <c r="AQ106" s="83" t="s">
        <v>82</v>
      </c>
      <c r="AR106" s="80"/>
      <c r="AS106" s="84">
        <v>0</v>
      </c>
      <c r="AT106" s="85">
        <f t="shared" si="1"/>
        <v>0</v>
      </c>
      <c r="AU106" s="86">
        <f>'SO05 - Elektroinštalácia'!P119</f>
        <v>0</v>
      </c>
      <c r="AV106" s="85">
        <f>'SO05 - Elektroinštalácia'!J33</f>
        <v>0</v>
      </c>
      <c r="AW106" s="85">
        <f>'SO05 - Elektroinštalácia'!J34</f>
        <v>0</v>
      </c>
      <c r="AX106" s="85">
        <f>'SO05 - Elektroinštalácia'!J35</f>
        <v>0</v>
      </c>
      <c r="AY106" s="85">
        <f>'SO05 - Elektroinštalácia'!J36</f>
        <v>0</v>
      </c>
      <c r="AZ106" s="85">
        <f>'SO05 - Elektroinštalácia'!F33</f>
        <v>0</v>
      </c>
      <c r="BA106" s="85">
        <f>'SO05 - Elektroinštalácia'!F34</f>
        <v>0</v>
      </c>
      <c r="BB106" s="85">
        <f>'SO05 - Elektroinštalácia'!F35</f>
        <v>0</v>
      </c>
      <c r="BC106" s="85">
        <f>'SO05 - Elektroinštalácia'!F36</f>
        <v>0</v>
      </c>
      <c r="BD106" s="87">
        <f>'SO05 - Elektroinštalácia'!F37</f>
        <v>0</v>
      </c>
      <c r="BT106" s="88" t="s">
        <v>83</v>
      </c>
      <c r="BV106" s="88" t="s">
        <v>77</v>
      </c>
      <c r="BW106" s="88" t="s">
        <v>117</v>
      </c>
      <c r="BX106" s="88" t="s">
        <v>4</v>
      </c>
      <c r="CL106" s="88" t="s">
        <v>1</v>
      </c>
      <c r="CM106" s="88" t="s">
        <v>75</v>
      </c>
    </row>
    <row r="107" spans="1:91" s="7" customFormat="1" ht="16.5" customHeight="1">
      <c r="A107" s="79" t="s">
        <v>79</v>
      </c>
      <c r="B107" s="80"/>
      <c r="C107" s="81"/>
      <c r="D107" s="207" t="s">
        <v>118</v>
      </c>
      <c r="E107" s="207"/>
      <c r="F107" s="207"/>
      <c r="G107" s="207"/>
      <c r="H107" s="207"/>
      <c r="I107" s="82"/>
      <c r="J107" s="207" t="s">
        <v>119</v>
      </c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180">
        <f>'SO05.1 - Slaboprúd'!J30</f>
        <v>0</v>
      </c>
      <c r="AH107" s="181"/>
      <c r="AI107" s="181"/>
      <c r="AJ107" s="181"/>
      <c r="AK107" s="181"/>
      <c r="AL107" s="181"/>
      <c r="AM107" s="181"/>
      <c r="AN107" s="180">
        <f t="shared" si="0"/>
        <v>0</v>
      </c>
      <c r="AO107" s="181"/>
      <c r="AP107" s="181"/>
      <c r="AQ107" s="83" t="s">
        <v>82</v>
      </c>
      <c r="AR107" s="80"/>
      <c r="AS107" s="84">
        <v>0</v>
      </c>
      <c r="AT107" s="85">
        <f t="shared" si="1"/>
        <v>0</v>
      </c>
      <c r="AU107" s="86">
        <f>'SO05.1 - Slaboprúd'!P120</f>
        <v>0</v>
      </c>
      <c r="AV107" s="85">
        <f>'SO05.1 - Slaboprúd'!J33</f>
        <v>0</v>
      </c>
      <c r="AW107" s="85">
        <f>'SO05.1 - Slaboprúd'!J34</f>
        <v>0</v>
      </c>
      <c r="AX107" s="85">
        <f>'SO05.1 - Slaboprúd'!J35</f>
        <v>0</v>
      </c>
      <c r="AY107" s="85">
        <f>'SO05.1 - Slaboprúd'!J36</f>
        <v>0</v>
      </c>
      <c r="AZ107" s="85">
        <f>'SO05.1 - Slaboprúd'!F33</f>
        <v>0</v>
      </c>
      <c r="BA107" s="85">
        <f>'SO05.1 - Slaboprúd'!F34</f>
        <v>0</v>
      </c>
      <c r="BB107" s="85">
        <f>'SO05.1 - Slaboprúd'!F35</f>
        <v>0</v>
      </c>
      <c r="BC107" s="85">
        <f>'SO05.1 - Slaboprúd'!F36</f>
        <v>0</v>
      </c>
      <c r="BD107" s="87">
        <f>'SO05.1 - Slaboprúd'!F37</f>
        <v>0</v>
      </c>
      <c r="BT107" s="88" t="s">
        <v>83</v>
      </c>
      <c r="BV107" s="88" t="s">
        <v>77</v>
      </c>
      <c r="BW107" s="88" t="s">
        <v>120</v>
      </c>
      <c r="BX107" s="88" t="s">
        <v>4</v>
      </c>
      <c r="CL107" s="88" t="s">
        <v>1</v>
      </c>
      <c r="CM107" s="88" t="s">
        <v>75</v>
      </c>
    </row>
    <row r="108" spans="1:91" s="7" customFormat="1" ht="16.5" customHeight="1">
      <c r="A108" s="79" t="s">
        <v>79</v>
      </c>
      <c r="B108" s="80"/>
      <c r="C108" s="81"/>
      <c r="D108" s="207" t="s">
        <v>121</v>
      </c>
      <c r="E108" s="207"/>
      <c r="F108" s="207"/>
      <c r="G108" s="207"/>
      <c r="H108" s="207"/>
      <c r="I108" s="82"/>
      <c r="J108" s="207" t="s">
        <v>122</v>
      </c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180">
        <f>'SO06 - Bleskozvod'!J30</f>
        <v>0</v>
      </c>
      <c r="AH108" s="181"/>
      <c r="AI108" s="181"/>
      <c r="AJ108" s="181"/>
      <c r="AK108" s="181"/>
      <c r="AL108" s="181"/>
      <c r="AM108" s="181"/>
      <c r="AN108" s="180">
        <f t="shared" si="0"/>
        <v>0</v>
      </c>
      <c r="AO108" s="181"/>
      <c r="AP108" s="181"/>
      <c r="AQ108" s="83" t="s">
        <v>82</v>
      </c>
      <c r="AR108" s="80"/>
      <c r="AS108" s="89">
        <v>0</v>
      </c>
      <c r="AT108" s="90">
        <f t="shared" si="1"/>
        <v>0</v>
      </c>
      <c r="AU108" s="91">
        <f>'SO06 - Bleskozvod'!P120</f>
        <v>0</v>
      </c>
      <c r="AV108" s="90">
        <f>'SO06 - Bleskozvod'!J33</f>
        <v>0</v>
      </c>
      <c r="AW108" s="90">
        <f>'SO06 - Bleskozvod'!J34</f>
        <v>0</v>
      </c>
      <c r="AX108" s="90">
        <f>'SO06 - Bleskozvod'!J35</f>
        <v>0</v>
      </c>
      <c r="AY108" s="90">
        <f>'SO06 - Bleskozvod'!J36</f>
        <v>0</v>
      </c>
      <c r="AZ108" s="90">
        <f>'SO06 - Bleskozvod'!F33</f>
        <v>0</v>
      </c>
      <c r="BA108" s="90">
        <f>'SO06 - Bleskozvod'!F34</f>
        <v>0</v>
      </c>
      <c r="BB108" s="90">
        <f>'SO06 - Bleskozvod'!F35</f>
        <v>0</v>
      </c>
      <c r="BC108" s="90">
        <f>'SO06 - Bleskozvod'!F36</f>
        <v>0</v>
      </c>
      <c r="BD108" s="92">
        <f>'SO06 - Bleskozvod'!F37</f>
        <v>0</v>
      </c>
      <c r="BT108" s="88" t="s">
        <v>83</v>
      </c>
      <c r="BV108" s="88" t="s">
        <v>77</v>
      </c>
      <c r="BW108" s="88" t="s">
        <v>123</v>
      </c>
      <c r="BX108" s="88" t="s">
        <v>4</v>
      </c>
      <c r="CL108" s="88" t="s">
        <v>1</v>
      </c>
      <c r="CM108" s="88" t="s">
        <v>75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L85:AJ85"/>
    <mergeCell ref="D105:H105"/>
    <mergeCell ref="J105:AF105"/>
    <mergeCell ref="D106:H106"/>
    <mergeCell ref="J106:AF106"/>
    <mergeCell ref="AG104:AM104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D107:H107"/>
    <mergeCell ref="J107:AF107"/>
    <mergeCell ref="D108:H108"/>
    <mergeCell ref="J108:AF108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S89:AT91"/>
    <mergeCell ref="AN105:AP105"/>
    <mergeCell ref="AG105:AM105"/>
    <mergeCell ref="AN106:AP106"/>
    <mergeCell ref="AG106:AM106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N107:AP107"/>
    <mergeCell ref="AG107:AM107"/>
    <mergeCell ref="AN108:AP108"/>
    <mergeCell ref="AG108:AM108"/>
    <mergeCell ref="AG94:AM94"/>
    <mergeCell ref="AN94:AP94"/>
  </mergeCells>
  <hyperlinks>
    <hyperlink ref="A95" location="'SO01 - SO-01 Vnútorné sta...'!C2" display="/"/>
    <hyperlink ref="A96" location="'SO011 - SO-01.1 Búracie p...'!C2" display="/"/>
    <hyperlink ref="A97" location="'SO012 - SO-01.2 Statické ...'!C2" display="/"/>
    <hyperlink ref="A98" location="'SO013 - SO-01.3 Vonkajšie...'!C2" display="/"/>
    <hyperlink ref="A99" location="'SO014 - SO-01.4 Zatepleni...'!C2" display="/"/>
    <hyperlink ref="A100" location="'SO015 - SO-01.5 Zatepleni...'!C2" display="/"/>
    <hyperlink ref="A101" location="'SO02 - SO-02 Rekonštrukci...'!C2" display="/"/>
    <hyperlink ref="A102" location="'SO021 - SO-02.1 Pripojova...'!C2" display="/"/>
    <hyperlink ref="A103" location="'SO03 - SO-03 Vykurovanie'!C2" display="/"/>
    <hyperlink ref="A104" location="'SO031 - SO-03.1 Pripojova...'!C2" display="/"/>
    <hyperlink ref="A105" location="'SO04 - SO-04 Vetranie'!C2" display="/"/>
    <hyperlink ref="A106" location="'SO05 - Elektroinštalácia'!C2" display="/"/>
    <hyperlink ref="A107" location="'SO05.1 - Slaboprúd'!C2" display="/"/>
    <hyperlink ref="A108" location="'SO06 - Bleskozvod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1711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ROUND((SUM(BE126:BE197)),  2)</f>
        <v>0</v>
      </c>
      <c r="G33" s="100"/>
      <c r="H33" s="100"/>
      <c r="I33" s="101">
        <v>0.2</v>
      </c>
      <c r="J33" s="99">
        <f>ROUND(((SUM(BE126:BE197))*I33),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ROUND((SUM(BF126:BF197)),  2)</f>
        <v>0</v>
      </c>
      <c r="G34" s="100"/>
      <c r="H34" s="100"/>
      <c r="I34" s="101">
        <v>0.2</v>
      </c>
      <c r="J34" s="99">
        <f>ROUND(((SUM(BF126:BF197))*I34),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ROUND((SUM(BG126:BG197)),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ROUND((SUM(BH126:BH197)),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ROUND((SUM(BI126:BI197)),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SO03 - SO-03 Vykurovanie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138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hidden="1" customHeight="1">
      <c r="B98" s="119"/>
      <c r="D98" s="120" t="s">
        <v>140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hidden="1" customHeight="1">
      <c r="B99" s="119"/>
      <c r="D99" s="120" t="s">
        <v>1712</v>
      </c>
      <c r="E99" s="121"/>
      <c r="F99" s="121"/>
      <c r="G99" s="121"/>
      <c r="H99" s="121"/>
      <c r="I99" s="121"/>
      <c r="J99" s="122">
        <f>J142</f>
        <v>0</v>
      </c>
      <c r="L99" s="119"/>
    </row>
    <row r="100" spans="1:31" s="10" customFormat="1" ht="19.899999999999999" hidden="1" customHeight="1">
      <c r="B100" s="119"/>
      <c r="D100" s="120" t="s">
        <v>1713</v>
      </c>
      <c r="E100" s="121"/>
      <c r="F100" s="121"/>
      <c r="G100" s="121"/>
      <c r="H100" s="121"/>
      <c r="I100" s="121"/>
      <c r="J100" s="122">
        <f>J155</f>
        <v>0</v>
      </c>
      <c r="L100" s="119"/>
    </row>
    <row r="101" spans="1:31" s="10" customFormat="1" ht="19.899999999999999" hidden="1" customHeight="1">
      <c r="B101" s="119"/>
      <c r="D101" s="120" t="s">
        <v>1714</v>
      </c>
      <c r="E101" s="121"/>
      <c r="F101" s="121"/>
      <c r="G101" s="121"/>
      <c r="H101" s="121"/>
      <c r="I101" s="121"/>
      <c r="J101" s="122">
        <f>J164</f>
        <v>0</v>
      </c>
      <c r="L101" s="119"/>
    </row>
    <row r="102" spans="1:31" s="10" customFormat="1" ht="19.899999999999999" hidden="1" customHeight="1">
      <c r="B102" s="119"/>
      <c r="D102" s="120" t="s">
        <v>143</v>
      </c>
      <c r="E102" s="121"/>
      <c r="F102" s="121"/>
      <c r="G102" s="121"/>
      <c r="H102" s="121"/>
      <c r="I102" s="121"/>
      <c r="J102" s="122">
        <f>J177</f>
        <v>0</v>
      </c>
      <c r="L102" s="119"/>
    </row>
    <row r="103" spans="1:31" s="10" customFormat="1" ht="19.899999999999999" hidden="1" customHeight="1">
      <c r="B103" s="119"/>
      <c r="D103" s="120" t="s">
        <v>148</v>
      </c>
      <c r="E103" s="121"/>
      <c r="F103" s="121"/>
      <c r="G103" s="121"/>
      <c r="H103" s="121"/>
      <c r="I103" s="121"/>
      <c r="J103" s="122">
        <f>J181</f>
        <v>0</v>
      </c>
      <c r="L103" s="119"/>
    </row>
    <row r="104" spans="1:31" s="9" customFormat="1" ht="24.95" hidden="1" customHeight="1">
      <c r="B104" s="115"/>
      <c r="D104" s="116" t="s">
        <v>1715</v>
      </c>
      <c r="E104" s="117"/>
      <c r="F104" s="117"/>
      <c r="G104" s="117"/>
      <c r="H104" s="117"/>
      <c r="I104" s="117"/>
      <c r="J104" s="118">
        <f>J183</f>
        <v>0</v>
      </c>
      <c r="L104" s="115"/>
    </row>
    <row r="105" spans="1:31" s="9" customFormat="1" ht="24.95" hidden="1" customHeight="1">
      <c r="B105" s="115"/>
      <c r="D105" s="116" t="s">
        <v>1716</v>
      </c>
      <c r="E105" s="117"/>
      <c r="F105" s="117"/>
      <c r="G105" s="117"/>
      <c r="H105" s="117"/>
      <c r="I105" s="117"/>
      <c r="J105" s="118">
        <f>J193</f>
        <v>0</v>
      </c>
      <c r="L105" s="115"/>
    </row>
    <row r="106" spans="1:31" s="10" customFormat="1" ht="19.899999999999999" hidden="1" customHeight="1">
      <c r="B106" s="119"/>
      <c r="D106" s="120" t="s">
        <v>1717</v>
      </c>
      <c r="E106" s="121"/>
      <c r="F106" s="121"/>
      <c r="G106" s="121"/>
      <c r="H106" s="121"/>
      <c r="I106" s="121"/>
      <c r="J106" s="122">
        <f>J194</f>
        <v>0</v>
      </c>
      <c r="L106" s="119"/>
    </row>
    <row r="107" spans="1:31" s="2" customFormat="1" ht="21.75" hidden="1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hidden="1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idden="1"/>
    <row r="110" spans="1:31" hidden="1"/>
    <row r="111" spans="1:31" hidden="1"/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152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14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23" t="str">
        <f>E7</f>
        <v>Základná škola TULIPÁNOVÁ, Tulipánová 1, Nitra – Rekonštrukcia pavilónu 3</v>
      </c>
      <c r="F116" s="224"/>
      <c r="G116" s="224"/>
      <c r="H116" s="224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125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19" t="str">
        <f>E9</f>
        <v>SO03 - SO-03 Vykurovanie</v>
      </c>
      <c r="F118" s="222"/>
      <c r="G118" s="222"/>
      <c r="H118" s="222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18</v>
      </c>
      <c r="D120" s="29"/>
      <c r="E120" s="29"/>
      <c r="F120" s="22" t="str">
        <f>F12</f>
        <v xml:space="preserve"> Tulipánová 1, Nitra</v>
      </c>
      <c r="G120" s="29"/>
      <c r="H120" s="29"/>
      <c r="I120" s="24" t="s">
        <v>20</v>
      </c>
      <c r="J120" s="55">
        <f>IF(J12="","",J12)</f>
        <v>44937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21</v>
      </c>
      <c r="D122" s="29"/>
      <c r="E122" s="29"/>
      <c r="F122" s="22" t="str">
        <f>E15</f>
        <v>Mesto Nitra</v>
      </c>
      <c r="G122" s="29"/>
      <c r="H122" s="29"/>
      <c r="I122" s="24" t="s">
        <v>27</v>
      </c>
      <c r="J122" s="27" t="str">
        <f>E21</f>
        <v>Ing. Imrich CIGÁŇ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25</v>
      </c>
      <c r="D123" s="29"/>
      <c r="E123" s="29"/>
      <c r="F123" s="22" t="str">
        <f>IF(E18="","",E18)</f>
        <v>Vyplň údaj</v>
      </c>
      <c r="G123" s="29"/>
      <c r="H123" s="29"/>
      <c r="I123" s="24" t="s">
        <v>31</v>
      </c>
      <c r="J123" s="27" t="str">
        <f>E24</f>
        <v>Ing. Imrich CIGÁŇ , s.r.o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153</v>
      </c>
      <c r="D125" s="126" t="s">
        <v>60</v>
      </c>
      <c r="E125" s="126" t="s">
        <v>56</v>
      </c>
      <c r="F125" s="126" t="s">
        <v>57</v>
      </c>
      <c r="G125" s="126" t="s">
        <v>154</v>
      </c>
      <c r="H125" s="126" t="s">
        <v>155</v>
      </c>
      <c r="I125" s="126" t="s">
        <v>156</v>
      </c>
      <c r="J125" s="127" t="s">
        <v>129</v>
      </c>
      <c r="K125" s="128" t="s">
        <v>157</v>
      </c>
      <c r="L125" s="129"/>
      <c r="M125" s="62" t="s">
        <v>1</v>
      </c>
      <c r="N125" s="63" t="s">
        <v>39</v>
      </c>
      <c r="O125" s="63" t="s">
        <v>158</v>
      </c>
      <c r="P125" s="63" t="s">
        <v>159</v>
      </c>
      <c r="Q125" s="63" t="s">
        <v>160</v>
      </c>
      <c r="R125" s="63" t="s">
        <v>161</v>
      </c>
      <c r="S125" s="63" t="s">
        <v>162</v>
      </c>
      <c r="T125" s="64" t="s">
        <v>163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130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P127+P183+P193</f>
        <v>0</v>
      </c>
      <c r="Q126" s="66"/>
      <c r="R126" s="131">
        <f>R127+R183+R193</f>
        <v>0</v>
      </c>
      <c r="S126" s="66"/>
      <c r="T126" s="132">
        <f>T127+T183+T193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74</v>
      </c>
      <c r="AU126" s="14" t="s">
        <v>131</v>
      </c>
      <c r="BK126" s="133">
        <f>BK127+BK183+BK193</f>
        <v>0</v>
      </c>
    </row>
    <row r="127" spans="1:63" s="12" customFormat="1" ht="25.9" customHeight="1">
      <c r="B127" s="134"/>
      <c r="D127" s="135" t="s">
        <v>74</v>
      </c>
      <c r="E127" s="136" t="s">
        <v>295</v>
      </c>
      <c r="F127" s="136" t="s">
        <v>296</v>
      </c>
      <c r="I127" s="137"/>
      <c r="J127" s="138">
        <f>BK127</f>
        <v>0</v>
      </c>
      <c r="L127" s="134"/>
      <c r="M127" s="139"/>
      <c r="N127" s="140"/>
      <c r="O127" s="140"/>
      <c r="P127" s="141">
        <f>P128+P142+P155+P164+P177+P181</f>
        <v>0</v>
      </c>
      <c r="Q127" s="140"/>
      <c r="R127" s="141">
        <f>R128+R142+R155+R164+R177+R181</f>
        <v>0</v>
      </c>
      <c r="S127" s="140"/>
      <c r="T127" s="142">
        <f>T128+T142+T155+T164+T177+T181</f>
        <v>0</v>
      </c>
      <c r="AR127" s="135" t="s">
        <v>173</v>
      </c>
      <c r="AT127" s="143" t="s">
        <v>74</v>
      </c>
      <c r="AU127" s="143" t="s">
        <v>75</v>
      </c>
      <c r="AY127" s="135" t="s">
        <v>166</v>
      </c>
      <c r="BK127" s="144">
        <f>BK128+BK142+BK155+BK164+BK177+BK181</f>
        <v>0</v>
      </c>
    </row>
    <row r="128" spans="1:63" s="12" customFormat="1" ht="22.9" customHeight="1">
      <c r="B128" s="134"/>
      <c r="D128" s="135" t="s">
        <v>74</v>
      </c>
      <c r="E128" s="145" t="s">
        <v>336</v>
      </c>
      <c r="F128" s="145" t="s">
        <v>337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SUM(P129:P141)</f>
        <v>0</v>
      </c>
      <c r="Q128" s="140"/>
      <c r="R128" s="141">
        <f>SUM(R129:R141)</f>
        <v>0</v>
      </c>
      <c r="S128" s="140"/>
      <c r="T128" s="142">
        <f>SUM(T129:T141)</f>
        <v>0</v>
      </c>
      <c r="AR128" s="135" t="s">
        <v>173</v>
      </c>
      <c r="AT128" s="143" t="s">
        <v>74</v>
      </c>
      <c r="AU128" s="143" t="s">
        <v>83</v>
      </c>
      <c r="AY128" s="135" t="s">
        <v>166</v>
      </c>
      <c r="BK128" s="144">
        <f>SUM(BK129:BK141)</f>
        <v>0</v>
      </c>
    </row>
    <row r="129" spans="1:65" s="2" customFormat="1" ht="24.2" customHeight="1">
      <c r="A129" s="29"/>
      <c r="B129" s="147"/>
      <c r="C129" s="148" t="s">
        <v>83</v>
      </c>
      <c r="D129" s="148" t="s">
        <v>169</v>
      </c>
      <c r="E129" s="149" t="s">
        <v>1259</v>
      </c>
      <c r="F129" s="150" t="s">
        <v>1718</v>
      </c>
      <c r="G129" s="151" t="s">
        <v>222</v>
      </c>
      <c r="H129" s="152">
        <v>205</v>
      </c>
      <c r="I129" s="153"/>
      <c r="J129" s="152">
        <f t="shared" ref="J129:J141" si="0">ROUND(I129*H129,3)</f>
        <v>0</v>
      </c>
      <c r="K129" s="154"/>
      <c r="L129" s="30"/>
      <c r="M129" s="155" t="s">
        <v>1</v>
      </c>
      <c r="N129" s="156" t="s">
        <v>41</v>
      </c>
      <c r="O129" s="58"/>
      <c r="P129" s="157">
        <f t="shared" ref="P129:P141" si="1">O129*H129</f>
        <v>0</v>
      </c>
      <c r="Q129" s="157">
        <v>0</v>
      </c>
      <c r="R129" s="157">
        <f t="shared" ref="R129:R141" si="2">Q129*H129</f>
        <v>0</v>
      </c>
      <c r="S129" s="157">
        <v>0</v>
      </c>
      <c r="T129" s="158">
        <f t="shared" ref="T129:T141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232</v>
      </c>
      <c r="AT129" s="159" t="s">
        <v>169</v>
      </c>
      <c r="AU129" s="159" t="s">
        <v>173</v>
      </c>
      <c r="AY129" s="14" t="s">
        <v>166</v>
      </c>
      <c r="BE129" s="160">
        <f t="shared" ref="BE129:BE141" si="4">IF(N129="základná",J129,0)</f>
        <v>0</v>
      </c>
      <c r="BF129" s="160">
        <f t="shared" ref="BF129:BF141" si="5">IF(N129="znížená",J129,0)</f>
        <v>0</v>
      </c>
      <c r="BG129" s="160">
        <f t="shared" ref="BG129:BG141" si="6">IF(N129="zákl. prenesená",J129,0)</f>
        <v>0</v>
      </c>
      <c r="BH129" s="160">
        <f t="shared" ref="BH129:BH141" si="7">IF(N129="zníž. prenesená",J129,0)</f>
        <v>0</v>
      </c>
      <c r="BI129" s="160">
        <f t="shared" ref="BI129:BI141" si="8">IF(N129="nulová",J129,0)</f>
        <v>0</v>
      </c>
      <c r="BJ129" s="14" t="s">
        <v>173</v>
      </c>
      <c r="BK129" s="161">
        <f t="shared" ref="BK129:BK141" si="9">ROUND(I129*H129,3)</f>
        <v>0</v>
      </c>
      <c r="BL129" s="14" t="s">
        <v>232</v>
      </c>
      <c r="BM129" s="159" t="s">
        <v>1719</v>
      </c>
    </row>
    <row r="130" spans="1:65" s="2" customFormat="1" ht="21.75" customHeight="1">
      <c r="A130" s="29"/>
      <c r="B130" s="147"/>
      <c r="C130" s="148" t="s">
        <v>173</v>
      </c>
      <c r="D130" s="148" t="s">
        <v>169</v>
      </c>
      <c r="E130" s="149" t="s">
        <v>1720</v>
      </c>
      <c r="F130" s="150" t="s">
        <v>1721</v>
      </c>
      <c r="G130" s="151" t="s">
        <v>222</v>
      </c>
      <c r="H130" s="152">
        <v>16</v>
      </c>
      <c r="I130" s="153"/>
      <c r="J130" s="152">
        <f t="shared" si="0"/>
        <v>0</v>
      </c>
      <c r="K130" s="154"/>
      <c r="L130" s="30"/>
      <c r="M130" s="155" t="s">
        <v>1</v>
      </c>
      <c r="N130" s="156" t="s">
        <v>41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232</v>
      </c>
      <c r="AT130" s="159" t="s">
        <v>169</v>
      </c>
      <c r="AU130" s="159" t="s">
        <v>173</v>
      </c>
      <c r="AY130" s="14" t="s">
        <v>166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173</v>
      </c>
      <c r="BK130" s="161">
        <f t="shared" si="9"/>
        <v>0</v>
      </c>
      <c r="BL130" s="14" t="s">
        <v>232</v>
      </c>
      <c r="BM130" s="159" t="s">
        <v>1722</v>
      </c>
    </row>
    <row r="131" spans="1:65" s="2" customFormat="1" ht="24.2" customHeight="1">
      <c r="A131" s="29"/>
      <c r="B131" s="147"/>
      <c r="C131" s="162" t="s">
        <v>179</v>
      </c>
      <c r="D131" s="162" t="s">
        <v>271</v>
      </c>
      <c r="E131" s="163" t="s">
        <v>1723</v>
      </c>
      <c r="F131" s="164" t="s">
        <v>1724</v>
      </c>
      <c r="G131" s="165" t="s">
        <v>222</v>
      </c>
      <c r="H131" s="166">
        <v>8</v>
      </c>
      <c r="I131" s="167"/>
      <c r="J131" s="166">
        <f t="shared" si="0"/>
        <v>0</v>
      </c>
      <c r="K131" s="168"/>
      <c r="L131" s="169"/>
      <c r="M131" s="170" t="s">
        <v>1</v>
      </c>
      <c r="N131" s="171" t="s">
        <v>41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307</v>
      </c>
      <c r="AT131" s="159" t="s">
        <v>271</v>
      </c>
      <c r="AU131" s="159" t="s">
        <v>173</v>
      </c>
      <c r="AY131" s="14" t="s">
        <v>166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173</v>
      </c>
      <c r="BK131" s="161">
        <f t="shared" si="9"/>
        <v>0</v>
      </c>
      <c r="BL131" s="14" t="s">
        <v>232</v>
      </c>
      <c r="BM131" s="159" t="s">
        <v>1725</v>
      </c>
    </row>
    <row r="132" spans="1:65" s="2" customFormat="1" ht="24.2" customHeight="1">
      <c r="A132" s="29"/>
      <c r="B132" s="147"/>
      <c r="C132" s="162" t="s">
        <v>167</v>
      </c>
      <c r="D132" s="162" t="s">
        <v>271</v>
      </c>
      <c r="E132" s="163" t="s">
        <v>1726</v>
      </c>
      <c r="F132" s="164" t="s">
        <v>1727</v>
      </c>
      <c r="G132" s="165" t="s">
        <v>222</v>
      </c>
      <c r="H132" s="166">
        <v>8</v>
      </c>
      <c r="I132" s="167"/>
      <c r="J132" s="166">
        <f t="shared" si="0"/>
        <v>0</v>
      </c>
      <c r="K132" s="168"/>
      <c r="L132" s="169"/>
      <c r="M132" s="170" t="s">
        <v>1</v>
      </c>
      <c r="N132" s="171" t="s">
        <v>41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307</v>
      </c>
      <c r="AT132" s="159" t="s">
        <v>271</v>
      </c>
      <c r="AU132" s="159" t="s">
        <v>173</v>
      </c>
      <c r="AY132" s="14" t="s">
        <v>166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173</v>
      </c>
      <c r="BK132" s="161">
        <f t="shared" si="9"/>
        <v>0</v>
      </c>
      <c r="BL132" s="14" t="s">
        <v>232</v>
      </c>
      <c r="BM132" s="159" t="s">
        <v>1728</v>
      </c>
    </row>
    <row r="133" spans="1:65" s="2" customFormat="1" ht="24.2" customHeight="1">
      <c r="A133" s="29"/>
      <c r="B133" s="147"/>
      <c r="C133" s="162" t="s">
        <v>188</v>
      </c>
      <c r="D133" s="162" t="s">
        <v>271</v>
      </c>
      <c r="E133" s="163" t="s">
        <v>1729</v>
      </c>
      <c r="F133" s="164" t="s">
        <v>1730</v>
      </c>
      <c r="G133" s="165" t="s">
        <v>222</v>
      </c>
      <c r="H133" s="166">
        <v>66</v>
      </c>
      <c r="I133" s="167"/>
      <c r="J133" s="166">
        <f t="shared" si="0"/>
        <v>0</v>
      </c>
      <c r="K133" s="168"/>
      <c r="L133" s="169"/>
      <c r="M133" s="170" t="s">
        <v>1</v>
      </c>
      <c r="N133" s="171" t="s">
        <v>41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307</v>
      </c>
      <c r="AT133" s="159" t="s">
        <v>271</v>
      </c>
      <c r="AU133" s="159" t="s">
        <v>173</v>
      </c>
      <c r="AY133" s="14" t="s">
        <v>166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173</v>
      </c>
      <c r="BK133" s="161">
        <f t="shared" si="9"/>
        <v>0</v>
      </c>
      <c r="BL133" s="14" t="s">
        <v>232</v>
      </c>
      <c r="BM133" s="159" t="s">
        <v>1731</v>
      </c>
    </row>
    <row r="134" spans="1:65" s="2" customFormat="1" ht="24.2" customHeight="1">
      <c r="A134" s="29"/>
      <c r="B134" s="147"/>
      <c r="C134" s="162" t="s">
        <v>183</v>
      </c>
      <c r="D134" s="162" t="s">
        <v>271</v>
      </c>
      <c r="E134" s="163" t="s">
        <v>1732</v>
      </c>
      <c r="F134" s="164" t="s">
        <v>1733</v>
      </c>
      <c r="G134" s="165" t="s">
        <v>222</v>
      </c>
      <c r="H134" s="166">
        <v>58</v>
      </c>
      <c r="I134" s="167"/>
      <c r="J134" s="166">
        <f t="shared" si="0"/>
        <v>0</v>
      </c>
      <c r="K134" s="168"/>
      <c r="L134" s="169"/>
      <c r="M134" s="170" t="s">
        <v>1</v>
      </c>
      <c r="N134" s="171" t="s">
        <v>41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307</v>
      </c>
      <c r="AT134" s="159" t="s">
        <v>271</v>
      </c>
      <c r="AU134" s="159" t="s">
        <v>173</v>
      </c>
      <c r="AY134" s="14" t="s">
        <v>166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173</v>
      </c>
      <c r="BK134" s="161">
        <f t="shared" si="9"/>
        <v>0</v>
      </c>
      <c r="BL134" s="14" t="s">
        <v>232</v>
      </c>
      <c r="BM134" s="159" t="s">
        <v>1734</v>
      </c>
    </row>
    <row r="135" spans="1:65" s="2" customFormat="1" ht="24.2" customHeight="1">
      <c r="A135" s="29"/>
      <c r="B135" s="147"/>
      <c r="C135" s="162" t="s">
        <v>195</v>
      </c>
      <c r="D135" s="162" t="s">
        <v>271</v>
      </c>
      <c r="E135" s="163" t="s">
        <v>1735</v>
      </c>
      <c r="F135" s="164" t="s">
        <v>1736</v>
      </c>
      <c r="G135" s="165" t="s">
        <v>222</v>
      </c>
      <c r="H135" s="166">
        <v>81</v>
      </c>
      <c r="I135" s="167"/>
      <c r="J135" s="166">
        <f t="shared" si="0"/>
        <v>0</v>
      </c>
      <c r="K135" s="168"/>
      <c r="L135" s="169"/>
      <c r="M135" s="170" t="s">
        <v>1</v>
      </c>
      <c r="N135" s="171" t="s">
        <v>41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307</v>
      </c>
      <c r="AT135" s="159" t="s">
        <v>271</v>
      </c>
      <c r="AU135" s="159" t="s">
        <v>173</v>
      </c>
      <c r="AY135" s="14" t="s">
        <v>166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173</v>
      </c>
      <c r="BK135" s="161">
        <f t="shared" si="9"/>
        <v>0</v>
      </c>
      <c r="BL135" s="14" t="s">
        <v>232</v>
      </c>
      <c r="BM135" s="159" t="s">
        <v>1737</v>
      </c>
    </row>
    <row r="136" spans="1:65" s="2" customFormat="1" ht="21.75" customHeight="1">
      <c r="A136" s="29"/>
      <c r="B136" s="147"/>
      <c r="C136" s="162" t="s">
        <v>199</v>
      </c>
      <c r="D136" s="162" t="s">
        <v>271</v>
      </c>
      <c r="E136" s="163" t="s">
        <v>1738</v>
      </c>
      <c r="F136" s="164" t="s">
        <v>1739</v>
      </c>
      <c r="G136" s="165" t="s">
        <v>222</v>
      </c>
      <c r="H136" s="166">
        <v>10</v>
      </c>
      <c r="I136" s="167"/>
      <c r="J136" s="166">
        <f t="shared" si="0"/>
        <v>0</v>
      </c>
      <c r="K136" s="168"/>
      <c r="L136" s="169"/>
      <c r="M136" s="170" t="s">
        <v>1</v>
      </c>
      <c r="N136" s="171" t="s">
        <v>41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307</v>
      </c>
      <c r="AT136" s="159" t="s">
        <v>271</v>
      </c>
      <c r="AU136" s="159" t="s">
        <v>173</v>
      </c>
      <c r="AY136" s="14" t="s">
        <v>166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173</v>
      </c>
      <c r="BK136" s="161">
        <f t="shared" si="9"/>
        <v>0</v>
      </c>
      <c r="BL136" s="14" t="s">
        <v>232</v>
      </c>
      <c r="BM136" s="159" t="s">
        <v>1740</v>
      </c>
    </row>
    <row r="137" spans="1:65" s="2" customFormat="1" ht="16.5" customHeight="1">
      <c r="A137" s="29"/>
      <c r="B137" s="147"/>
      <c r="C137" s="162" t="s">
        <v>203</v>
      </c>
      <c r="D137" s="162" t="s">
        <v>271</v>
      </c>
      <c r="E137" s="163" t="s">
        <v>1741</v>
      </c>
      <c r="F137" s="164" t="s">
        <v>1742</v>
      </c>
      <c r="G137" s="165" t="s">
        <v>268</v>
      </c>
      <c r="H137" s="166">
        <v>3</v>
      </c>
      <c r="I137" s="167"/>
      <c r="J137" s="166">
        <f t="shared" si="0"/>
        <v>0</v>
      </c>
      <c r="K137" s="168"/>
      <c r="L137" s="169"/>
      <c r="M137" s="170" t="s">
        <v>1</v>
      </c>
      <c r="N137" s="171" t="s">
        <v>41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307</v>
      </c>
      <c r="AT137" s="159" t="s">
        <v>271</v>
      </c>
      <c r="AU137" s="159" t="s">
        <v>173</v>
      </c>
      <c r="AY137" s="14" t="s">
        <v>166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173</v>
      </c>
      <c r="BK137" s="161">
        <f t="shared" si="9"/>
        <v>0</v>
      </c>
      <c r="BL137" s="14" t="s">
        <v>232</v>
      </c>
      <c r="BM137" s="159" t="s">
        <v>1743</v>
      </c>
    </row>
    <row r="138" spans="1:65" s="2" customFormat="1" ht="16.5" customHeight="1">
      <c r="A138" s="29"/>
      <c r="B138" s="147"/>
      <c r="C138" s="162" t="s">
        <v>207</v>
      </c>
      <c r="D138" s="162" t="s">
        <v>271</v>
      </c>
      <c r="E138" s="163" t="s">
        <v>1744</v>
      </c>
      <c r="F138" s="164" t="s">
        <v>1745</v>
      </c>
      <c r="G138" s="165" t="s">
        <v>268</v>
      </c>
      <c r="H138" s="166">
        <v>1</v>
      </c>
      <c r="I138" s="167"/>
      <c r="J138" s="166">
        <f t="shared" si="0"/>
        <v>0</v>
      </c>
      <c r="K138" s="168"/>
      <c r="L138" s="169"/>
      <c r="M138" s="170" t="s">
        <v>1</v>
      </c>
      <c r="N138" s="171" t="s">
        <v>41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307</v>
      </c>
      <c r="AT138" s="159" t="s">
        <v>271</v>
      </c>
      <c r="AU138" s="159" t="s">
        <v>173</v>
      </c>
      <c r="AY138" s="14" t="s">
        <v>166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173</v>
      </c>
      <c r="BK138" s="161">
        <f t="shared" si="9"/>
        <v>0</v>
      </c>
      <c r="BL138" s="14" t="s">
        <v>232</v>
      </c>
      <c r="BM138" s="159" t="s">
        <v>1746</v>
      </c>
    </row>
    <row r="139" spans="1:65" s="2" customFormat="1" ht="16.5" customHeight="1">
      <c r="A139" s="29"/>
      <c r="B139" s="147"/>
      <c r="C139" s="162" t="s">
        <v>211</v>
      </c>
      <c r="D139" s="162" t="s">
        <v>271</v>
      </c>
      <c r="E139" s="163" t="s">
        <v>1747</v>
      </c>
      <c r="F139" s="164" t="s">
        <v>1748</v>
      </c>
      <c r="G139" s="165" t="s">
        <v>222</v>
      </c>
      <c r="H139" s="166">
        <v>3</v>
      </c>
      <c r="I139" s="167"/>
      <c r="J139" s="166">
        <f t="shared" si="0"/>
        <v>0</v>
      </c>
      <c r="K139" s="168"/>
      <c r="L139" s="169"/>
      <c r="M139" s="170" t="s">
        <v>1</v>
      </c>
      <c r="N139" s="171" t="s">
        <v>41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307</v>
      </c>
      <c r="AT139" s="159" t="s">
        <v>271</v>
      </c>
      <c r="AU139" s="159" t="s">
        <v>173</v>
      </c>
      <c r="AY139" s="14" t="s">
        <v>166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173</v>
      </c>
      <c r="BK139" s="161">
        <f t="shared" si="9"/>
        <v>0</v>
      </c>
      <c r="BL139" s="14" t="s">
        <v>232</v>
      </c>
      <c r="BM139" s="159" t="s">
        <v>1749</v>
      </c>
    </row>
    <row r="140" spans="1:65" s="2" customFormat="1" ht="21.75" customHeight="1">
      <c r="A140" s="29"/>
      <c r="B140" s="147"/>
      <c r="C140" s="148" t="s">
        <v>215</v>
      </c>
      <c r="D140" s="148" t="s">
        <v>169</v>
      </c>
      <c r="E140" s="149" t="s">
        <v>1271</v>
      </c>
      <c r="F140" s="150" t="s">
        <v>1750</v>
      </c>
      <c r="G140" s="151" t="s">
        <v>222</v>
      </c>
      <c r="H140" s="152">
        <v>10</v>
      </c>
      <c r="I140" s="153"/>
      <c r="J140" s="152">
        <f t="shared" si="0"/>
        <v>0</v>
      </c>
      <c r="K140" s="154"/>
      <c r="L140" s="30"/>
      <c r="M140" s="155" t="s">
        <v>1</v>
      </c>
      <c r="N140" s="156" t="s">
        <v>41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232</v>
      </c>
      <c r="AT140" s="159" t="s">
        <v>169</v>
      </c>
      <c r="AU140" s="159" t="s">
        <v>173</v>
      </c>
      <c r="AY140" s="14" t="s">
        <v>166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173</v>
      </c>
      <c r="BK140" s="161">
        <f t="shared" si="9"/>
        <v>0</v>
      </c>
      <c r="BL140" s="14" t="s">
        <v>232</v>
      </c>
      <c r="BM140" s="159" t="s">
        <v>1751</v>
      </c>
    </row>
    <row r="141" spans="1:65" s="2" customFormat="1" ht="24.2" customHeight="1">
      <c r="A141" s="29"/>
      <c r="B141" s="147"/>
      <c r="C141" s="148" t="s">
        <v>219</v>
      </c>
      <c r="D141" s="148" t="s">
        <v>169</v>
      </c>
      <c r="E141" s="149" t="s">
        <v>359</v>
      </c>
      <c r="F141" s="150" t="s">
        <v>360</v>
      </c>
      <c r="G141" s="151" t="s">
        <v>334</v>
      </c>
      <c r="H141" s="153"/>
      <c r="I141" s="153"/>
      <c r="J141" s="152">
        <f t="shared" si="0"/>
        <v>0</v>
      </c>
      <c r="K141" s="154"/>
      <c r="L141" s="30"/>
      <c r="M141" s="155" t="s">
        <v>1</v>
      </c>
      <c r="N141" s="156" t="s">
        <v>41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232</v>
      </c>
      <c r="AT141" s="159" t="s">
        <v>169</v>
      </c>
      <c r="AU141" s="159" t="s">
        <v>173</v>
      </c>
      <c r="AY141" s="14" t="s">
        <v>166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173</v>
      </c>
      <c r="BK141" s="161">
        <f t="shared" si="9"/>
        <v>0</v>
      </c>
      <c r="BL141" s="14" t="s">
        <v>232</v>
      </c>
      <c r="BM141" s="159" t="s">
        <v>1752</v>
      </c>
    </row>
    <row r="142" spans="1:65" s="12" customFormat="1" ht="22.9" customHeight="1">
      <c r="B142" s="134"/>
      <c r="D142" s="135" t="s">
        <v>74</v>
      </c>
      <c r="E142" s="145" t="s">
        <v>1753</v>
      </c>
      <c r="F142" s="145" t="s">
        <v>1754</v>
      </c>
      <c r="I142" s="137"/>
      <c r="J142" s="146">
        <f>BK142</f>
        <v>0</v>
      </c>
      <c r="L142" s="134"/>
      <c r="M142" s="139"/>
      <c r="N142" s="140"/>
      <c r="O142" s="140"/>
      <c r="P142" s="141">
        <f>SUM(P143:P154)</f>
        <v>0</v>
      </c>
      <c r="Q142" s="140"/>
      <c r="R142" s="141">
        <f>SUM(R143:R154)</f>
        <v>0</v>
      </c>
      <c r="S142" s="140"/>
      <c r="T142" s="142">
        <f>SUM(T143:T154)</f>
        <v>0</v>
      </c>
      <c r="AR142" s="135" t="s">
        <v>173</v>
      </c>
      <c r="AT142" s="143" t="s">
        <v>74</v>
      </c>
      <c r="AU142" s="143" t="s">
        <v>83</v>
      </c>
      <c r="AY142" s="135" t="s">
        <v>166</v>
      </c>
      <c r="BK142" s="144">
        <f>SUM(BK143:BK154)</f>
        <v>0</v>
      </c>
    </row>
    <row r="143" spans="1:65" s="2" customFormat="1" ht="24.2" customHeight="1">
      <c r="A143" s="29"/>
      <c r="B143" s="147"/>
      <c r="C143" s="148" t="s">
        <v>224</v>
      </c>
      <c r="D143" s="148" t="s">
        <v>169</v>
      </c>
      <c r="E143" s="149" t="s">
        <v>1755</v>
      </c>
      <c r="F143" s="150" t="s">
        <v>1756</v>
      </c>
      <c r="G143" s="151" t="s">
        <v>222</v>
      </c>
      <c r="H143" s="152">
        <v>4</v>
      </c>
      <c r="I143" s="153"/>
      <c r="J143" s="152">
        <f t="shared" ref="J143:J154" si="10">ROUND(I143*H143,3)</f>
        <v>0</v>
      </c>
      <c r="K143" s="154"/>
      <c r="L143" s="30"/>
      <c r="M143" s="155" t="s">
        <v>1</v>
      </c>
      <c r="N143" s="156" t="s">
        <v>41</v>
      </c>
      <c r="O143" s="58"/>
      <c r="P143" s="157">
        <f t="shared" ref="P143:P154" si="11">O143*H143</f>
        <v>0</v>
      </c>
      <c r="Q143" s="157">
        <v>0</v>
      </c>
      <c r="R143" s="157">
        <f t="shared" ref="R143:R154" si="12">Q143*H143</f>
        <v>0</v>
      </c>
      <c r="S143" s="157">
        <v>0</v>
      </c>
      <c r="T143" s="158">
        <f t="shared" ref="T143:T154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232</v>
      </c>
      <c r="AT143" s="159" t="s">
        <v>169</v>
      </c>
      <c r="AU143" s="159" t="s">
        <v>173</v>
      </c>
      <c r="AY143" s="14" t="s">
        <v>166</v>
      </c>
      <c r="BE143" s="160">
        <f t="shared" ref="BE143:BE154" si="14">IF(N143="základná",J143,0)</f>
        <v>0</v>
      </c>
      <c r="BF143" s="160">
        <f t="shared" ref="BF143:BF154" si="15">IF(N143="znížená",J143,0)</f>
        <v>0</v>
      </c>
      <c r="BG143" s="160">
        <f t="shared" ref="BG143:BG154" si="16">IF(N143="zákl. prenesená",J143,0)</f>
        <v>0</v>
      </c>
      <c r="BH143" s="160">
        <f t="shared" ref="BH143:BH154" si="17">IF(N143="zníž. prenesená",J143,0)</f>
        <v>0</v>
      </c>
      <c r="BI143" s="160">
        <f t="shared" ref="BI143:BI154" si="18">IF(N143="nulová",J143,0)</f>
        <v>0</v>
      </c>
      <c r="BJ143" s="14" t="s">
        <v>173</v>
      </c>
      <c r="BK143" s="161">
        <f t="shared" ref="BK143:BK154" si="19">ROUND(I143*H143,3)</f>
        <v>0</v>
      </c>
      <c r="BL143" s="14" t="s">
        <v>232</v>
      </c>
      <c r="BM143" s="159" t="s">
        <v>1757</v>
      </c>
    </row>
    <row r="144" spans="1:65" s="2" customFormat="1" ht="24.2" customHeight="1">
      <c r="A144" s="29"/>
      <c r="B144" s="147"/>
      <c r="C144" s="148" t="s">
        <v>228</v>
      </c>
      <c r="D144" s="148" t="s">
        <v>169</v>
      </c>
      <c r="E144" s="149" t="s">
        <v>1758</v>
      </c>
      <c r="F144" s="150" t="s">
        <v>1759</v>
      </c>
      <c r="G144" s="151" t="s">
        <v>222</v>
      </c>
      <c r="H144" s="152">
        <v>8</v>
      </c>
      <c r="I144" s="153"/>
      <c r="J144" s="152">
        <f t="shared" si="10"/>
        <v>0</v>
      </c>
      <c r="K144" s="154"/>
      <c r="L144" s="30"/>
      <c r="M144" s="155" t="s">
        <v>1</v>
      </c>
      <c r="N144" s="156" t="s">
        <v>41</v>
      </c>
      <c r="O144" s="58"/>
      <c r="P144" s="157">
        <f t="shared" si="11"/>
        <v>0</v>
      </c>
      <c r="Q144" s="157">
        <v>0</v>
      </c>
      <c r="R144" s="157">
        <f t="shared" si="12"/>
        <v>0</v>
      </c>
      <c r="S144" s="157">
        <v>0</v>
      </c>
      <c r="T144" s="158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232</v>
      </c>
      <c r="AT144" s="159" t="s">
        <v>169</v>
      </c>
      <c r="AU144" s="159" t="s">
        <v>173</v>
      </c>
      <c r="AY144" s="14" t="s">
        <v>166</v>
      </c>
      <c r="BE144" s="160">
        <f t="shared" si="14"/>
        <v>0</v>
      </c>
      <c r="BF144" s="160">
        <f t="shared" si="15"/>
        <v>0</v>
      </c>
      <c r="BG144" s="160">
        <f t="shared" si="16"/>
        <v>0</v>
      </c>
      <c r="BH144" s="160">
        <f t="shared" si="17"/>
        <v>0</v>
      </c>
      <c r="BI144" s="160">
        <f t="shared" si="18"/>
        <v>0</v>
      </c>
      <c r="BJ144" s="14" t="s">
        <v>173</v>
      </c>
      <c r="BK144" s="161">
        <f t="shared" si="19"/>
        <v>0</v>
      </c>
      <c r="BL144" s="14" t="s">
        <v>232</v>
      </c>
      <c r="BM144" s="159" t="s">
        <v>1760</v>
      </c>
    </row>
    <row r="145" spans="1:65" s="2" customFormat="1" ht="24.2" customHeight="1">
      <c r="A145" s="29"/>
      <c r="B145" s="147"/>
      <c r="C145" s="148" t="s">
        <v>232</v>
      </c>
      <c r="D145" s="148" t="s">
        <v>169</v>
      </c>
      <c r="E145" s="149" t="s">
        <v>1761</v>
      </c>
      <c r="F145" s="150" t="s">
        <v>1762</v>
      </c>
      <c r="G145" s="151" t="s">
        <v>222</v>
      </c>
      <c r="H145" s="152">
        <v>10</v>
      </c>
      <c r="I145" s="153"/>
      <c r="J145" s="152">
        <f t="shared" si="10"/>
        <v>0</v>
      </c>
      <c r="K145" s="154"/>
      <c r="L145" s="30"/>
      <c r="M145" s="155" t="s">
        <v>1</v>
      </c>
      <c r="N145" s="156" t="s">
        <v>41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232</v>
      </c>
      <c r="AT145" s="159" t="s">
        <v>169</v>
      </c>
      <c r="AU145" s="159" t="s">
        <v>173</v>
      </c>
      <c r="AY145" s="14" t="s">
        <v>166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173</v>
      </c>
      <c r="BK145" s="161">
        <f t="shared" si="19"/>
        <v>0</v>
      </c>
      <c r="BL145" s="14" t="s">
        <v>232</v>
      </c>
      <c r="BM145" s="159" t="s">
        <v>1763</v>
      </c>
    </row>
    <row r="146" spans="1:65" s="2" customFormat="1" ht="33" customHeight="1">
      <c r="A146" s="29"/>
      <c r="B146" s="147"/>
      <c r="C146" s="148" t="s">
        <v>237</v>
      </c>
      <c r="D146" s="148" t="s">
        <v>169</v>
      </c>
      <c r="E146" s="149" t="s">
        <v>1764</v>
      </c>
      <c r="F146" s="150" t="s">
        <v>1765</v>
      </c>
      <c r="G146" s="151" t="s">
        <v>268</v>
      </c>
      <c r="H146" s="152">
        <v>8</v>
      </c>
      <c r="I146" s="153"/>
      <c r="J146" s="152">
        <f t="shared" si="10"/>
        <v>0</v>
      </c>
      <c r="K146" s="154"/>
      <c r="L146" s="30"/>
      <c r="M146" s="155" t="s">
        <v>1</v>
      </c>
      <c r="N146" s="156" t="s">
        <v>41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232</v>
      </c>
      <c r="AT146" s="159" t="s">
        <v>169</v>
      </c>
      <c r="AU146" s="159" t="s">
        <v>173</v>
      </c>
      <c r="AY146" s="14" t="s">
        <v>166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173</v>
      </c>
      <c r="BK146" s="161">
        <f t="shared" si="19"/>
        <v>0</v>
      </c>
      <c r="BL146" s="14" t="s">
        <v>232</v>
      </c>
      <c r="BM146" s="159" t="s">
        <v>1766</v>
      </c>
    </row>
    <row r="147" spans="1:65" s="2" customFormat="1" ht="21.75" customHeight="1">
      <c r="A147" s="29"/>
      <c r="B147" s="147"/>
      <c r="C147" s="148" t="s">
        <v>241</v>
      </c>
      <c r="D147" s="148" t="s">
        <v>169</v>
      </c>
      <c r="E147" s="149" t="s">
        <v>1767</v>
      </c>
      <c r="F147" s="150" t="s">
        <v>1768</v>
      </c>
      <c r="G147" s="151" t="s">
        <v>222</v>
      </c>
      <c r="H147" s="152">
        <v>22</v>
      </c>
      <c r="I147" s="153"/>
      <c r="J147" s="152">
        <f t="shared" si="10"/>
        <v>0</v>
      </c>
      <c r="K147" s="154"/>
      <c r="L147" s="30"/>
      <c r="M147" s="155" t="s">
        <v>1</v>
      </c>
      <c r="N147" s="156" t="s">
        <v>41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232</v>
      </c>
      <c r="AT147" s="159" t="s">
        <v>169</v>
      </c>
      <c r="AU147" s="159" t="s">
        <v>173</v>
      </c>
      <c r="AY147" s="14" t="s">
        <v>166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173</v>
      </c>
      <c r="BK147" s="161">
        <f t="shared" si="19"/>
        <v>0</v>
      </c>
      <c r="BL147" s="14" t="s">
        <v>232</v>
      </c>
      <c r="BM147" s="159" t="s">
        <v>1769</v>
      </c>
    </row>
    <row r="148" spans="1:65" s="2" customFormat="1" ht="16.5" customHeight="1">
      <c r="A148" s="29"/>
      <c r="B148" s="147"/>
      <c r="C148" s="148" t="s">
        <v>245</v>
      </c>
      <c r="D148" s="148" t="s">
        <v>169</v>
      </c>
      <c r="E148" s="149" t="s">
        <v>1770</v>
      </c>
      <c r="F148" s="150" t="s">
        <v>1771</v>
      </c>
      <c r="G148" s="151" t="s">
        <v>268</v>
      </c>
      <c r="H148" s="152">
        <v>18</v>
      </c>
      <c r="I148" s="153"/>
      <c r="J148" s="152">
        <f t="shared" si="10"/>
        <v>0</v>
      </c>
      <c r="K148" s="154"/>
      <c r="L148" s="30"/>
      <c r="M148" s="155" t="s">
        <v>1</v>
      </c>
      <c r="N148" s="156" t="s">
        <v>41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232</v>
      </c>
      <c r="AT148" s="159" t="s">
        <v>169</v>
      </c>
      <c r="AU148" s="159" t="s">
        <v>173</v>
      </c>
      <c r="AY148" s="14" t="s">
        <v>166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173</v>
      </c>
      <c r="BK148" s="161">
        <f t="shared" si="19"/>
        <v>0</v>
      </c>
      <c r="BL148" s="14" t="s">
        <v>232</v>
      </c>
      <c r="BM148" s="159" t="s">
        <v>1772</v>
      </c>
    </row>
    <row r="149" spans="1:65" s="2" customFormat="1" ht="16.5" customHeight="1">
      <c r="A149" s="29"/>
      <c r="B149" s="147"/>
      <c r="C149" s="148" t="s">
        <v>7</v>
      </c>
      <c r="D149" s="148" t="s">
        <v>169</v>
      </c>
      <c r="E149" s="149" t="s">
        <v>1773</v>
      </c>
      <c r="F149" s="150" t="s">
        <v>1774</v>
      </c>
      <c r="G149" s="151" t="s">
        <v>222</v>
      </c>
      <c r="H149" s="152">
        <v>205</v>
      </c>
      <c r="I149" s="153"/>
      <c r="J149" s="152">
        <f t="shared" si="10"/>
        <v>0</v>
      </c>
      <c r="K149" s="154"/>
      <c r="L149" s="30"/>
      <c r="M149" s="155" t="s">
        <v>1</v>
      </c>
      <c r="N149" s="156" t="s">
        <v>41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232</v>
      </c>
      <c r="AT149" s="159" t="s">
        <v>169</v>
      </c>
      <c r="AU149" s="159" t="s">
        <v>173</v>
      </c>
      <c r="AY149" s="14" t="s">
        <v>166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173</v>
      </c>
      <c r="BK149" s="161">
        <f t="shared" si="19"/>
        <v>0</v>
      </c>
      <c r="BL149" s="14" t="s">
        <v>232</v>
      </c>
      <c r="BM149" s="159" t="s">
        <v>1775</v>
      </c>
    </row>
    <row r="150" spans="1:65" s="2" customFormat="1" ht="16.5" customHeight="1">
      <c r="A150" s="29"/>
      <c r="B150" s="147"/>
      <c r="C150" s="148" t="s">
        <v>252</v>
      </c>
      <c r="D150" s="148" t="s">
        <v>169</v>
      </c>
      <c r="E150" s="149" t="s">
        <v>1776</v>
      </c>
      <c r="F150" s="150" t="s">
        <v>1777</v>
      </c>
      <c r="G150" s="151" t="s">
        <v>222</v>
      </c>
      <c r="H150" s="152">
        <v>205</v>
      </c>
      <c r="I150" s="153"/>
      <c r="J150" s="152">
        <f t="shared" si="10"/>
        <v>0</v>
      </c>
      <c r="K150" s="154"/>
      <c r="L150" s="30"/>
      <c r="M150" s="155" t="s">
        <v>1</v>
      </c>
      <c r="N150" s="156" t="s">
        <v>41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232</v>
      </c>
      <c r="AT150" s="159" t="s">
        <v>169</v>
      </c>
      <c r="AU150" s="159" t="s">
        <v>173</v>
      </c>
      <c r="AY150" s="14" t="s">
        <v>166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173</v>
      </c>
      <c r="BK150" s="161">
        <f t="shared" si="19"/>
        <v>0</v>
      </c>
      <c r="BL150" s="14" t="s">
        <v>232</v>
      </c>
      <c r="BM150" s="159" t="s">
        <v>1778</v>
      </c>
    </row>
    <row r="151" spans="1:65" s="2" customFormat="1" ht="16.5" customHeight="1">
      <c r="A151" s="29"/>
      <c r="B151" s="147"/>
      <c r="C151" s="162" t="s">
        <v>256</v>
      </c>
      <c r="D151" s="162" t="s">
        <v>271</v>
      </c>
      <c r="E151" s="163" t="s">
        <v>1779</v>
      </c>
      <c r="F151" s="164" t="s">
        <v>1780</v>
      </c>
      <c r="G151" s="165" t="s">
        <v>222</v>
      </c>
      <c r="H151" s="166">
        <v>66</v>
      </c>
      <c r="I151" s="167"/>
      <c r="J151" s="166">
        <f t="shared" si="10"/>
        <v>0</v>
      </c>
      <c r="K151" s="168"/>
      <c r="L151" s="169"/>
      <c r="M151" s="170" t="s">
        <v>1</v>
      </c>
      <c r="N151" s="171" t="s">
        <v>41</v>
      </c>
      <c r="O151" s="58"/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307</v>
      </c>
      <c r="AT151" s="159" t="s">
        <v>271</v>
      </c>
      <c r="AU151" s="159" t="s">
        <v>173</v>
      </c>
      <c r="AY151" s="14" t="s">
        <v>166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173</v>
      </c>
      <c r="BK151" s="161">
        <f t="shared" si="19"/>
        <v>0</v>
      </c>
      <c r="BL151" s="14" t="s">
        <v>232</v>
      </c>
      <c r="BM151" s="159" t="s">
        <v>1781</v>
      </c>
    </row>
    <row r="152" spans="1:65" s="2" customFormat="1" ht="16.5" customHeight="1">
      <c r="A152" s="29"/>
      <c r="B152" s="147"/>
      <c r="C152" s="162" t="s">
        <v>260</v>
      </c>
      <c r="D152" s="162" t="s">
        <v>271</v>
      </c>
      <c r="E152" s="163" t="s">
        <v>1782</v>
      </c>
      <c r="F152" s="164" t="s">
        <v>1783</v>
      </c>
      <c r="G152" s="165" t="s">
        <v>222</v>
      </c>
      <c r="H152" s="166">
        <v>58</v>
      </c>
      <c r="I152" s="167"/>
      <c r="J152" s="166">
        <f t="shared" si="10"/>
        <v>0</v>
      </c>
      <c r="K152" s="168"/>
      <c r="L152" s="169"/>
      <c r="M152" s="170" t="s">
        <v>1</v>
      </c>
      <c r="N152" s="171" t="s">
        <v>41</v>
      </c>
      <c r="O152" s="58"/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307</v>
      </c>
      <c r="AT152" s="159" t="s">
        <v>271</v>
      </c>
      <c r="AU152" s="159" t="s">
        <v>173</v>
      </c>
      <c r="AY152" s="14" t="s">
        <v>166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173</v>
      </c>
      <c r="BK152" s="161">
        <f t="shared" si="19"/>
        <v>0</v>
      </c>
      <c r="BL152" s="14" t="s">
        <v>232</v>
      </c>
      <c r="BM152" s="159" t="s">
        <v>1784</v>
      </c>
    </row>
    <row r="153" spans="1:65" s="2" customFormat="1" ht="16.5" customHeight="1">
      <c r="A153" s="29"/>
      <c r="B153" s="147"/>
      <c r="C153" s="162" t="s">
        <v>265</v>
      </c>
      <c r="D153" s="162" t="s">
        <v>271</v>
      </c>
      <c r="E153" s="163" t="s">
        <v>1785</v>
      </c>
      <c r="F153" s="164" t="s">
        <v>1786</v>
      </c>
      <c r="G153" s="165" t="s">
        <v>222</v>
      </c>
      <c r="H153" s="166">
        <v>81</v>
      </c>
      <c r="I153" s="167"/>
      <c r="J153" s="166">
        <f t="shared" si="10"/>
        <v>0</v>
      </c>
      <c r="K153" s="168"/>
      <c r="L153" s="169"/>
      <c r="M153" s="170" t="s">
        <v>1</v>
      </c>
      <c r="N153" s="171" t="s">
        <v>41</v>
      </c>
      <c r="O153" s="58"/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307</v>
      </c>
      <c r="AT153" s="159" t="s">
        <v>271</v>
      </c>
      <c r="AU153" s="159" t="s">
        <v>173</v>
      </c>
      <c r="AY153" s="14" t="s">
        <v>166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173</v>
      </c>
      <c r="BK153" s="161">
        <f t="shared" si="19"/>
        <v>0</v>
      </c>
      <c r="BL153" s="14" t="s">
        <v>232</v>
      </c>
      <c r="BM153" s="159" t="s">
        <v>1787</v>
      </c>
    </row>
    <row r="154" spans="1:65" s="2" customFormat="1" ht="24.2" customHeight="1">
      <c r="A154" s="29"/>
      <c r="B154" s="147"/>
      <c r="C154" s="148" t="s">
        <v>270</v>
      </c>
      <c r="D154" s="148" t="s">
        <v>169</v>
      </c>
      <c r="E154" s="149" t="s">
        <v>1788</v>
      </c>
      <c r="F154" s="150" t="s">
        <v>1789</v>
      </c>
      <c r="G154" s="151" t="s">
        <v>334</v>
      </c>
      <c r="H154" s="153"/>
      <c r="I154" s="153"/>
      <c r="J154" s="152">
        <f t="shared" si="10"/>
        <v>0</v>
      </c>
      <c r="K154" s="154"/>
      <c r="L154" s="30"/>
      <c r="M154" s="155" t="s">
        <v>1</v>
      </c>
      <c r="N154" s="156" t="s">
        <v>41</v>
      </c>
      <c r="O154" s="58"/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232</v>
      </c>
      <c r="AT154" s="159" t="s">
        <v>169</v>
      </c>
      <c r="AU154" s="159" t="s">
        <v>173</v>
      </c>
      <c r="AY154" s="14" t="s">
        <v>166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4" t="s">
        <v>173</v>
      </c>
      <c r="BK154" s="161">
        <f t="shared" si="19"/>
        <v>0</v>
      </c>
      <c r="BL154" s="14" t="s">
        <v>232</v>
      </c>
      <c r="BM154" s="159" t="s">
        <v>1790</v>
      </c>
    </row>
    <row r="155" spans="1:65" s="12" customFormat="1" ht="22.9" customHeight="1">
      <c r="B155" s="134"/>
      <c r="D155" s="135" t="s">
        <v>74</v>
      </c>
      <c r="E155" s="145" t="s">
        <v>1791</v>
      </c>
      <c r="F155" s="145" t="s">
        <v>1792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SUM(P156:P163)</f>
        <v>0</v>
      </c>
      <c r="Q155" s="140"/>
      <c r="R155" s="141">
        <f>SUM(R156:R163)</f>
        <v>0</v>
      </c>
      <c r="S155" s="140"/>
      <c r="T155" s="142">
        <f>SUM(T156:T163)</f>
        <v>0</v>
      </c>
      <c r="AR155" s="135" t="s">
        <v>173</v>
      </c>
      <c r="AT155" s="143" t="s">
        <v>74</v>
      </c>
      <c r="AU155" s="143" t="s">
        <v>83</v>
      </c>
      <c r="AY155" s="135" t="s">
        <v>166</v>
      </c>
      <c r="BK155" s="144">
        <f>SUM(BK156:BK163)</f>
        <v>0</v>
      </c>
    </row>
    <row r="156" spans="1:65" s="2" customFormat="1" ht="16.5" customHeight="1">
      <c r="A156" s="29"/>
      <c r="B156" s="147"/>
      <c r="C156" s="148" t="s">
        <v>277</v>
      </c>
      <c r="D156" s="148" t="s">
        <v>169</v>
      </c>
      <c r="E156" s="149" t="s">
        <v>1793</v>
      </c>
      <c r="F156" s="150" t="s">
        <v>1794</v>
      </c>
      <c r="G156" s="151" t="s">
        <v>268</v>
      </c>
      <c r="H156" s="152">
        <v>38</v>
      </c>
      <c r="I156" s="153"/>
      <c r="J156" s="152">
        <f t="shared" ref="J156:J163" si="20">ROUND(I156*H156,3)</f>
        <v>0</v>
      </c>
      <c r="K156" s="154"/>
      <c r="L156" s="30"/>
      <c r="M156" s="155" t="s">
        <v>1</v>
      </c>
      <c r="N156" s="156" t="s">
        <v>41</v>
      </c>
      <c r="O156" s="58"/>
      <c r="P156" s="157">
        <f t="shared" ref="P156:P163" si="21">O156*H156</f>
        <v>0</v>
      </c>
      <c r="Q156" s="157">
        <v>0</v>
      </c>
      <c r="R156" s="157">
        <f t="shared" ref="R156:R163" si="22">Q156*H156</f>
        <v>0</v>
      </c>
      <c r="S156" s="157">
        <v>0</v>
      </c>
      <c r="T156" s="158">
        <f t="shared" ref="T156:T163" si="2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232</v>
      </c>
      <c r="AT156" s="159" t="s">
        <v>169</v>
      </c>
      <c r="AU156" s="159" t="s">
        <v>173</v>
      </c>
      <c r="AY156" s="14" t="s">
        <v>166</v>
      </c>
      <c r="BE156" s="160">
        <f t="shared" ref="BE156:BE163" si="24">IF(N156="základná",J156,0)</f>
        <v>0</v>
      </c>
      <c r="BF156" s="160">
        <f t="shared" ref="BF156:BF163" si="25">IF(N156="znížená",J156,0)</f>
        <v>0</v>
      </c>
      <c r="BG156" s="160">
        <f t="shared" ref="BG156:BG163" si="26">IF(N156="zákl. prenesená",J156,0)</f>
        <v>0</v>
      </c>
      <c r="BH156" s="160">
        <f t="shared" ref="BH156:BH163" si="27">IF(N156="zníž. prenesená",J156,0)</f>
        <v>0</v>
      </c>
      <c r="BI156" s="160">
        <f t="shared" ref="BI156:BI163" si="28">IF(N156="nulová",J156,0)</f>
        <v>0</v>
      </c>
      <c r="BJ156" s="14" t="s">
        <v>173</v>
      </c>
      <c r="BK156" s="161">
        <f t="shared" ref="BK156:BK163" si="29">ROUND(I156*H156,3)</f>
        <v>0</v>
      </c>
      <c r="BL156" s="14" t="s">
        <v>232</v>
      </c>
      <c r="BM156" s="159" t="s">
        <v>1795</v>
      </c>
    </row>
    <row r="157" spans="1:65" s="2" customFormat="1" ht="33" customHeight="1">
      <c r="A157" s="29"/>
      <c r="B157" s="147"/>
      <c r="C157" s="162" t="s">
        <v>281</v>
      </c>
      <c r="D157" s="162" t="s">
        <v>271</v>
      </c>
      <c r="E157" s="163" t="s">
        <v>1796</v>
      </c>
      <c r="F157" s="164" t="s">
        <v>1797</v>
      </c>
      <c r="G157" s="165" t="s">
        <v>268</v>
      </c>
      <c r="H157" s="166">
        <v>38</v>
      </c>
      <c r="I157" s="167"/>
      <c r="J157" s="166">
        <f t="shared" si="20"/>
        <v>0</v>
      </c>
      <c r="K157" s="168"/>
      <c r="L157" s="169"/>
      <c r="M157" s="170" t="s">
        <v>1</v>
      </c>
      <c r="N157" s="171" t="s">
        <v>41</v>
      </c>
      <c r="O157" s="58"/>
      <c r="P157" s="157">
        <f t="shared" si="21"/>
        <v>0</v>
      </c>
      <c r="Q157" s="157">
        <v>0</v>
      </c>
      <c r="R157" s="157">
        <f t="shared" si="22"/>
        <v>0</v>
      </c>
      <c r="S157" s="157">
        <v>0</v>
      </c>
      <c r="T157" s="158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307</v>
      </c>
      <c r="AT157" s="159" t="s">
        <v>271</v>
      </c>
      <c r="AU157" s="159" t="s">
        <v>173</v>
      </c>
      <c r="AY157" s="14" t="s">
        <v>166</v>
      </c>
      <c r="BE157" s="160">
        <f t="shared" si="24"/>
        <v>0</v>
      </c>
      <c r="BF157" s="160">
        <f t="shared" si="25"/>
        <v>0</v>
      </c>
      <c r="BG157" s="160">
        <f t="shared" si="26"/>
        <v>0</v>
      </c>
      <c r="BH157" s="160">
        <f t="shared" si="27"/>
        <v>0</v>
      </c>
      <c r="BI157" s="160">
        <f t="shared" si="28"/>
        <v>0</v>
      </c>
      <c r="BJ157" s="14" t="s">
        <v>173</v>
      </c>
      <c r="BK157" s="161">
        <f t="shared" si="29"/>
        <v>0</v>
      </c>
      <c r="BL157" s="14" t="s">
        <v>232</v>
      </c>
      <c r="BM157" s="159" t="s">
        <v>1798</v>
      </c>
    </row>
    <row r="158" spans="1:65" s="2" customFormat="1" ht="16.5" customHeight="1">
      <c r="A158" s="29"/>
      <c r="B158" s="147"/>
      <c r="C158" s="148" t="s">
        <v>285</v>
      </c>
      <c r="D158" s="148" t="s">
        <v>169</v>
      </c>
      <c r="E158" s="149" t="s">
        <v>1799</v>
      </c>
      <c r="F158" s="150" t="s">
        <v>1800</v>
      </c>
      <c r="G158" s="151" t="s">
        <v>268</v>
      </c>
      <c r="H158" s="152">
        <v>38</v>
      </c>
      <c r="I158" s="153"/>
      <c r="J158" s="152">
        <f t="shared" si="20"/>
        <v>0</v>
      </c>
      <c r="K158" s="154"/>
      <c r="L158" s="30"/>
      <c r="M158" s="155" t="s">
        <v>1</v>
      </c>
      <c r="N158" s="156" t="s">
        <v>41</v>
      </c>
      <c r="O158" s="58"/>
      <c r="P158" s="157">
        <f t="shared" si="21"/>
        <v>0</v>
      </c>
      <c r="Q158" s="157">
        <v>0</v>
      </c>
      <c r="R158" s="157">
        <f t="shared" si="22"/>
        <v>0</v>
      </c>
      <c r="S158" s="157">
        <v>0</v>
      </c>
      <c r="T158" s="158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232</v>
      </c>
      <c r="AT158" s="159" t="s">
        <v>169</v>
      </c>
      <c r="AU158" s="159" t="s">
        <v>173</v>
      </c>
      <c r="AY158" s="14" t="s">
        <v>166</v>
      </c>
      <c r="BE158" s="160">
        <f t="shared" si="24"/>
        <v>0</v>
      </c>
      <c r="BF158" s="160">
        <f t="shared" si="25"/>
        <v>0</v>
      </c>
      <c r="BG158" s="160">
        <f t="shared" si="26"/>
        <v>0</v>
      </c>
      <c r="BH158" s="160">
        <f t="shared" si="27"/>
        <v>0</v>
      </c>
      <c r="BI158" s="160">
        <f t="shared" si="28"/>
        <v>0</v>
      </c>
      <c r="BJ158" s="14" t="s">
        <v>173</v>
      </c>
      <c r="BK158" s="161">
        <f t="shared" si="29"/>
        <v>0</v>
      </c>
      <c r="BL158" s="14" t="s">
        <v>232</v>
      </c>
      <c r="BM158" s="159" t="s">
        <v>1801</v>
      </c>
    </row>
    <row r="159" spans="1:65" s="2" customFormat="1" ht="62.65" customHeight="1">
      <c r="A159" s="29"/>
      <c r="B159" s="147"/>
      <c r="C159" s="162" t="s">
        <v>291</v>
      </c>
      <c r="D159" s="162" t="s">
        <v>271</v>
      </c>
      <c r="E159" s="163" t="s">
        <v>1802</v>
      </c>
      <c r="F159" s="164" t="s">
        <v>1803</v>
      </c>
      <c r="G159" s="165" t="s">
        <v>268</v>
      </c>
      <c r="H159" s="166">
        <v>38</v>
      </c>
      <c r="I159" s="167"/>
      <c r="J159" s="166">
        <f t="shared" si="20"/>
        <v>0</v>
      </c>
      <c r="K159" s="168"/>
      <c r="L159" s="169"/>
      <c r="M159" s="170" t="s">
        <v>1</v>
      </c>
      <c r="N159" s="171" t="s">
        <v>41</v>
      </c>
      <c r="O159" s="58"/>
      <c r="P159" s="157">
        <f t="shared" si="21"/>
        <v>0</v>
      </c>
      <c r="Q159" s="157">
        <v>0</v>
      </c>
      <c r="R159" s="157">
        <f t="shared" si="22"/>
        <v>0</v>
      </c>
      <c r="S159" s="157">
        <v>0</v>
      </c>
      <c r="T159" s="158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307</v>
      </c>
      <c r="AT159" s="159" t="s">
        <v>271</v>
      </c>
      <c r="AU159" s="159" t="s">
        <v>173</v>
      </c>
      <c r="AY159" s="14" t="s">
        <v>166</v>
      </c>
      <c r="BE159" s="160">
        <f t="shared" si="24"/>
        <v>0</v>
      </c>
      <c r="BF159" s="160">
        <f t="shared" si="25"/>
        <v>0</v>
      </c>
      <c r="BG159" s="160">
        <f t="shared" si="26"/>
        <v>0</v>
      </c>
      <c r="BH159" s="160">
        <f t="shared" si="27"/>
        <v>0</v>
      </c>
      <c r="BI159" s="160">
        <f t="shared" si="28"/>
        <v>0</v>
      </c>
      <c r="BJ159" s="14" t="s">
        <v>173</v>
      </c>
      <c r="BK159" s="161">
        <f t="shared" si="29"/>
        <v>0</v>
      </c>
      <c r="BL159" s="14" t="s">
        <v>232</v>
      </c>
      <c r="BM159" s="159" t="s">
        <v>1804</v>
      </c>
    </row>
    <row r="160" spans="1:65" s="2" customFormat="1" ht="16.5" customHeight="1">
      <c r="A160" s="29"/>
      <c r="B160" s="147"/>
      <c r="C160" s="148" t="s">
        <v>299</v>
      </c>
      <c r="D160" s="148" t="s">
        <v>169</v>
      </c>
      <c r="E160" s="149" t="s">
        <v>1805</v>
      </c>
      <c r="F160" s="150" t="s">
        <v>1806</v>
      </c>
      <c r="G160" s="151" t="s">
        <v>268</v>
      </c>
      <c r="H160" s="152">
        <v>8</v>
      </c>
      <c r="I160" s="153"/>
      <c r="J160" s="152">
        <f t="shared" si="20"/>
        <v>0</v>
      </c>
      <c r="K160" s="154"/>
      <c r="L160" s="30"/>
      <c r="M160" s="155" t="s">
        <v>1</v>
      </c>
      <c r="N160" s="156" t="s">
        <v>41</v>
      </c>
      <c r="O160" s="58"/>
      <c r="P160" s="157">
        <f t="shared" si="21"/>
        <v>0</v>
      </c>
      <c r="Q160" s="157">
        <v>0</v>
      </c>
      <c r="R160" s="157">
        <f t="shared" si="22"/>
        <v>0</v>
      </c>
      <c r="S160" s="157">
        <v>0</v>
      </c>
      <c r="T160" s="158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232</v>
      </c>
      <c r="AT160" s="159" t="s">
        <v>169</v>
      </c>
      <c r="AU160" s="159" t="s">
        <v>173</v>
      </c>
      <c r="AY160" s="14" t="s">
        <v>166</v>
      </c>
      <c r="BE160" s="160">
        <f t="shared" si="24"/>
        <v>0</v>
      </c>
      <c r="BF160" s="160">
        <f t="shared" si="25"/>
        <v>0</v>
      </c>
      <c r="BG160" s="160">
        <f t="shared" si="26"/>
        <v>0</v>
      </c>
      <c r="BH160" s="160">
        <f t="shared" si="27"/>
        <v>0</v>
      </c>
      <c r="BI160" s="160">
        <f t="shared" si="28"/>
        <v>0</v>
      </c>
      <c r="BJ160" s="14" t="s">
        <v>173</v>
      </c>
      <c r="BK160" s="161">
        <f t="shared" si="29"/>
        <v>0</v>
      </c>
      <c r="BL160" s="14" t="s">
        <v>232</v>
      </c>
      <c r="BM160" s="159" t="s">
        <v>1807</v>
      </c>
    </row>
    <row r="161" spans="1:65" s="2" customFormat="1" ht="33" customHeight="1">
      <c r="A161" s="29"/>
      <c r="B161" s="147"/>
      <c r="C161" s="162" t="s">
        <v>303</v>
      </c>
      <c r="D161" s="162" t="s">
        <v>271</v>
      </c>
      <c r="E161" s="163" t="s">
        <v>1808</v>
      </c>
      <c r="F161" s="164" t="s">
        <v>1809</v>
      </c>
      <c r="G161" s="165" t="s">
        <v>268</v>
      </c>
      <c r="H161" s="166">
        <v>8</v>
      </c>
      <c r="I161" s="167"/>
      <c r="J161" s="166">
        <f t="shared" si="20"/>
        <v>0</v>
      </c>
      <c r="K161" s="168"/>
      <c r="L161" s="169"/>
      <c r="M161" s="170" t="s">
        <v>1</v>
      </c>
      <c r="N161" s="171" t="s">
        <v>41</v>
      </c>
      <c r="O161" s="58"/>
      <c r="P161" s="157">
        <f t="shared" si="21"/>
        <v>0</v>
      </c>
      <c r="Q161" s="157">
        <v>0</v>
      </c>
      <c r="R161" s="157">
        <f t="shared" si="22"/>
        <v>0</v>
      </c>
      <c r="S161" s="157">
        <v>0</v>
      </c>
      <c r="T161" s="158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307</v>
      </c>
      <c r="AT161" s="159" t="s">
        <v>271</v>
      </c>
      <c r="AU161" s="159" t="s">
        <v>173</v>
      </c>
      <c r="AY161" s="14" t="s">
        <v>166</v>
      </c>
      <c r="BE161" s="160">
        <f t="shared" si="24"/>
        <v>0</v>
      </c>
      <c r="BF161" s="160">
        <f t="shared" si="25"/>
        <v>0</v>
      </c>
      <c r="BG161" s="160">
        <f t="shared" si="26"/>
        <v>0</v>
      </c>
      <c r="BH161" s="160">
        <f t="shared" si="27"/>
        <v>0</v>
      </c>
      <c r="BI161" s="160">
        <f t="shared" si="28"/>
        <v>0</v>
      </c>
      <c r="BJ161" s="14" t="s">
        <v>173</v>
      </c>
      <c r="BK161" s="161">
        <f t="shared" si="29"/>
        <v>0</v>
      </c>
      <c r="BL161" s="14" t="s">
        <v>232</v>
      </c>
      <c r="BM161" s="159" t="s">
        <v>1810</v>
      </c>
    </row>
    <row r="162" spans="1:65" s="2" customFormat="1" ht="24.2" customHeight="1">
      <c r="A162" s="29"/>
      <c r="B162" s="147"/>
      <c r="C162" s="148" t="s">
        <v>307</v>
      </c>
      <c r="D162" s="148" t="s">
        <v>169</v>
      </c>
      <c r="E162" s="149" t="s">
        <v>1811</v>
      </c>
      <c r="F162" s="150" t="s">
        <v>1812</v>
      </c>
      <c r="G162" s="151" t="s">
        <v>268</v>
      </c>
      <c r="H162" s="152">
        <v>38</v>
      </c>
      <c r="I162" s="153"/>
      <c r="J162" s="152">
        <f t="shared" si="20"/>
        <v>0</v>
      </c>
      <c r="K162" s="154"/>
      <c r="L162" s="30"/>
      <c r="M162" s="155" t="s">
        <v>1</v>
      </c>
      <c r="N162" s="156" t="s">
        <v>41</v>
      </c>
      <c r="O162" s="58"/>
      <c r="P162" s="157">
        <f t="shared" si="21"/>
        <v>0</v>
      </c>
      <c r="Q162" s="157">
        <v>0</v>
      </c>
      <c r="R162" s="157">
        <f t="shared" si="22"/>
        <v>0</v>
      </c>
      <c r="S162" s="157">
        <v>0</v>
      </c>
      <c r="T162" s="158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232</v>
      </c>
      <c r="AT162" s="159" t="s">
        <v>169</v>
      </c>
      <c r="AU162" s="159" t="s">
        <v>173</v>
      </c>
      <c r="AY162" s="14" t="s">
        <v>166</v>
      </c>
      <c r="BE162" s="160">
        <f t="shared" si="24"/>
        <v>0</v>
      </c>
      <c r="BF162" s="160">
        <f t="shared" si="25"/>
        <v>0</v>
      </c>
      <c r="BG162" s="160">
        <f t="shared" si="26"/>
        <v>0</v>
      </c>
      <c r="BH162" s="160">
        <f t="shared" si="27"/>
        <v>0</v>
      </c>
      <c r="BI162" s="160">
        <f t="shared" si="28"/>
        <v>0</v>
      </c>
      <c r="BJ162" s="14" t="s">
        <v>173</v>
      </c>
      <c r="BK162" s="161">
        <f t="shared" si="29"/>
        <v>0</v>
      </c>
      <c r="BL162" s="14" t="s">
        <v>232</v>
      </c>
      <c r="BM162" s="159" t="s">
        <v>1813</v>
      </c>
    </row>
    <row r="163" spans="1:65" s="2" customFormat="1" ht="24.2" customHeight="1">
      <c r="A163" s="29"/>
      <c r="B163" s="147"/>
      <c r="C163" s="148" t="s">
        <v>311</v>
      </c>
      <c r="D163" s="148" t="s">
        <v>169</v>
      </c>
      <c r="E163" s="149" t="s">
        <v>1814</v>
      </c>
      <c r="F163" s="150" t="s">
        <v>1815</v>
      </c>
      <c r="G163" s="151" t="s">
        <v>334</v>
      </c>
      <c r="H163" s="153"/>
      <c r="I163" s="153"/>
      <c r="J163" s="152">
        <f t="shared" si="20"/>
        <v>0</v>
      </c>
      <c r="K163" s="154"/>
      <c r="L163" s="30"/>
      <c r="M163" s="155" t="s">
        <v>1</v>
      </c>
      <c r="N163" s="156" t="s">
        <v>41</v>
      </c>
      <c r="O163" s="58"/>
      <c r="P163" s="157">
        <f t="shared" si="21"/>
        <v>0</v>
      </c>
      <c r="Q163" s="157">
        <v>0</v>
      </c>
      <c r="R163" s="157">
        <f t="shared" si="22"/>
        <v>0</v>
      </c>
      <c r="S163" s="157">
        <v>0</v>
      </c>
      <c r="T163" s="158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232</v>
      </c>
      <c r="AT163" s="159" t="s">
        <v>169</v>
      </c>
      <c r="AU163" s="159" t="s">
        <v>173</v>
      </c>
      <c r="AY163" s="14" t="s">
        <v>166</v>
      </c>
      <c r="BE163" s="160">
        <f t="shared" si="24"/>
        <v>0</v>
      </c>
      <c r="BF163" s="160">
        <f t="shared" si="25"/>
        <v>0</v>
      </c>
      <c r="BG163" s="160">
        <f t="shared" si="26"/>
        <v>0</v>
      </c>
      <c r="BH163" s="160">
        <f t="shared" si="27"/>
        <v>0</v>
      </c>
      <c r="BI163" s="160">
        <f t="shared" si="28"/>
        <v>0</v>
      </c>
      <c r="BJ163" s="14" t="s">
        <v>173</v>
      </c>
      <c r="BK163" s="161">
        <f t="shared" si="29"/>
        <v>0</v>
      </c>
      <c r="BL163" s="14" t="s">
        <v>232</v>
      </c>
      <c r="BM163" s="159" t="s">
        <v>1816</v>
      </c>
    </row>
    <row r="164" spans="1:65" s="12" customFormat="1" ht="22.9" customHeight="1">
      <c r="B164" s="134"/>
      <c r="D164" s="135" t="s">
        <v>74</v>
      </c>
      <c r="E164" s="145" t="s">
        <v>1817</v>
      </c>
      <c r="F164" s="145" t="s">
        <v>1818</v>
      </c>
      <c r="I164" s="137"/>
      <c r="J164" s="146">
        <f>BK164</f>
        <v>0</v>
      </c>
      <c r="L164" s="134"/>
      <c r="M164" s="139"/>
      <c r="N164" s="140"/>
      <c r="O164" s="140"/>
      <c r="P164" s="141">
        <f>SUM(P165:P176)</f>
        <v>0</v>
      </c>
      <c r="Q164" s="140"/>
      <c r="R164" s="141">
        <f>SUM(R165:R176)</f>
        <v>0</v>
      </c>
      <c r="S164" s="140"/>
      <c r="T164" s="142">
        <f>SUM(T165:T176)</f>
        <v>0</v>
      </c>
      <c r="AR164" s="135" t="s">
        <v>173</v>
      </c>
      <c r="AT164" s="143" t="s">
        <v>74</v>
      </c>
      <c r="AU164" s="143" t="s">
        <v>83</v>
      </c>
      <c r="AY164" s="135" t="s">
        <v>166</v>
      </c>
      <c r="BK164" s="144">
        <f>SUM(BK165:BK176)</f>
        <v>0</v>
      </c>
    </row>
    <row r="165" spans="1:65" s="2" customFormat="1" ht="24.2" customHeight="1">
      <c r="A165" s="29"/>
      <c r="B165" s="147"/>
      <c r="C165" s="148" t="s">
        <v>315</v>
      </c>
      <c r="D165" s="148" t="s">
        <v>169</v>
      </c>
      <c r="E165" s="149" t="s">
        <v>1819</v>
      </c>
      <c r="F165" s="150" t="s">
        <v>1820</v>
      </c>
      <c r="G165" s="151" t="s">
        <v>268</v>
      </c>
      <c r="H165" s="152">
        <v>1</v>
      </c>
      <c r="I165" s="153"/>
      <c r="J165" s="152">
        <f t="shared" ref="J165:J176" si="30">ROUND(I165*H165,3)</f>
        <v>0</v>
      </c>
      <c r="K165" s="154"/>
      <c r="L165" s="30"/>
      <c r="M165" s="155" t="s">
        <v>1</v>
      </c>
      <c r="N165" s="156" t="s">
        <v>41</v>
      </c>
      <c r="O165" s="58"/>
      <c r="P165" s="157">
        <f t="shared" ref="P165:P176" si="31">O165*H165</f>
        <v>0</v>
      </c>
      <c r="Q165" s="157">
        <v>0</v>
      </c>
      <c r="R165" s="157">
        <f t="shared" ref="R165:R176" si="32">Q165*H165</f>
        <v>0</v>
      </c>
      <c r="S165" s="157">
        <v>0</v>
      </c>
      <c r="T165" s="158">
        <f t="shared" ref="T165:T176" si="3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232</v>
      </c>
      <c r="AT165" s="159" t="s">
        <v>169</v>
      </c>
      <c r="AU165" s="159" t="s">
        <v>173</v>
      </c>
      <c r="AY165" s="14" t="s">
        <v>166</v>
      </c>
      <c r="BE165" s="160">
        <f t="shared" ref="BE165:BE176" si="34">IF(N165="základná",J165,0)</f>
        <v>0</v>
      </c>
      <c r="BF165" s="160">
        <f t="shared" ref="BF165:BF176" si="35">IF(N165="znížená",J165,0)</f>
        <v>0</v>
      </c>
      <c r="BG165" s="160">
        <f t="shared" ref="BG165:BG176" si="36">IF(N165="zákl. prenesená",J165,0)</f>
        <v>0</v>
      </c>
      <c r="BH165" s="160">
        <f t="shared" ref="BH165:BH176" si="37">IF(N165="zníž. prenesená",J165,0)</f>
        <v>0</v>
      </c>
      <c r="BI165" s="160">
        <f t="shared" ref="BI165:BI176" si="38">IF(N165="nulová",J165,0)</f>
        <v>0</v>
      </c>
      <c r="BJ165" s="14" t="s">
        <v>173</v>
      </c>
      <c r="BK165" s="161">
        <f t="shared" ref="BK165:BK176" si="39">ROUND(I165*H165,3)</f>
        <v>0</v>
      </c>
      <c r="BL165" s="14" t="s">
        <v>232</v>
      </c>
      <c r="BM165" s="159" t="s">
        <v>1821</v>
      </c>
    </row>
    <row r="166" spans="1:65" s="2" customFormat="1" ht="33" customHeight="1">
      <c r="A166" s="29"/>
      <c r="B166" s="147"/>
      <c r="C166" s="148" t="s">
        <v>319</v>
      </c>
      <c r="D166" s="148" t="s">
        <v>169</v>
      </c>
      <c r="E166" s="149" t="s">
        <v>1822</v>
      </c>
      <c r="F166" s="150" t="s">
        <v>1823</v>
      </c>
      <c r="G166" s="151" t="s">
        <v>268</v>
      </c>
      <c r="H166" s="152">
        <v>34</v>
      </c>
      <c r="I166" s="153"/>
      <c r="J166" s="152">
        <f t="shared" si="30"/>
        <v>0</v>
      </c>
      <c r="K166" s="154"/>
      <c r="L166" s="30"/>
      <c r="M166" s="155" t="s">
        <v>1</v>
      </c>
      <c r="N166" s="156" t="s">
        <v>41</v>
      </c>
      <c r="O166" s="58"/>
      <c r="P166" s="157">
        <f t="shared" si="31"/>
        <v>0</v>
      </c>
      <c r="Q166" s="157">
        <v>0</v>
      </c>
      <c r="R166" s="157">
        <f t="shared" si="32"/>
        <v>0</v>
      </c>
      <c r="S166" s="157">
        <v>0</v>
      </c>
      <c r="T166" s="158">
        <f t="shared" si="3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232</v>
      </c>
      <c r="AT166" s="159" t="s">
        <v>169</v>
      </c>
      <c r="AU166" s="159" t="s">
        <v>173</v>
      </c>
      <c r="AY166" s="14" t="s">
        <v>166</v>
      </c>
      <c r="BE166" s="160">
        <f t="shared" si="34"/>
        <v>0</v>
      </c>
      <c r="BF166" s="160">
        <f t="shared" si="35"/>
        <v>0</v>
      </c>
      <c r="BG166" s="160">
        <f t="shared" si="36"/>
        <v>0</v>
      </c>
      <c r="BH166" s="160">
        <f t="shared" si="37"/>
        <v>0</v>
      </c>
      <c r="BI166" s="160">
        <f t="shared" si="38"/>
        <v>0</v>
      </c>
      <c r="BJ166" s="14" t="s">
        <v>173</v>
      </c>
      <c r="BK166" s="161">
        <f t="shared" si="39"/>
        <v>0</v>
      </c>
      <c r="BL166" s="14" t="s">
        <v>232</v>
      </c>
      <c r="BM166" s="159" t="s">
        <v>1824</v>
      </c>
    </row>
    <row r="167" spans="1:65" s="2" customFormat="1" ht="33" customHeight="1">
      <c r="A167" s="29"/>
      <c r="B167" s="147"/>
      <c r="C167" s="148" t="s">
        <v>323</v>
      </c>
      <c r="D167" s="148" t="s">
        <v>169</v>
      </c>
      <c r="E167" s="149" t="s">
        <v>1825</v>
      </c>
      <c r="F167" s="150" t="s">
        <v>1826</v>
      </c>
      <c r="G167" s="151" t="s">
        <v>268</v>
      </c>
      <c r="H167" s="152">
        <v>3</v>
      </c>
      <c r="I167" s="153"/>
      <c r="J167" s="152">
        <f t="shared" si="30"/>
        <v>0</v>
      </c>
      <c r="K167" s="154"/>
      <c r="L167" s="30"/>
      <c r="M167" s="155" t="s">
        <v>1</v>
      </c>
      <c r="N167" s="156" t="s">
        <v>41</v>
      </c>
      <c r="O167" s="58"/>
      <c r="P167" s="157">
        <f t="shared" si="31"/>
        <v>0</v>
      </c>
      <c r="Q167" s="157">
        <v>0</v>
      </c>
      <c r="R167" s="157">
        <f t="shared" si="32"/>
        <v>0</v>
      </c>
      <c r="S167" s="157">
        <v>0</v>
      </c>
      <c r="T167" s="158">
        <f t="shared" si="3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232</v>
      </c>
      <c r="AT167" s="159" t="s">
        <v>169</v>
      </c>
      <c r="AU167" s="159" t="s">
        <v>173</v>
      </c>
      <c r="AY167" s="14" t="s">
        <v>166</v>
      </c>
      <c r="BE167" s="160">
        <f t="shared" si="34"/>
        <v>0</v>
      </c>
      <c r="BF167" s="160">
        <f t="shared" si="35"/>
        <v>0</v>
      </c>
      <c r="BG167" s="160">
        <f t="shared" si="36"/>
        <v>0</v>
      </c>
      <c r="BH167" s="160">
        <f t="shared" si="37"/>
        <v>0</v>
      </c>
      <c r="BI167" s="160">
        <f t="shared" si="38"/>
        <v>0</v>
      </c>
      <c r="BJ167" s="14" t="s">
        <v>173</v>
      </c>
      <c r="BK167" s="161">
        <f t="shared" si="39"/>
        <v>0</v>
      </c>
      <c r="BL167" s="14" t="s">
        <v>232</v>
      </c>
      <c r="BM167" s="159" t="s">
        <v>1827</v>
      </c>
    </row>
    <row r="168" spans="1:65" s="2" customFormat="1" ht="24.2" customHeight="1">
      <c r="A168" s="29"/>
      <c r="B168" s="147"/>
      <c r="C168" s="148" t="s">
        <v>327</v>
      </c>
      <c r="D168" s="148" t="s">
        <v>169</v>
      </c>
      <c r="E168" s="149" t="s">
        <v>1828</v>
      </c>
      <c r="F168" s="150" t="s">
        <v>1829</v>
      </c>
      <c r="G168" s="151" t="s">
        <v>268</v>
      </c>
      <c r="H168" s="152">
        <v>1</v>
      </c>
      <c r="I168" s="153"/>
      <c r="J168" s="152">
        <f t="shared" si="30"/>
        <v>0</v>
      </c>
      <c r="K168" s="154"/>
      <c r="L168" s="30"/>
      <c r="M168" s="155" t="s">
        <v>1</v>
      </c>
      <c r="N168" s="156" t="s">
        <v>41</v>
      </c>
      <c r="O168" s="58"/>
      <c r="P168" s="157">
        <f t="shared" si="31"/>
        <v>0</v>
      </c>
      <c r="Q168" s="157">
        <v>0</v>
      </c>
      <c r="R168" s="157">
        <f t="shared" si="32"/>
        <v>0</v>
      </c>
      <c r="S168" s="157">
        <v>0</v>
      </c>
      <c r="T168" s="158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232</v>
      </c>
      <c r="AT168" s="159" t="s">
        <v>169</v>
      </c>
      <c r="AU168" s="159" t="s">
        <v>173</v>
      </c>
      <c r="AY168" s="14" t="s">
        <v>166</v>
      </c>
      <c r="BE168" s="160">
        <f t="shared" si="34"/>
        <v>0</v>
      </c>
      <c r="BF168" s="160">
        <f t="shared" si="35"/>
        <v>0</v>
      </c>
      <c r="BG168" s="160">
        <f t="shared" si="36"/>
        <v>0</v>
      </c>
      <c r="BH168" s="160">
        <f t="shared" si="37"/>
        <v>0</v>
      </c>
      <c r="BI168" s="160">
        <f t="shared" si="38"/>
        <v>0</v>
      </c>
      <c r="BJ168" s="14" t="s">
        <v>173</v>
      </c>
      <c r="BK168" s="161">
        <f t="shared" si="39"/>
        <v>0</v>
      </c>
      <c r="BL168" s="14" t="s">
        <v>232</v>
      </c>
      <c r="BM168" s="159" t="s">
        <v>1830</v>
      </c>
    </row>
    <row r="169" spans="1:65" s="2" customFormat="1" ht="24.2" customHeight="1">
      <c r="A169" s="29"/>
      <c r="B169" s="147"/>
      <c r="C169" s="148" t="s">
        <v>331</v>
      </c>
      <c r="D169" s="148" t="s">
        <v>169</v>
      </c>
      <c r="E169" s="149" t="s">
        <v>1831</v>
      </c>
      <c r="F169" s="150" t="s">
        <v>1832</v>
      </c>
      <c r="G169" s="151" t="s">
        <v>268</v>
      </c>
      <c r="H169" s="152">
        <v>37</v>
      </c>
      <c r="I169" s="153"/>
      <c r="J169" s="152">
        <f t="shared" si="30"/>
        <v>0</v>
      </c>
      <c r="K169" s="154"/>
      <c r="L169" s="30"/>
      <c r="M169" s="155" t="s">
        <v>1</v>
      </c>
      <c r="N169" s="156" t="s">
        <v>41</v>
      </c>
      <c r="O169" s="58"/>
      <c r="P169" s="157">
        <f t="shared" si="31"/>
        <v>0</v>
      </c>
      <c r="Q169" s="157">
        <v>0</v>
      </c>
      <c r="R169" s="157">
        <f t="shared" si="32"/>
        <v>0</v>
      </c>
      <c r="S169" s="157">
        <v>0</v>
      </c>
      <c r="T169" s="158">
        <f t="shared" si="3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232</v>
      </c>
      <c r="AT169" s="159" t="s">
        <v>169</v>
      </c>
      <c r="AU169" s="159" t="s">
        <v>173</v>
      </c>
      <c r="AY169" s="14" t="s">
        <v>166</v>
      </c>
      <c r="BE169" s="160">
        <f t="shared" si="34"/>
        <v>0</v>
      </c>
      <c r="BF169" s="160">
        <f t="shared" si="35"/>
        <v>0</v>
      </c>
      <c r="BG169" s="160">
        <f t="shared" si="36"/>
        <v>0</v>
      </c>
      <c r="BH169" s="160">
        <f t="shared" si="37"/>
        <v>0</v>
      </c>
      <c r="BI169" s="160">
        <f t="shared" si="38"/>
        <v>0</v>
      </c>
      <c r="BJ169" s="14" t="s">
        <v>173</v>
      </c>
      <c r="BK169" s="161">
        <f t="shared" si="39"/>
        <v>0</v>
      </c>
      <c r="BL169" s="14" t="s">
        <v>232</v>
      </c>
      <c r="BM169" s="159" t="s">
        <v>1833</v>
      </c>
    </row>
    <row r="170" spans="1:65" s="2" customFormat="1" ht="24.2" customHeight="1">
      <c r="A170" s="29"/>
      <c r="B170" s="147"/>
      <c r="C170" s="162" t="s">
        <v>338</v>
      </c>
      <c r="D170" s="162" t="s">
        <v>271</v>
      </c>
      <c r="E170" s="163" t="s">
        <v>1834</v>
      </c>
      <c r="F170" s="164" t="s">
        <v>1835</v>
      </c>
      <c r="G170" s="165" t="s">
        <v>268</v>
      </c>
      <c r="H170" s="166">
        <v>1</v>
      </c>
      <c r="I170" s="167"/>
      <c r="J170" s="166">
        <f t="shared" si="30"/>
        <v>0</v>
      </c>
      <c r="K170" s="168"/>
      <c r="L170" s="169"/>
      <c r="M170" s="170" t="s">
        <v>1</v>
      </c>
      <c r="N170" s="171" t="s">
        <v>41</v>
      </c>
      <c r="O170" s="58"/>
      <c r="P170" s="157">
        <f t="shared" si="31"/>
        <v>0</v>
      </c>
      <c r="Q170" s="157">
        <v>0</v>
      </c>
      <c r="R170" s="157">
        <f t="shared" si="32"/>
        <v>0</v>
      </c>
      <c r="S170" s="157">
        <v>0</v>
      </c>
      <c r="T170" s="158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307</v>
      </c>
      <c r="AT170" s="159" t="s">
        <v>271</v>
      </c>
      <c r="AU170" s="159" t="s">
        <v>173</v>
      </c>
      <c r="AY170" s="14" t="s">
        <v>166</v>
      </c>
      <c r="BE170" s="160">
        <f t="shared" si="34"/>
        <v>0</v>
      </c>
      <c r="BF170" s="160">
        <f t="shared" si="35"/>
        <v>0</v>
      </c>
      <c r="BG170" s="160">
        <f t="shared" si="36"/>
        <v>0</v>
      </c>
      <c r="BH170" s="160">
        <f t="shared" si="37"/>
        <v>0</v>
      </c>
      <c r="BI170" s="160">
        <f t="shared" si="38"/>
        <v>0</v>
      </c>
      <c r="BJ170" s="14" t="s">
        <v>173</v>
      </c>
      <c r="BK170" s="161">
        <f t="shared" si="39"/>
        <v>0</v>
      </c>
      <c r="BL170" s="14" t="s">
        <v>232</v>
      </c>
      <c r="BM170" s="159" t="s">
        <v>1836</v>
      </c>
    </row>
    <row r="171" spans="1:65" s="2" customFormat="1" ht="44.25" customHeight="1">
      <c r="A171" s="29"/>
      <c r="B171" s="147"/>
      <c r="C171" s="162" t="s">
        <v>342</v>
      </c>
      <c r="D171" s="162" t="s">
        <v>271</v>
      </c>
      <c r="E171" s="163" t="s">
        <v>1837</v>
      </c>
      <c r="F171" s="164" t="s">
        <v>1838</v>
      </c>
      <c r="G171" s="165" t="s">
        <v>268</v>
      </c>
      <c r="H171" s="166">
        <v>1</v>
      </c>
      <c r="I171" s="167"/>
      <c r="J171" s="166">
        <f t="shared" si="30"/>
        <v>0</v>
      </c>
      <c r="K171" s="168"/>
      <c r="L171" s="169"/>
      <c r="M171" s="170" t="s">
        <v>1</v>
      </c>
      <c r="N171" s="171" t="s">
        <v>41</v>
      </c>
      <c r="O171" s="58"/>
      <c r="P171" s="157">
        <f t="shared" si="31"/>
        <v>0</v>
      </c>
      <c r="Q171" s="157">
        <v>0</v>
      </c>
      <c r="R171" s="157">
        <f t="shared" si="32"/>
        <v>0</v>
      </c>
      <c r="S171" s="157">
        <v>0</v>
      </c>
      <c r="T171" s="158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307</v>
      </c>
      <c r="AT171" s="159" t="s">
        <v>271</v>
      </c>
      <c r="AU171" s="159" t="s">
        <v>173</v>
      </c>
      <c r="AY171" s="14" t="s">
        <v>166</v>
      </c>
      <c r="BE171" s="160">
        <f t="shared" si="34"/>
        <v>0</v>
      </c>
      <c r="BF171" s="160">
        <f t="shared" si="35"/>
        <v>0</v>
      </c>
      <c r="BG171" s="160">
        <f t="shared" si="36"/>
        <v>0</v>
      </c>
      <c r="BH171" s="160">
        <f t="shared" si="37"/>
        <v>0</v>
      </c>
      <c r="BI171" s="160">
        <f t="shared" si="38"/>
        <v>0</v>
      </c>
      <c r="BJ171" s="14" t="s">
        <v>173</v>
      </c>
      <c r="BK171" s="161">
        <f t="shared" si="39"/>
        <v>0</v>
      </c>
      <c r="BL171" s="14" t="s">
        <v>232</v>
      </c>
      <c r="BM171" s="159" t="s">
        <v>1839</v>
      </c>
    </row>
    <row r="172" spans="1:65" s="2" customFormat="1" ht="44.25" customHeight="1">
      <c r="A172" s="29"/>
      <c r="B172" s="147"/>
      <c r="C172" s="162" t="s">
        <v>346</v>
      </c>
      <c r="D172" s="162" t="s">
        <v>271</v>
      </c>
      <c r="E172" s="163" t="s">
        <v>1840</v>
      </c>
      <c r="F172" s="164" t="s">
        <v>1841</v>
      </c>
      <c r="G172" s="165" t="s">
        <v>268</v>
      </c>
      <c r="H172" s="166">
        <v>6</v>
      </c>
      <c r="I172" s="167"/>
      <c r="J172" s="166">
        <f t="shared" si="30"/>
        <v>0</v>
      </c>
      <c r="K172" s="168"/>
      <c r="L172" s="169"/>
      <c r="M172" s="170" t="s">
        <v>1</v>
      </c>
      <c r="N172" s="171" t="s">
        <v>41</v>
      </c>
      <c r="O172" s="58"/>
      <c r="P172" s="157">
        <f t="shared" si="31"/>
        <v>0</v>
      </c>
      <c r="Q172" s="157">
        <v>0</v>
      </c>
      <c r="R172" s="157">
        <f t="shared" si="32"/>
        <v>0</v>
      </c>
      <c r="S172" s="157">
        <v>0</v>
      </c>
      <c r="T172" s="158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307</v>
      </c>
      <c r="AT172" s="159" t="s">
        <v>271</v>
      </c>
      <c r="AU172" s="159" t="s">
        <v>173</v>
      </c>
      <c r="AY172" s="14" t="s">
        <v>166</v>
      </c>
      <c r="BE172" s="160">
        <f t="shared" si="34"/>
        <v>0</v>
      </c>
      <c r="BF172" s="160">
        <f t="shared" si="35"/>
        <v>0</v>
      </c>
      <c r="BG172" s="160">
        <f t="shared" si="36"/>
        <v>0</v>
      </c>
      <c r="BH172" s="160">
        <f t="shared" si="37"/>
        <v>0</v>
      </c>
      <c r="BI172" s="160">
        <f t="shared" si="38"/>
        <v>0</v>
      </c>
      <c r="BJ172" s="14" t="s">
        <v>173</v>
      </c>
      <c r="BK172" s="161">
        <f t="shared" si="39"/>
        <v>0</v>
      </c>
      <c r="BL172" s="14" t="s">
        <v>232</v>
      </c>
      <c r="BM172" s="159" t="s">
        <v>1842</v>
      </c>
    </row>
    <row r="173" spans="1:65" s="2" customFormat="1" ht="44.25" customHeight="1">
      <c r="A173" s="29"/>
      <c r="B173" s="147"/>
      <c r="C173" s="162" t="s">
        <v>350</v>
      </c>
      <c r="D173" s="162" t="s">
        <v>271</v>
      </c>
      <c r="E173" s="163" t="s">
        <v>1843</v>
      </c>
      <c r="F173" s="164" t="s">
        <v>1844</v>
      </c>
      <c r="G173" s="165" t="s">
        <v>268</v>
      </c>
      <c r="H173" s="166">
        <v>26</v>
      </c>
      <c r="I173" s="167"/>
      <c r="J173" s="166">
        <f t="shared" si="30"/>
        <v>0</v>
      </c>
      <c r="K173" s="168"/>
      <c r="L173" s="169"/>
      <c r="M173" s="170" t="s">
        <v>1</v>
      </c>
      <c r="N173" s="171" t="s">
        <v>41</v>
      </c>
      <c r="O173" s="58"/>
      <c r="P173" s="157">
        <f t="shared" si="31"/>
        <v>0</v>
      </c>
      <c r="Q173" s="157">
        <v>0</v>
      </c>
      <c r="R173" s="157">
        <f t="shared" si="32"/>
        <v>0</v>
      </c>
      <c r="S173" s="157">
        <v>0</v>
      </c>
      <c r="T173" s="158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307</v>
      </c>
      <c r="AT173" s="159" t="s">
        <v>271</v>
      </c>
      <c r="AU173" s="159" t="s">
        <v>173</v>
      </c>
      <c r="AY173" s="14" t="s">
        <v>166</v>
      </c>
      <c r="BE173" s="160">
        <f t="shared" si="34"/>
        <v>0</v>
      </c>
      <c r="BF173" s="160">
        <f t="shared" si="35"/>
        <v>0</v>
      </c>
      <c r="BG173" s="160">
        <f t="shared" si="36"/>
        <v>0</v>
      </c>
      <c r="BH173" s="160">
        <f t="shared" si="37"/>
        <v>0</v>
      </c>
      <c r="BI173" s="160">
        <f t="shared" si="38"/>
        <v>0</v>
      </c>
      <c r="BJ173" s="14" t="s">
        <v>173</v>
      </c>
      <c r="BK173" s="161">
        <f t="shared" si="39"/>
        <v>0</v>
      </c>
      <c r="BL173" s="14" t="s">
        <v>232</v>
      </c>
      <c r="BM173" s="159" t="s">
        <v>1845</v>
      </c>
    </row>
    <row r="174" spans="1:65" s="2" customFormat="1" ht="44.25" customHeight="1">
      <c r="A174" s="29"/>
      <c r="B174" s="147"/>
      <c r="C174" s="162" t="s">
        <v>354</v>
      </c>
      <c r="D174" s="162" t="s">
        <v>271</v>
      </c>
      <c r="E174" s="163" t="s">
        <v>1846</v>
      </c>
      <c r="F174" s="164" t="s">
        <v>1847</v>
      </c>
      <c r="G174" s="165" t="s">
        <v>268</v>
      </c>
      <c r="H174" s="166">
        <v>2</v>
      </c>
      <c r="I174" s="167"/>
      <c r="J174" s="166">
        <f t="shared" si="30"/>
        <v>0</v>
      </c>
      <c r="K174" s="168"/>
      <c r="L174" s="169"/>
      <c r="M174" s="170" t="s">
        <v>1</v>
      </c>
      <c r="N174" s="171" t="s">
        <v>41</v>
      </c>
      <c r="O174" s="58"/>
      <c r="P174" s="157">
        <f t="shared" si="31"/>
        <v>0</v>
      </c>
      <c r="Q174" s="157">
        <v>0</v>
      </c>
      <c r="R174" s="157">
        <f t="shared" si="32"/>
        <v>0</v>
      </c>
      <c r="S174" s="157">
        <v>0</v>
      </c>
      <c r="T174" s="158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307</v>
      </c>
      <c r="AT174" s="159" t="s">
        <v>271</v>
      </c>
      <c r="AU174" s="159" t="s">
        <v>173</v>
      </c>
      <c r="AY174" s="14" t="s">
        <v>166</v>
      </c>
      <c r="BE174" s="160">
        <f t="shared" si="34"/>
        <v>0</v>
      </c>
      <c r="BF174" s="160">
        <f t="shared" si="35"/>
        <v>0</v>
      </c>
      <c r="BG174" s="160">
        <f t="shared" si="36"/>
        <v>0</v>
      </c>
      <c r="BH174" s="160">
        <f t="shared" si="37"/>
        <v>0</v>
      </c>
      <c r="BI174" s="160">
        <f t="shared" si="38"/>
        <v>0</v>
      </c>
      <c r="BJ174" s="14" t="s">
        <v>173</v>
      </c>
      <c r="BK174" s="161">
        <f t="shared" si="39"/>
        <v>0</v>
      </c>
      <c r="BL174" s="14" t="s">
        <v>232</v>
      </c>
      <c r="BM174" s="159" t="s">
        <v>1848</v>
      </c>
    </row>
    <row r="175" spans="1:65" s="2" customFormat="1" ht="44.25" customHeight="1">
      <c r="A175" s="29"/>
      <c r="B175" s="147"/>
      <c r="C175" s="162" t="s">
        <v>358</v>
      </c>
      <c r="D175" s="162" t="s">
        <v>271</v>
      </c>
      <c r="E175" s="163" t="s">
        <v>1849</v>
      </c>
      <c r="F175" s="164" t="s">
        <v>1850</v>
      </c>
      <c r="G175" s="165" t="s">
        <v>268</v>
      </c>
      <c r="H175" s="166">
        <v>3</v>
      </c>
      <c r="I175" s="167"/>
      <c r="J175" s="166">
        <f t="shared" si="30"/>
        <v>0</v>
      </c>
      <c r="K175" s="168"/>
      <c r="L175" s="169"/>
      <c r="M175" s="170" t="s">
        <v>1</v>
      </c>
      <c r="N175" s="171" t="s">
        <v>41</v>
      </c>
      <c r="O175" s="58"/>
      <c r="P175" s="157">
        <f t="shared" si="31"/>
        <v>0</v>
      </c>
      <c r="Q175" s="157">
        <v>0</v>
      </c>
      <c r="R175" s="157">
        <f t="shared" si="32"/>
        <v>0</v>
      </c>
      <c r="S175" s="157">
        <v>0</v>
      </c>
      <c r="T175" s="158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307</v>
      </c>
      <c r="AT175" s="159" t="s">
        <v>271</v>
      </c>
      <c r="AU175" s="159" t="s">
        <v>173</v>
      </c>
      <c r="AY175" s="14" t="s">
        <v>166</v>
      </c>
      <c r="BE175" s="160">
        <f t="shared" si="34"/>
        <v>0</v>
      </c>
      <c r="BF175" s="160">
        <f t="shared" si="35"/>
        <v>0</v>
      </c>
      <c r="BG175" s="160">
        <f t="shared" si="36"/>
        <v>0</v>
      </c>
      <c r="BH175" s="160">
        <f t="shared" si="37"/>
        <v>0</v>
      </c>
      <c r="BI175" s="160">
        <f t="shared" si="38"/>
        <v>0</v>
      </c>
      <c r="BJ175" s="14" t="s">
        <v>173</v>
      </c>
      <c r="BK175" s="161">
        <f t="shared" si="39"/>
        <v>0</v>
      </c>
      <c r="BL175" s="14" t="s">
        <v>232</v>
      </c>
      <c r="BM175" s="159" t="s">
        <v>1851</v>
      </c>
    </row>
    <row r="176" spans="1:65" s="2" customFormat="1" ht="24.2" customHeight="1">
      <c r="A176" s="29"/>
      <c r="B176" s="147"/>
      <c r="C176" s="148" t="s">
        <v>364</v>
      </c>
      <c r="D176" s="148" t="s">
        <v>169</v>
      </c>
      <c r="E176" s="149" t="s">
        <v>1852</v>
      </c>
      <c r="F176" s="150" t="s">
        <v>1853</v>
      </c>
      <c r="G176" s="151" t="s">
        <v>334</v>
      </c>
      <c r="H176" s="153"/>
      <c r="I176" s="153"/>
      <c r="J176" s="152">
        <f t="shared" si="30"/>
        <v>0</v>
      </c>
      <c r="K176" s="154"/>
      <c r="L176" s="30"/>
      <c r="M176" s="155" t="s">
        <v>1</v>
      </c>
      <c r="N176" s="156" t="s">
        <v>41</v>
      </c>
      <c r="O176" s="58"/>
      <c r="P176" s="157">
        <f t="shared" si="31"/>
        <v>0</v>
      </c>
      <c r="Q176" s="157">
        <v>0</v>
      </c>
      <c r="R176" s="157">
        <f t="shared" si="32"/>
        <v>0</v>
      </c>
      <c r="S176" s="157">
        <v>0</v>
      </c>
      <c r="T176" s="158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232</v>
      </c>
      <c r="AT176" s="159" t="s">
        <v>169</v>
      </c>
      <c r="AU176" s="159" t="s">
        <v>173</v>
      </c>
      <c r="AY176" s="14" t="s">
        <v>166</v>
      </c>
      <c r="BE176" s="160">
        <f t="shared" si="34"/>
        <v>0</v>
      </c>
      <c r="BF176" s="160">
        <f t="shared" si="35"/>
        <v>0</v>
      </c>
      <c r="BG176" s="160">
        <f t="shared" si="36"/>
        <v>0</v>
      </c>
      <c r="BH176" s="160">
        <f t="shared" si="37"/>
        <v>0</v>
      </c>
      <c r="BI176" s="160">
        <f t="shared" si="38"/>
        <v>0</v>
      </c>
      <c r="BJ176" s="14" t="s">
        <v>173</v>
      </c>
      <c r="BK176" s="161">
        <f t="shared" si="39"/>
        <v>0</v>
      </c>
      <c r="BL176" s="14" t="s">
        <v>232</v>
      </c>
      <c r="BM176" s="159" t="s">
        <v>1854</v>
      </c>
    </row>
    <row r="177" spans="1:65" s="12" customFormat="1" ht="22.9" customHeight="1">
      <c r="B177" s="134"/>
      <c r="D177" s="135" t="s">
        <v>74</v>
      </c>
      <c r="E177" s="145" t="s">
        <v>466</v>
      </c>
      <c r="F177" s="145" t="s">
        <v>467</v>
      </c>
      <c r="I177" s="137"/>
      <c r="J177" s="146">
        <f>BK177</f>
        <v>0</v>
      </c>
      <c r="L177" s="134"/>
      <c r="M177" s="139"/>
      <c r="N177" s="140"/>
      <c r="O177" s="140"/>
      <c r="P177" s="141">
        <f>SUM(P178:P180)</f>
        <v>0</v>
      </c>
      <c r="Q177" s="140"/>
      <c r="R177" s="141">
        <f>SUM(R178:R180)</f>
        <v>0</v>
      </c>
      <c r="S177" s="140"/>
      <c r="T177" s="142">
        <f>SUM(T178:T180)</f>
        <v>0</v>
      </c>
      <c r="AR177" s="135" t="s">
        <v>173</v>
      </c>
      <c r="AT177" s="143" t="s">
        <v>74</v>
      </c>
      <c r="AU177" s="143" t="s">
        <v>83</v>
      </c>
      <c r="AY177" s="135" t="s">
        <v>166</v>
      </c>
      <c r="BK177" s="144">
        <f>SUM(BK178:BK180)</f>
        <v>0</v>
      </c>
    </row>
    <row r="178" spans="1:65" s="2" customFormat="1" ht="24.2" customHeight="1">
      <c r="A178" s="29"/>
      <c r="B178" s="147"/>
      <c r="C178" s="148" t="s">
        <v>368</v>
      </c>
      <c r="D178" s="148" t="s">
        <v>169</v>
      </c>
      <c r="E178" s="149" t="s">
        <v>1855</v>
      </c>
      <c r="F178" s="150" t="s">
        <v>1856</v>
      </c>
      <c r="G178" s="151" t="s">
        <v>893</v>
      </c>
      <c r="H178" s="152">
        <v>50</v>
      </c>
      <c r="I178" s="153"/>
      <c r="J178" s="152">
        <f>ROUND(I178*H178,3)</f>
        <v>0</v>
      </c>
      <c r="K178" s="154"/>
      <c r="L178" s="30"/>
      <c r="M178" s="155" t="s">
        <v>1</v>
      </c>
      <c r="N178" s="156" t="s">
        <v>41</v>
      </c>
      <c r="O178" s="58"/>
      <c r="P178" s="157">
        <f>O178*H178</f>
        <v>0</v>
      </c>
      <c r="Q178" s="157">
        <v>0</v>
      </c>
      <c r="R178" s="157">
        <f>Q178*H178</f>
        <v>0</v>
      </c>
      <c r="S178" s="157">
        <v>0</v>
      </c>
      <c r="T178" s="158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232</v>
      </c>
      <c r="AT178" s="159" t="s">
        <v>169</v>
      </c>
      <c r="AU178" s="159" t="s">
        <v>173</v>
      </c>
      <c r="AY178" s="14" t="s">
        <v>166</v>
      </c>
      <c r="BE178" s="160">
        <f>IF(N178="základná",J178,0)</f>
        <v>0</v>
      </c>
      <c r="BF178" s="160">
        <f>IF(N178="znížená",J178,0)</f>
        <v>0</v>
      </c>
      <c r="BG178" s="160">
        <f>IF(N178="zákl. prenesená",J178,0)</f>
        <v>0</v>
      </c>
      <c r="BH178" s="160">
        <f>IF(N178="zníž. prenesená",J178,0)</f>
        <v>0</v>
      </c>
      <c r="BI178" s="160">
        <f>IF(N178="nulová",J178,0)</f>
        <v>0</v>
      </c>
      <c r="BJ178" s="14" t="s">
        <v>173</v>
      </c>
      <c r="BK178" s="161">
        <f>ROUND(I178*H178,3)</f>
        <v>0</v>
      </c>
      <c r="BL178" s="14" t="s">
        <v>232</v>
      </c>
      <c r="BM178" s="159" t="s">
        <v>1857</v>
      </c>
    </row>
    <row r="179" spans="1:65" s="2" customFormat="1" ht="16.5" customHeight="1">
      <c r="A179" s="29"/>
      <c r="B179" s="147"/>
      <c r="C179" s="162" t="s">
        <v>372</v>
      </c>
      <c r="D179" s="162" t="s">
        <v>271</v>
      </c>
      <c r="E179" s="163" t="s">
        <v>1858</v>
      </c>
      <c r="F179" s="164" t="s">
        <v>1859</v>
      </c>
      <c r="G179" s="165" t="s">
        <v>235</v>
      </c>
      <c r="H179" s="166">
        <v>0.05</v>
      </c>
      <c r="I179" s="167"/>
      <c r="J179" s="166">
        <f>ROUND(I179*H179,3)</f>
        <v>0</v>
      </c>
      <c r="K179" s="168"/>
      <c r="L179" s="169"/>
      <c r="M179" s="170" t="s">
        <v>1</v>
      </c>
      <c r="N179" s="171" t="s">
        <v>41</v>
      </c>
      <c r="O179" s="58"/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307</v>
      </c>
      <c r="AT179" s="159" t="s">
        <v>271</v>
      </c>
      <c r="AU179" s="159" t="s">
        <v>173</v>
      </c>
      <c r="AY179" s="14" t="s">
        <v>166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4" t="s">
        <v>173</v>
      </c>
      <c r="BK179" s="161">
        <f>ROUND(I179*H179,3)</f>
        <v>0</v>
      </c>
      <c r="BL179" s="14" t="s">
        <v>232</v>
      </c>
      <c r="BM179" s="159" t="s">
        <v>1860</v>
      </c>
    </row>
    <row r="180" spans="1:65" s="2" customFormat="1" ht="24.2" customHeight="1">
      <c r="A180" s="29"/>
      <c r="B180" s="147"/>
      <c r="C180" s="148" t="s">
        <v>376</v>
      </c>
      <c r="D180" s="148" t="s">
        <v>169</v>
      </c>
      <c r="E180" s="149" t="s">
        <v>1861</v>
      </c>
      <c r="F180" s="150" t="s">
        <v>1862</v>
      </c>
      <c r="G180" s="151" t="s">
        <v>334</v>
      </c>
      <c r="H180" s="153"/>
      <c r="I180" s="153"/>
      <c r="J180" s="152">
        <f>ROUND(I180*H180,3)</f>
        <v>0</v>
      </c>
      <c r="K180" s="154"/>
      <c r="L180" s="30"/>
      <c r="M180" s="155" t="s">
        <v>1</v>
      </c>
      <c r="N180" s="156" t="s">
        <v>41</v>
      </c>
      <c r="O180" s="58"/>
      <c r="P180" s="157">
        <f>O180*H180</f>
        <v>0</v>
      </c>
      <c r="Q180" s="157">
        <v>0</v>
      </c>
      <c r="R180" s="157">
        <f>Q180*H180</f>
        <v>0</v>
      </c>
      <c r="S180" s="157">
        <v>0</v>
      </c>
      <c r="T180" s="158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232</v>
      </c>
      <c r="AT180" s="159" t="s">
        <v>169</v>
      </c>
      <c r="AU180" s="159" t="s">
        <v>173</v>
      </c>
      <c r="AY180" s="14" t="s">
        <v>166</v>
      </c>
      <c r="BE180" s="160">
        <f>IF(N180="základná",J180,0)</f>
        <v>0</v>
      </c>
      <c r="BF180" s="160">
        <f>IF(N180="znížená",J180,0)</f>
        <v>0</v>
      </c>
      <c r="BG180" s="160">
        <f>IF(N180="zákl. prenesená",J180,0)</f>
        <v>0</v>
      </c>
      <c r="BH180" s="160">
        <f>IF(N180="zníž. prenesená",J180,0)</f>
        <v>0</v>
      </c>
      <c r="BI180" s="160">
        <f>IF(N180="nulová",J180,0)</f>
        <v>0</v>
      </c>
      <c r="BJ180" s="14" t="s">
        <v>173</v>
      </c>
      <c r="BK180" s="161">
        <f>ROUND(I180*H180,3)</f>
        <v>0</v>
      </c>
      <c r="BL180" s="14" t="s">
        <v>232</v>
      </c>
      <c r="BM180" s="159" t="s">
        <v>1863</v>
      </c>
    </row>
    <row r="181" spans="1:65" s="12" customFormat="1" ht="22.9" customHeight="1">
      <c r="B181" s="134"/>
      <c r="D181" s="135" t="s">
        <v>74</v>
      </c>
      <c r="E181" s="145" t="s">
        <v>599</v>
      </c>
      <c r="F181" s="145" t="s">
        <v>600</v>
      </c>
      <c r="I181" s="137"/>
      <c r="J181" s="146">
        <f>BK181</f>
        <v>0</v>
      </c>
      <c r="L181" s="134"/>
      <c r="M181" s="139"/>
      <c r="N181" s="140"/>
      <c r="O181" s="140"/>
      <c r="P181" s="141">
        <f>P182</f>
        <v>0</v>
      </c>
      <c r="Q181" s="140"/>
      <c r="R181" s="141">
        <f>R182</f>
        <v>0</v>
      </c>
      <c r="S181" s="140"/>
      <c r="T181" s="142">
        <f>T182</f>
        <v>0</v>
      </c>
      <c r="AR181" s="135" t="s">
        <v>173</v>
      </c>
      <c r="AT181" s="143" t="s">
        <v>74</v>
      </c>
      <c r="AU181" s="143" t="s">
        <v>83</v>
      </c>
      <c r="AY181" s="135" t="s">
        <v>166</v>
      </c>
      <c r="BK181" s="144">
        <f>BK182</f>
        <v>0</v>
      </c>
    </row>
    <row r="182" spans="1:65" s="2" customFormat="1" ht="24.2" customHeight="1">
      <c r="A182" s="29"/>
      <c r="B182" s="147"/>
      <c r="C182" s="148" t="s">
        <v>380</v>
      </c>
      <c r="D182" s="148" t="s">
        <v>169</v>
      </c>
      <c r="E182" s="149" t="s">
        <v>1864</v>
      </c>
      <c r="F182" s="150" t="s">
        <v>1865</v>
      </c>
      <c r="G182" s="151" t="s">
        <v>222</v>
      </c>
      <c r="H182" s="152">
        <v>22</v>
      </c>
      <c r="I182" s="153"/>
      <c r="J182" s="152">
        <f>ROUND(I182*H182,3)</f>
        <v>0</v>
      </c>
      <c r="K182" s="154"/>
      <c r="L182" s="30"/>
      <c r="M182" s="155" t="s">
        <v>1</v>
      </c>
      <c r="N182" s="156" t="s">
        <v>41</v>
      </c>
      <c r="O182" s="58"/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8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232</v>
      </c>
      <c r="AT182" s="159" t="s">
        <v>169</v>
      </c>
      <c r="AU182" s="159" t="s">
        <v>173</v>
      </c>
      <c r="AY182" s="14" t="s">
        <v>166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4" t="s">
        <v>173</v>
      </c>
      <c r="BK182" s="161">
        <f>ROUND(I182*H182,3)</f>
        <v>0</v>
      </c>
      <c r="BL182" s="14" t="s">
        <v>232</v>
      </c>
      <c r="BM182" s="159" t="s">
        <v>1866</v>
      </c>
    </row>
    <row r="183" spans="1:65" s="12" customFormat="1" ht="25.9" customHeight="1">
      <c r="B183" s="134"/>
      <c r="D183" s="135" t="s">
        <v>74</v>
      </c>
      <c r="E183" s="136" t="s">
        <v>1867</v>
      </c>
      <c r="F183" s="136" t="s">
        <v>1868</v>
      </c>
      <c r="I183" s="137"/>
      <c r="J183" s="138">
        <f>BK183</f>
        <v>0</v>
      </c>
      <c r="L183" s="134"/>
      <c r="M183" s="139"/>
      <c r="N183" s="140"/>
      <c r="O183" s="140"/>
      <c r="P183" s="141">
        <f>SUM(P184:P192)</f>
        <v>0</v>
      </c>
      <c r="Q183" s="140"/>
      <c r="R183" s="141">
        <f>SUM(R184:R192)</f>
        <v>0</v>
      </c>
      <c r="S183" s="140"/>
      <c r="T183" s="142">
        <f>SUM(T184:T192)</f>
        <v>0</v>
      </c>
      <c r="AR183" s="135" t="s">
        <v>167</v>
      </c>
      <c r="AT183" s="143" t="s">
        <v>74</v>
      </c>
      <c r="AU183" s="143" t="s">
        <v>75</v>
      </c>
      <c r="AY183" s="135" t="s">
        <v>166</v>
      </c>
      <c r="BK183" s="144">
        <f>SUM(BK184:BK192)</f>
        <v>0</v>
      </c>
    </row>
    <row r="184" spans="1:65" s="2" customFormat="1" ht="24.2" customHeight="1">
      <c r="A184" s="29"/>
      <c r="B184" s="147"/>
      <c r="C184" s="148" t="s">
        <v>384</v>
      </c>
      <c r="D184" s="148" t="s">
        <v>169</v>
      </c>
      <c r="E184" s="149" t="s">
        <v>1869</v>
      </c>
      <c r="F184" s="150" t="s">
        <v>1870</v>
      </c>
      <c r="G184" s="151" t="s">
        <v>222</v>
      </c>
      <c r="H184" s="152">
        <v>70</v>
      </c>
      <c r="I184" s="153"/>
      <c r="J184" s="152">
        <f t="shared" ref="J184:J192" si="40">ROUND(I184*H184,3)</f>
        <v>0</v>
      </c>
      <c r="K184" s="154"/>
      <c r="L184" s="30"/>
      <c r="M184" s="155" t="s">
        <v>1</v>
      </c>
      <c r="N184" s="156" t="s">
        <v>41</v>
      </c>
      <c r="O184" s="58"/>
      <c r="P184" s="157">
        <f t="shared" ref="P184:P192" si="41">O184*H184</f>
        <v>0</v>
      </c>
      <c r="Q184" s="157">
        <v>0</v>
      </c>
      <c r="R184" s="157">
        <f t="shared" ref="R184:R192" si="42">Q184*H184</f>
        <v>0</v>
      </c>
      <c r="S184" s="157">
        <v>0</v>
      </c>
      <c r="T184" s="158">
        <f t="shared" ref="T184:T192" si="43"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642</v>
      </c>
      <c r="AT184" s="159" t="s">
        <v>169</v>
      </c>
      <c r="AU184" s="159" t="s">
        <v>83</v>
      </c>
      <c r="AY184" s="14" t="s">
        <v>166</v>
      </c>
      <c r="BE184" s="160">
        <f t="shared" ref="BE184:BE192" si="44">IF(N184="základná",J184,0)</f>
        <v>0</v>
      </c>
      <c r="BF184" s="160">
        <f t="shared" ref="BF184:BF192" si="45">IF(N184="znížená",J184,0)</f>
        <v>0</v>
      </c>
      <c r="BG184" s="160">
        <f t="shared" ref="BG184:BG192" si="46">IF(N184="zákl. prenesená",J184,0)</f>
        <v>0</v>
      </c>
      <c r="BH184" s="160">
        <f t="shared" ref="BH184:BH192" si="47">IF(N184="zníž. prenesená",J184,0)</f>
        <v>0</v>
      </c>
      <c r="BI184" s="160">
        <f t="shared" ref="BI184:BI192" si="48">IF(N184="nulová",J184,0)</f>
        <v>0</v>
      </c>
      <c r="BJ184" s="14" t="s">
        <v>173</v>
      </c>
      <c r="BK184" s="161">
        <f t="shared" ref="BK184:BK192" si="49">ROUND(I184*H184,3)</f>
        <v>0</v>
      </c>
      <c r="BL184" s="14" t="s">
        <v>642</v>
      </c>
      <c r="BM184" s="159" t="s">
        <v>1871</v>
      </c>
    </row>
    <row r="185" spans="1:65" s="2" customFormat="1" ht="24.2" customHeight="1">
      <c r="A185" s="29"/>
      <c r="B185" s="147"/>
      <c r="C185" s="148" t="s">
        <v>388</v>
      </c>
      <c r="D185" s="148" t="s">
        <v>169</v>
      </c>
      <c r="E185" s="149" t="s">
        <v>1872</v>
      </c>
      <c r="F185" s="150" t="s">
        <v>1873</v>
      </c>
      <c r="G185" s="151" t="s">
        <v>222</v>
      </c>
      <c r="H185" s="152">
        <v>134</v>
      </c>
      <c r="I185" s="153"/>
      <c r="J185" s="152">
        <f t="shared" si="40"/>
        <v>0</v>
      </c>
      <c r="K185" s="154"/>
      <c r="L185" s="30"/>
      <c r="M185" s="155" t="s">
        <v>1</v>
      </c>
      <c r="N185" s="156" t="s">
        <v>41</v>
      </c>
      <c r="O185" s="58"/>
      <c r="P185" s="157">
        <f t="shared" si="41"/>
        <v>0</v>
      </c>
      <c r="Q185" s="157">
        <v>0</v>
      </c>
      <c r="R185" s="157">
        <f t="shared" si="42"/>
        <v>0</v>
      </c>
      <c r="S185" s="157">
        <v>0</v>
      </c>
      <c r="T185" s="158">
        <f t="shared" si="4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642</v>
      </c>
      <c r="AT185" s="159" t="s">
        <v>169</v>
      </c>
      <c r="AU185" s="159" t="s">
        <v>83</v>
      </c>
      <c r="AY185" s="14" t="s">
        <v>166</v>
      </c>
      <c r="BE185" s="160">
        <f t="shared" si="44"/>
        <v>0</v>
      </c>
      <c r="BF185" s="160">
        <f t="shared" si="45"/>
        <v>0</v>
      </c>
      <c r="BG185" s="160">
        <f t="shared" si="46"/>
        <v>0</v>
      </c>
      <c r="BH185" s="160">
        <f t="shared" si="47"/>
        <v>0</v>
      </c>
      <c r="BI185" s="160">
        <f t="shared" si="48"/>
        <v>0</v>
      </c>
      <c r="BJ185" s="14" t="s">
        <v>173</v>
      </c>
      <c r="BK185" s="161">
        <f t="shared" si="49"/>
        <v>0</v>
      </c>
      <c r="BL185" s="14" t="s">
        <v>642</v>
      </c>
      <c r="BM185" s="159" t="s">
        <v>1874</v>
      </c>
    </row>
    <row r="186" spans="1:65" s="2" customFormat="1" ht="24.2" customHeight="1">
      <c r="A186" s="29"/>
      <c r="B186" s="147"/>
      <c r="C186" s="148" t="s">
        <v>392</v>
      </c>
      <c r="D186" s="148" t="s">
        <v>169</v>
      </c>
      <c r="E186" s="149" t="s">
        <v>1875</v>
      </c>
      <c r="F186" s="150" t="s">
        <v>1876</v>
      </c>
      <c r="G186" s="151" t="s">
        <v>222</v>
      </c>
      <c r="H186" s="152">
        <v>88</v>
      </c>
      <c r="I186" s="153"/>
      <c r="J186" s="152">
        <f t="shared" si="40"/>
        <v>0</v>
      </c>
      <c r="K186" s="154"/>
      <c r="L186" s="30"/>
      <c r="M186" s="155" t="s">
        <v>1</v>
      </c>
      <c r="N186" s="156" t="s">
        <v>41</v>
      </c>
      <c r="O186" s="58"/>
      <c r="P186" s="157">
        <f t="shared" si="41"/>
        <v>0</v>
      </c>
      <c r="Q186" s="157">
        <v>0</v>
      </c>
      <c r="R186" s="157">
        <f t="shared" si="42"/>
        <v>0</v>
      </c>
      <c r="S186" s="157">
        <v>0</v>
      </c>
      <c r="T186" s="158">
        <f t="shared" si="4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642</v>
      </c>
      <c r="AT186" s="159" t="s">
        <v>169</v>
      </c>
      <c r="AU186" s="159" t="s">
        <v>83</v>
      </c>
      <c r="AY186" s="14" t="s">
        <v>166</v>
      </c>
      <c r="BE186" s="160">
        <f t="shared" si="44"/>
        <v>0</v>
      </c>
      <c r="BF186" s="160">
        <f t="shared" si="45"/>
        <v>0</v>
      </c>
      <c r="BG186" s="160">
        <f t="shared" si="46"/>
        <v>0</v>
      </c>
      <c r="BH186" s="160">
        <f t="shared" si="47"/>
        <v>0</v>
      </c>
      <c r="BI186" s="160">
        <f t="shared" si="48"/>
        <v>0</v>
      </c>
      <c r="BJ186" s="14" t="s">
        <v>173</v>
      </c>
      <c r="BK186" s="161">
        <f t="shared" si="49"/>
        <v>0</v>
      </c>
      <c r="BL186" s="14" t="s">
        <v>642</v>
      </c>
      <c r="BM186" s="159" t="s">
        <v>1877</v>
      </c>
    </row>
    <row r="187" spans="1:65" s="2" customFormat="1" ht="24.2" customHeight="1">
      <c r="A187" s="29"/>
      <c r="B187" s="147"/>
      <c r="C187" s="148" t="s">
        <v>396</v>
      </c>
      <c r="D187" s="148" t="s">
        <v>169</v>
      </c>
      <c r="E187" s="149" t="s">
        <v>1878</v>
      </c>
      <c r="F187" s="150" t="s">
        <v>1879</v>
      </c>
      <c r="G187" s="151" t="s">
        <v>268</v>
      </c>
      <c r="H187" s="152">
        <v>102</v>
      </c>
      <c r="I187" s="153"/>
      <c r="J187" s="152">
        <f t="shared" si="40"/>
        <v>0</v>
      </c>
      <c r="K187" s="154"/>
      <c r="L187" s="30"/>
      <c r="M187" s="155" t="s">
        <v>1</v>
      </c>
      <c r="N187" s="156" t="s">
        <v>41</v>
      </c>
      <c r="O187" s="58"/>
      <c r="P187" s="157">
        <f t="shared" si="41"/>
        <v>0</v>
      </c>
      <c r="Q187" s="157">
        <v>0</v>
      </c>
      <c r="R187" s="157">
        <f t="shared" si="42"/>
        <v>0</v>
      </c>
      <c r="S187" s="157">
        <v>0</v>
      </c>
      <c r="T187" s="158">
        <f t="shared" si="4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642</v>
      </c>
      <c r="AT187" s="159" t="s">
        <v>169</v>
      </c>
      <c r="AU187" s="159" t="s">
        <v>83</v>
      </c>
      <c r="AY187" s="14" t="s">
        <v>166</v>
      </c>
      <c r="BE187" s="160">
        <f t="shared" si="44"/>
        <v>0</v>
      </c>
      <c r="BF187" s="160">
        <f t="shared" si="45"/>
        <v>0</v>
      </c>
      <c r="BG187" s="160">
        <f t="shared" si="46"/>
        <v>0</v>
      </c>
      <c r="BH187" s="160">
        <f t="shared" si="47"/>
        <v>0</v>
      </c>
      <c r="BI187" s="160">
        <f t="shared" si="48"/>
        <v>0</v>
      </c>
      <c r="BJ187" s="14" t="s">
        <v>173</v>
      </c>
      <c r="BK187" s="161">
        <f t="shared" si="49"/>
        <v>0</v>
      </c>
      <c r="BL187" s="14" t="s">
        <v>642</v>
      </c>
      <c r="BM187" s="159" t="s">
        <v>1880</v>
      </c>
    </row>
    <row r="188" spans="1:65" s="2" customFormat="1" ht="33" customHeight="1">
      <c r="A188" s="29"/>
      <c r="B188" s="147"/>
      <c r="C188" s="148" t="s">
        <v>400</v>
      </c>
      <c r="D188" s="148" t="s">
        <v>169</v>
      </c>
      <c r="E188" s="149" t="s">
        <v>1881</v>
      </c>
      <c r="F188" s="150" t="s">
        <v>1882</v>
      </c>
      <c r="G188" s="151" t="s">
        <v>268</v>
      </c>
      <c r="H188" s="152">
        <v>51</v>
      </c>
      <c r="I188" s="153"/>
      <c r="J188" s="152">
        <f t="shared" si="40"/>
        <v>0</v>
      </c>
      <c r="K188" s="154"/>
      <c r="L188" s="30"/>
      <c r="M188" s="155" t="s">
        <v>1</v>
      </c>
      <c r="N188" s="156" t="s">
        <v>41</v>
      </c>
      <c r="O188" s="58"/>
      <c r="P188" s="157">
        <f t="shared" si="41"/>
        <v>0</v>
      </c>
      <c r="Q188" s="157">
        <v>0</v>
      </c>
      <c r="R188" s="157">
        <f t="shared" si="42"/>
        <v>0</v>
      </c>
      <c r="S188" s="157">
        <v>0</v>
      </c>
      <c r="T188" s="158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642</v>
      </c>
      <c r="AT188" s="159" t="s">
        <v>169</v>
      </c>
      <c r="AU188" s="159" t="s">
        <v>83</v>
      </c>
      <c r="AY188" s="14" t="s">
        <v>166</v>
      </c>
      <c r="BE188" s="160">
        <f t="shared" si="44"/>
        <v>0</v>
      </c>
      <c r="BF188" s="160">
        <f t="shared" si="45"/>
        <v>0</v>
      </c>
      <c r="BG188" s="160">
        <f t="shared" si="46"/>
        <v>0</v>
      </c>
      <c r="BH188" s="160">
        <f t="shared" si="47"/>
        <v>0</v>
      </c>
      <c r="BI188" s="160">
        <f t="shared" si="48"/>
        <v>0</v>
      </c>
      <c r="BJ188" s="14" t="s">
        <v>173</v>
      </c>
      <c r="BK188" s="161">
        <f t="shared" si="49"/>
        <v>0</v>
      </c>
      <c r="BL188" s="14" t="s">
        <v>642</v>
      </c>
      <c r="BM188" s="159" t="s">
        <v>1883</v>
      </c>
    </row>
    <row r="189" spans="1:65" s="2" customFormat="1" ht="24.2" customHeight="1">
      <c r="A189" s="29"/>
      <c r="B189" s="147"/>
      <c r="C189" s="148" t="s">
        <v>404</v>
      </c>
      <c r="D189" s="148" t="s">
        <v>169</v>
      </c>
      <c r="E189" s="149" t="s">
        <v>1884</v>
      </c>
      <c r="F189" s="150" t="s">
        <v>1885</v>
      </c>
      <c r="G189" s="151" t="s">
        <v>268</v>
      </c>
      <c r="H189" s="152">
        <v>4</v>
      </c>
      <c r="I189" s="153"/>
      <c r="J189" s="152">
        <f t="shared" si="40"/>
        <v>0</v>
      </c>
      <c r="K189" s="154"/>
      <c r="L189" s="30"/>
      <c r="M189" s="155" t="s">
        <v>1</v>
      </c>
      <c r="N189" s="156" t="s">
        <v>41</v>
      </c>
      <c r="O189" s="58"/>
      <c r="P189" s="157">
        <f t="shared" si="41"/>
        <v>0</v>
      </c>
      <c r="Q189" s="157">
        <v>0</v>
      </c>
      <c r="R189" s="157">
        <f t="shared" si="42"/>
        <v>0</v>
      </c>
      <c r="S189" s="157">
        <v>0</v>
      </c>
      <c r="T189" s="158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642</v>
      </c>
      <c r="AT189" s="159" t="s">
        <v>169</v>
      </c>
      <c r="AU189" s="159" t="s">
        <v>83</v>
      </c>
      <c r="AY189" s="14" t="s">
        <v>166</v>
      </c>
      <c r="BE189" s="160">
        <f t="shared" si="44"/>
        <v>0</v>
      </c>
      <c r="BF189" s="160">
        <f t="shared" si="45"/>
        <v>0</v>
      </c>
      <c r="BG189" s="160">
        <f t="shared" si="46"/>
        <v>0</v>
      </c>
      <c r="BH189" s="160">
        <f t="shared" si="47"/>
        <v>0</v>
      </c>
      <c r="BI189" s="160">
        <f t="shared" si="48"/>
        <v>0</v>
      </c>
      <c r="BJ189" s="14" t="s">
        <v>173</v>
      </c>
      <c r="BK189" s="161">
        <f t="shared" si="49"/>
        <v>0</v>
      </c>
      <c r="BL189" s="14" t="s">
        <v>642</v>
      </c>
      <c r="BM189" s="159" t="s">
        <v>1886</v>
      </c>
    </row>
    <row r="190" spans="1:65" s="2" customFormat="1" ht="24.2" customHeight="1">
      <c r="A190" s="29"/>
      <c r="B190" s="147"/>
      <c r="C190" s="148" t="s">
        <v>410</v>
      </c>
      <c r="D190" s="148" t="s">
        <v>169</v>
      </c>
      <c r="E190" s="149" t="s">
        <v>1887</v>
      </c>
      <c r="F190" s="150" t="s">
        <v>1888</v>
      </c>
      <c r="G190" s="151" t="s">
        <v>268</v>
      </c>
      <c r="H190" s="152">
        <v>74</v>
      </c>
      <c r="I190" s="153"/>
      <c r="J190" s="152">
        <f t="shared" si="40"/>
        <v>0</v>
      </c>
      <c r="K190" s="154"/>
      <c r="L190" s="30"/>
      <c r="M190" s="155" t="s">
        <v>1</v>
      </c>
      <c r="N190" s="156" t="s">
        <v>41</v>
      </c>
      <c r="O190" s="58"/>
      <c r="P190" s="157">
        <f t="shared" si="41"/>
        <v>0</v>
      </c>
      <c r="Q190" s="157">
        <v>0</v>
      </c>
      <c r="R190" s="157">
        <f t="shared" si="42"/>
        <v>0</v>
      </c>
      <c r="S190" s="157">
        <v>0</v>
      </c>
      <c r="T190" s="158">
        <f t="shared" si="4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642</v>
      </c>
      <c r="AT190" s="159" t="s">
        <v>169</v>
      </c>
      <c r="AU190" s="159" t="s">
        <v>83</v>
      </c>
      <c r="AY190" s="14" t="s">
        <v>166</v>
      </c>
      <c r="BE190" s="160">
        <f t="shared" si="44"/>
        <v>0</v>
      </c>
      <c r="BF190" s="160">
        <f t="shared" si="45"/>
        <v>0</v>
      </c>
      <c r="BG190" s="160">
        <f t="shared" si="46"/>
        <v>0</v>
      </c>
      <c r="BH190" s="160">
        <f t="shared" si="47"/>
        <v>0</v>
      </c>
      <c r="BI190" s="160">
        <f t="shared" si="48"/>
        <v>0</v>
      </c>
      <c r="BJ190" s="14" t="s">
        <v>173</v>
      </c>
      <c r="BK190" s="161">
        <f t="shared" si="49"/>
        <v>0</v>
      </c>
      <c r="BL190" s="14" t="s">
        <v>642</v>
      </c>
      <c r="BM190" s="159" t="s">
        <v>1889</v>
      </c>
    </row>
    <row r="191" spans="1:65" s="2" customFormat="1" ht="24.2" customHeight="1">
      <c r="A191" s="29"/>
      <c r="B191" s="147"/>
      <c r="C191" s="148" t="s">
        <v>414</v>
      </c>
      <c r="D191" s="148" t="s">
        <v>169</v>
      </c>
      <c r="E191" s="149" t="s">
        <v>1890</v>
      </c>
      <c r="F191" s="150" t="s">
        <v>1891</v>
      </c>
      <c r="G191" s="151" t="s">
        <v>177</v>
      </c>
      <c r="H191" s="152">
        <v>140</v>
      </c>
      <c r="I191" s="153"/>
      <c r="J191" s="152">
        <f t="shared" si="40"/>
        <v>0</v>
      </c>
      <c r="K191" s="154"/>
      <c r="L191" s="30"/>
      <c r="M191" s="155" t="s">
        <v>1</v>
      </c>
      <c r="N191" s="156" t="s">
        <v>41</v>
      </c>
      <c r="O191" s="58"/>
      <c r="P191" s="157">
        <f t="shared" si="41"/>
        <v>0</v>
      </c>
      <c r="Q191" s="157">
        <v>0</v>
      </c>
      <c r="R191" s="157">
        <f t="shared" si="42"/>
        <v>0</v>
      </c>
      <c r="S191" s="157">
        <v>0</v>
      </c>
      <c r="T191" s="158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642</v>
      </c>
      <c r="AT191" s="159" t="s">
        <v>169</v>
      </c>
      <c r="AU191" s="159" t="s">
        <v>83</v>
      </c>
      <c r="AY191" s="14" t="s">
        <v>166</v>
      </c>
      <c r="BE191" s="160">
        <f t="shared" si="44"/>
        <v>0</v>
      </c>
      <c r="BF191" s="160">
        <f t="shared" si="45"/>
        <v>0</v>
      </c>
      <c r="BG191" s="160">
        <f t="shared" si="46"/>
        <v>0</v>
      </c>
      <c r="BH191" s="160">
        <f t="shared" si="47"/>
        <v>0</v>
      </c>
      <c r="BI191" s="160">
        <f t="shared" si="48"/>
        <v>0</v>
      </c>
      <c r="BJ191" s="14" t="s">
        <v>173</v>
      </c>
      <c r="BK191" s="161">
        <f t="shared" si="49"/>
        <v>0</v>
      </c>
      <c r="BL191" s="14" t="s">
        <v>642</v>
      </c>
      <c r="BM191" s="159" t="s">
        <v>1892</v>
      </c>
    </row>
    <row r="192" spans="1:65" s="2" customFormat="1" ht="24.2" customHeight="1">
      <c r="A192" s="29"/>
      <c r="B192" s="147"/>
      <c r="C192" s="148" t="s">
        <v>418</v>
      </c>
      <c r="D192" s="148" t="s">
        <v>169</v>
      </c>
      <c r="E192" s="149" t="s">
        <v>1893</v>
      </c>
      <c r="F192" s="150" t="s">
        <v>1894</v>
      </c>
      <c r="G192" s="151" t="s">
        <v>177</v>
      </c>
      <c r="H192" s="152">
        <v>140</v>
      </c>
      <c r="I192" s="153"/>
      <c r="J192" s="152">
        <f t="shared" si="40"/>
        <v>0</v>
      </c>
      <c r="K192" s="154"/>
      <c r="L192" s="30"/>
      <c r="M192" s="155" t="s">
        <v>1</v>
      </c>
      <c r="N192" s="156" t="s">
        <v>41</v>
      </c>
      <c r="O192" s="58"/>
      <c r="P192" s="157">
        <f t="shared" si="41"/>
        <v>0</v>
      </c>
      <c r="Q192" s="157">
        <v>0</v>
      </c>
      <c r="R192" s="157">
        <f t="shared" si="42"/>
        <v>0</v>
      </c>
      <c r="S192" s="157">
        <v>0</v>
      </c>
      <c r="T192" s="158">
        <f t="shared" si="4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642</v>
      </c>
      <c r="AT192" s="159" t="s">
        <v>169</v>
      </c>
      <c r="AU192" s="159" t="s">
        <v>83</v>
      </c>
      <c r="AY192" s="14" t="s">
        <v>166</v>
      </c>
      <c r="BE192" s="160">
        <f t="shared" si="44"/>
        <v>0</v>
      </c>
      <c r="BF192" s="160">
        <f t="shared" si="45"/>
        <v>0</v>
      </c>
      <c r="BG192" s="160">
        <f t="shared" si="46"/>
        <v>0</v>
      </c>
      <c r="BH192" s="160">
        <f t="shared" si="47"/>
        <v>0</v>
      </c>
      <c r="BI192" s="160">
        <f t="shared" si="48"/>
        <v>0</v>
      </c>
      <c r="BJ192" s="14" t="s">
        <v>173</v>
      </c>
      <c r="BK192" s="161">
        <f t="shared" si="49"/>
        <v>0</v>
      </c>
      <c r="BL192" s="14" t="s">
        <v>642</v>
      </c>
      <c r="BM192" s="159" t="s">
        <v>1895</v>
      </c>
    </row>
    <row r="193" spans="1:65" s="12" customFormat="1" ht="25.9" customHeight="1">
      <c r="B193" s="134"/>
      <c r="D193" s="135" t="s">
        <v>74</v>
      </c>
      <c r="E193" s="136" t="s">
        <v>1896</v>
      </c>
      <c r="F193" s="136" t="s">
        <v>1896</v>
      </c>
      <c r="I193" s="137"/>
      <c r="J193" s="138">
        <f>BK193</f>
        <v>0</v>
      </c>
      <c r="L193" s="134"/>
      <c r="M193" s="139"/>
      <c r="N193" s="140"/>
      <c r="O193" s="140"/>
      <c r="P193" s="141">
        <f>P194</f>
        <v>0</v>
      </c>
      <c r="Q193" s="140"/>
      <c r="R193" s="141">
        <f>R194</f>
        <v>0</v>
      </c>
      <c r="S193" s="140"/>
      <c r="T193" s="142">
        <f>T194</f>
        <v>0</v>
      </c>
      <c r="AR193" s="135" t="s">
        <v>83</v>
      </c>
      <c r="AT193" s="143" t="s">
        <v>74</v>
      </c>
      <c r="AU193" s="143" t="s">
        <v>75</v>
      </c>
      <c r="AY193" s="135" t="s">
        <v>166</v>
      </c>
      <c r="BK193" s="144">
        <f>BK194</f>
        <v>0</v>
      </c>
    </row>
    <row r="194" spans="1:65" s="12" customFormat="1" ht="22.9" customHeight="1">
      <c r="B194" s="134"/>
      <c r="D194" s="135" t="s">
        <v>74</v>
      </c>
      <c r="E194" s="145" t="s">
        <v>636</v>
      </c>
      <c r="F194" s="145" t="s">
        <v>636</v>
      </c>
      <c r="I194" s="137"/>
      <c r="J194" s="146">
        <f>BK194</f>
        <v>0</v>
      </c>
      <c r="L194" s="134"/>
      <c r="M194" s="139"/>
      <c r="N194" s="140"/>
      <c r="O194" s="140"/>
      <c r="P194" s="141">
        <f>SUM(P195:P197)</f>
        <v>0</v>
      </c>
      <c r="Q194" s="140"/>
      <c r="R194" s="141">
        <f>SUM(R195:R197)</f>
        <v>0</v>
      </c>
      <c r="S194" s="140"/>
      <c r="T194" s="142">
        <f>SUM(T195:T197)</f>
        <v>0</v>
      </c>
      <c r="AR194" s="135" t="s">
        <v>167</v>
      </c>
      <c r="AT194" s="143" t="s">
        <v>74</v>
      </c>
      <c r="AU194" s="143" t="s">
        <v>83</v>
      </c>
      <c r="AY194" s="135" t="s">
        <v>166</v>
      </c>
      <c r="BK194" s="144">
        <f>SUM(BK195:BK197)</f>
        <v>0</v>
      </c>
    </row>
    <row r="195" spans="1:65" s="2" customFormat="1" ht="16.5" customHeight="1">
      <c r="A195" s="29"/>
      <c r="B195" s="147"/>
      <c r="C195" s="148" t="s">
        <v>422</v>
      </c>
      <c r="D195" s="148" t="s">
        <v>169</v>
      </c>
      <c r="E195" s="149" t="s">
        <v>1897</v>
      </c>
      <c r="F195" s="150" t="s">
        <v>1898</v>
      </c>
      <c r="G195" s="151" t="s">
        <v>641</v>
      </c>
      <c r="H195" s="152">
        <v>10</v>
      </c>
      <c r="I195" s="153"/>
      <c r="J195" s="152">
        <f>ROUND(I195*H195,3)</f>
        <v>0</v>
      </c>
      <c r="K195" s="154"/>
      <c r="L195" s="30"/>
      <c r="M195" s="155" t="s">
        <v>1</v>
      </c>
      <c r="N195" s="156" t="s">
        <v>41</v>
      </c>
      <c r="O195" s="58"/>
      <c r="P195" s="157">
        <f>O195*H195</f>
        <v>0</v>
      </c>
      <c r="Q195" s="157">
        <v>0</v>
      </c>
      <c r="R195" s="157">
        <f>Q195*H195</f>
        <v>0</v>
      </c>
      <c r="S195" s="157">
        <v>0</v>
      </c>
      <c r="T195" s="158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642</v>
      </c>
      <c r="AT195" s="159" t="s">
        <v>169</v>
      </c>
      <c r="AU195" s="159" t="s">
        <v>173</v>
      </c>
      <c r="AY195" s="14" t="s">
        <v>166</v>
      </c>
      <c r="BE195" s="160">
        <f>IF(N195="základná",J195,0)</f>
        <v>0</v>
      </c>
      <c r="BF195" s="160">
        <f>IF(N195="znížená",J195,0)</f>
        <v>0</v>
      </c>
      <c r="BG195" s="160">
        <f>IF(N195="zákl. prenesená",J195,0)</f>
        <v>0</v>
      </c>
      <c r="BH195" s="160">
        <f>IF(N195="zníž. prenesená",J195,0)</f>
        <v>0</v>
      </c>
      <c r="BI195" s="160">
        <f>IF(N195="nulová",J195,0)</f>
        <v>0</v>
      </c>
      <c r="BJ195" s="14" t="s">
        <v>173</v>
      </c>
      <c r="BK195" s="161">
        <f>ROUND(I195*H195,3)</f>
        <v>0</v>
      </c>
      <c r="BL195" s="14" t="s">
        <v>642</v>
      </c>
      <c r="BM195" s="159" t="s">
        <v>1899</v>
      </c>
    </row>
    <row r="196" spans="1:65" s="2" customFormat="1" ht="16.5" customHeight="1">
      <c r="A196" s="29"/>
      <c r="B196" s="147"/>
      <c r="C196" s="148" t="s">
        <v>426</v>
      </c>
      <c r="D196" s="148" t="s">
        <v>169</v>
      </c>
      <c r="E196" s="149" t="s">
        <v>1900</v>
      </c>
      <c r="F196" s="150" t="s">
        <v>1901</v>
      </c>
      <c r="G196" s="151" t="s">
        <v>641</v>
      </c>
      <c r="H196" s="152">
        <v>20</v>
      </c>
      <c r="I196" s="153"/>
      <c r="J196" s="152">
        <f>ROUND(I196*H196,3)</f>
        <v>0</v>
      </c>
      <c r="K196" s="154"/>
      <c r="L196" s="30"/>
      <c r="M196" s="155" t="s">
        <v>1</v>
      </c>
      <c r="N196" s="156" t="s">
        <v>41</v>
      </c>
      <c r="O196" s="58"/>
      <c r="P196" s="157">
        <f>O196*H196</f>
        <v>0</v>
      </c>
      <c r="Q196" s="157">
        <v>0</v>
      </c>
      <c r="R196" s="157">
        <f>Q196*H196</f>
        <v>0</v>
      </c>
      <c r="S196" s="157">
        <v>0</v>
      </c>
      <c r="T196" s="158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642</v>
      </c>
      <c r="AT196" s="159" t="s">
        <v>169</v>
      </c>
      <c r="AU196" s="159" t="s">
        <v>173</v>
      </c>
      <c r="AY196" s="14" t="s">
        <v>166</v>
      </c>
      <c r="BE196" s="160">
        <f>IF(N196="základná",J196,0)</f>
        <v>0</v>
      </c>
      <c r="BF196" s="160">
        <f>IF(N196="znížená",J196,0)</f>
        <v>0</v>
      </c>
      <c r="BG196" s="160">
        <f>IF(N196="zákl. prenesená",J196,0)</f>
        <v>0</v>
      </c>
      <c r="BH196" s="160">
        <f>IF(N196="zníž. prenesená",J196,0)</f>
        <v>0</v>
      </c>
      <c r="BI196" s="160">
        <f>IF(N196="nulová",J196,0)</f>
        <v>0</v>
      </c>
      <c r="BJ196" s="14" t="s">
        <v>173</v>
      </c>
      <c r="BK196" s="161">
        <f>ROUND(I196*H196,3)</f>
        <v>0</v>
      </c>
      <c r="BL196" s="14" t="s">
        <v>642</v>
      </c>
      <c r="BM196" s="159" t="s">
        <v>1902</v>
      </c>
    </row>
    <row r="197" spans="1:65" s="2" customFormat="1" ht="16.5" customHeight="1">
      <c r="A197" s="29"/>
      <c r="B197" s="147"/>
      <c r="C197" s="148" t="s">
        <v>430</v>
      </c>
      <c r="D197" s="148" t="s">
        <v>169</v>
      </c>
      <c r="E197" s="149" t="s">
        <v>1903</v>
      </c>
      <c r="F197" s="150" t="s">
        <v>1904</v>
      </c>
      <c r="G197" s="151" t="s">
        <v>641</v>
      </c>
      <c r="H197" s="152">
        <v>72</v>
      </c>
      <c r="I197" s="153"/>
      <c r="J197" s="152">
        <f>ROUND(I197*H197,3)</f>
        <v>0</v>
      </c>
      <c r="K197" s="154"/>
      <c r="L197" s="30"/>
      <c r="M197" s="172" t="s">
        <v>1</v>
      </c>
      <c r="N197" s="173" t="s">
        <v>41</v>
      </c>
      <c r="O197" s="174"/>
      <c r="P197" s="175">
        <f>O197*H197</f>
        <v>0</v>
      </c>
      <c r="Q197" s="175">
        <v>0</v>
      </c>
      <c r="R197" s="175">
        <f>Q197*H197</f>
        <v>0</v>
      </c>
      <c r="S197" s="175">
        <v>0</v>
      </c>
      <c r="T197" s="176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642</v>
      </c>
      <c r="AT197" s="159" t="s">
        <v>169</v>
      </c>
      <c r="AU197" s="159" t="s">
        <v>173</v>
      </c>
      <c r="AY197" s="14" t="s">
        <v>166</v>
      </c>
      <c r="BE197" s="160">
        <f>IF(N197="základná",J197,0)</f>
        <v>0</v>
      </c>
      <c r="BF197" s="160">
        <f>IF(N197="znížená",J197,0)</f>
        <v>0</v>
      </c>
      <c r="BG197" s="160">
        <f>IF(N197="zákl. prenesená",J197,0)</f>
        <v>0</v>
      </c>
      <c r="BH197" s="160">
        <f>IF(N197="zníž. prenesená",J197,0)</f>
        <v>0</v>
      </c>
      <c r="BI197" s="160">
        <f>IF(N197="nulová",J197,0)</f>
        <v>0</v>
      </c>
      <c r="BJ197" s="14" t="s">
        <v>173</v>
      </c>
      <c r="BK197" s="161">
        <f>ROUND(I197*H197,3)</f>
        <v>0</v>
      </c>
      <c r="BL197" s="14" t="s">
        <v>642</v>
      </c>
      <c r="BM197" s="159" t="s">
        <v>1905</v>
      </c>
    </row>
    <row r="198" spans="1:65" s="2" customFormat="1" ht="6.95" customHeight="1">
      <c r="A198" s="29"/>
      <c r="B198" s="47"/>
      <c r="C198" s="48"/>
      <c r="D198" s="48"/>
      <c r="E198" s="48"/>
      <c r="F198" s="48"/>
      <c r="G198" s="48"/>
      <c r="H198" s="48"/>
      <c r="I198" s="48"/>
      <c r="J198" s="48"/>
      <c r="K198" s="48"/>
      <c r="L198" s="30"/>
      <c r="M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</row>
  </sheetData>
  <autoFilter ref="C125:K197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1906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ROUND((SUM(BE127:BE179)),  2)</f>
        <v>0</v>
      </c>
      <c r="G33" s="100"/>
      <c r="H33" s="100"/>
      <c r="I33" s="101">
        <v>0.2</v>
      </c>
      <c r="J33" s="99">
        <f>ROUND(((SUM(BE127:BE179))*I33),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ROUND((SUM(BF127:BF179)),  2)</f>
        <v>0</v>
      </c>
      <c r="G34" s="100"/>
      <c r="H34" s="100"/>
      <c r="I34" s="101">
        <v>0.2</v>
      </c>
      <c r="J34" s="99">
        <f>ROUND(((SUM(BF127:BF179))*I34),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ROUND((SUM(BG127:BG179)),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ROUND((SUM(BH127:BH179)),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ROUND((SUM(BI127:BI179)),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SO031 - SO-03.1 Pripojovací rozvod teplovodu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132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899999999999999" hidden="1" customHeight="1">
      <c r="B98" s="119"/>
      <c r="D98" s="120" t="s">
        <v>649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899999999999999" hidden="1" customHeight="1">
      <c r="B99" s="119"/>
      <c r="D99" s="120" t="s">
        <v>969</v>
      </c>
      <c r="E99" s="121"/>
      <c r="F99" s="121"/>
      <c r="G99" s="121"/>
      <c r="H99" s="121"/>
      <c r="I99" s="121"/>
      <c r="J99" s="122">
        <f>J136</f>
        <v>0</v>
      </c>
      <c r="L99" s="119"/>
    </row>
    <row r="100" spans="1:31" s="10" customFormat="1" ht="19.899999999999999" hidden="1" customHeight="1">
      <c r="B100" s="119"/>
      <c r="D100" s="120" t="s">
        <v>133</v>
      </c>
      <c r="E100" s="121"/>
      <c r="F100" s="121"/>
      <c r="G100" s="121"/>
      <c r="H100" s="121"/>
      <c r="I100" s="121"/>
      <c r="J100" s="122">
        <f>J138</f>
        <v>0</v>
      </c>
      <c r="L100" s="119"/>
    </row>
    <row r="101" spans="1:31" s="10" customFormat="1" ht="19.899999999999999" hidden="1" customHeight="1">
      <c r="B101" s="119"/>
      <c r="D101" s="120" t="s">
        <v>909</v>
      </c>
      <c r="E101" s="121"/>
      <c r="F101" s="121"/>
      <c r="G101" s="121"/>
      <c r="H101" s="121"/>
      <c r="I101" s="121"/>
      <c r="J101" s="122">
        <f>J140</f>
        <v>0</v>
      </c>
      <c r="L101" s="119"/>
    </row>
    <row r="102" spans="1:31" s="10" customFormat="1" ht="19.899999999999999" hidden="1" customHeight="1">
      <c r="B102" s="119"/>
      <c r="D102" s="120" t="s">
        <v>136</v>
      </c>
      <c r="E102" s="121"/>
      <c r="F102" s="121"/>
      <c r="G102" s="121"/>
      <c r="H102" s="121"/>
      <c r="I102" s="121"/>
      <c r="J102" s="122">
        <f>J142</f>
        <v>0</v>
      </c>
      <c r="L102" s="119"/>
    </row>
    <row r="103" spans="1:31" s="10" customFormat="1" ht="19.899999999999999" hidden="1" customHeight="1">
      <c r="B103" s="119"/>
      <c r="D103" s="120" t="s">
        <v>137</v>
      </c>
      <c r="E103" s="121"/>
      <c r="F103" s="121"/>
      <c r="G103" s="121"/>
      <c r="H103" s="121"/>
      <c r="I103" s="121"/>
      <c r="J103" s="122">
        <f>J151</f>
        <v>0</v>
      </c>
      <c r="L103" s="119"/>
    </row>
    <row r="104" spans="1:31" s="9" customFormat="1" ht="24.95" hidden="1" customHeight="1">
      <c r="B104" s="115"/>
      <c r="D104" s="116" t="s">
        <v>138</v>
      </c>
      <c r="E104" s="117"/>
      <c r="F104" s="117"/>
      <c r="G104" s="117"/>
      <c r="H104" s="117"/>
      <c r="I104" s="117"/>
      <c r="J104" s="118">
        <f>J153</f>
        <v>0</v>
      </c>
      <c r="L104" s="115"/>
    </row>
    <row r="105" spans="1:31" s="10" customFormat="1" ht="19.899999999999999" hidden="1" customHeight="1">
      <c r="B105" s="119"/>
      <c r="D105" s="120" t="s">
        <v>140</v>
      </c>
      <c r="E105" s="121"/>
      <c r="F105" s="121"/>
      <c r="G105" s="121"/>
      <c r="H105" s="121"/>
      <c r="I105" s="121"/>
      <c r="J105" s="122">
        <f>J154</f>
        <v>0</v>
      </c>
      <c r="L105" s="119"/>
    </row>
    <row r="106" spans="1:31" s="9" customFormat="1" ht="24.95" hidden="1" customHeight="1">
      <c r="B106" s="115"/>
      <c r="D106" s="116" t="s">
        <v>149</v>
      </c>
      <c r="E106" s="117"/>
      <c r="F106" s="117"/>
      <c r="G106" s="117"/>
      <c r="H106" s="117"/>
      <c r="I106" s="117"/>
      <c r="J106" s="118">
        <f>J162</f>
        <v>0</v>
      </c>
      <c r="L106" s="115"/>
    </row>
    <row r="107" spans="1:31" s="10" customFormat="1" ht="19.899999999999999" hidden="1" customHeight="1">
      <c r="B107" s="119"/>
      <c r="D107" s="120" t="s">
        <v>1907</v>
      </c>
      <c r="E107" s="121"/>
      <c r="F107" s="121"/>
      <c r="G107" s="121"/>
      <c r="H107" s="121"/>
      <c r="I107" s="121"/>
      <c r="J107" s="122">
        <f>J163</f>
        <v>0</v>
      </c>
      <c r="L107" s="119"/>
    </row>
    <row r="108" spans="1:31" s="2" customFormat="1" ht="21.75" hidden="1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hidden="1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idden="1"/>
    <row r="111" spans="1:31" hidden="1"/>
    <row r="112" spans="1:31" hidden="1"/>
    <row r="113" spans="1:63" s="2" customFormat="1" ht="6.95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5" customHeight="1">
      <c r="A114" s="29"/>
      <c r="B114" s="30"/>
      <c r="C114" s="18" t="s">
        <v>152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14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26.25" customHeight="1">
      <c r="A117" s="29"/>
      <c r="B117" s="30"/>
      <c r="C117" s="29"/>
      <c r="D117" s="29"/>
      <c r="E117" s="223" t="str">
        <f>E7</f>
        <v>Základná škola TULIPÁNOVÁ, Tulipánová 1, Nitra – Rekonštrukcia pavilónu 3</v>
      </c>
      <c r="F117" s="224"/>
      <c r="G117" s="224"/>
      <c r="H117" s="224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125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219" t="str">
        <f>E9</f>
        <v>SO031 - SO-03.1 Pripojovací rozvod teplovodu</v>
      </c>
      <c r="F119" s="222"/>
      <c r="G119" s="222"/>
      <c r="H119" s="222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18</v>
      </c>
      <c r="D121" s="29"/>
      <c r="E121" s="29"/>
      <c r="F121" s="22" t="str">
        <f>F12</f>
        <v xml:space="preserve"> Tulipánová 1, Nitra</v>
      </c>
      <c r="G121" s="29"/>
      <c r="H121" s="29"/>
      <c r="I121" s="24" t="s">
        <v>20</v>
      </c>
      <c r="J121" s="55">
        <f>IF(J12="","",J12)</f>
        <v>44937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21</v>
      </c>
      <c r="D123" s="29"/>
      <c r="E123" s="29"/>
      <c r="F123" s="22" t="str">
        <f>E15</f>
        <v>Mesto Nitra</v>
      </c>
      <c r="G123" s="29"/>
      <c r="H123" s="29"/>
      <c r="I123" s="24" t="s">
        <v>27</v>
      </c>
      <c r="J123" s="27" t="str">
        <f>E21</f>
        <v>Ing. Imrich CIGÁŇ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25.7" customHeight="1">
      <c r="A124" s="29"/>
      <c r="B124" s="30"/>
      <c r="C124" s="24" t="s">
        <v>25</v>
      </c>
      <c r="D124" s="29"/>
      <c r="E124" s="29"/>
      <c r="F124" s="22" t="str">
        <f>IF(E18="","",E18)</f>
        <v>Vyplň údaj</v>
      </c>
      <c r="G124" s="29"/>
      <c r="H124" s="29"/>
      <c r="I124" s="24" t="s">
        <v>31</v>
      </c>
      <c r="J124" s="27" t="str">
        <f>E24</f>
        <v>Ing. Imrich CIGÁŇ , s.r.o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3"/>
      <c r="B126" s="124"/>
      <c r="C126" s="125" t="s">
        <v>153</v>
      </c>
      <c r="D126" s="126" t="s">
        <v>60</v>
      </c>
      <c r="E126" s="126" t="s">
        <v>56</v>
      </c>
      <c r="F126" s="126" t="s">
        <v>57</v>
      </c>
      <c r="G126" s="126" t="s">
        <v>154</v>
      </c>
      <c r="H126" s="126" t="s">
        <v>155</v>
      </c>
      <c r="I126" s="126" t="s">
        <v>156</v>
      </c>
      <c r="J126" s="127" t="s">
        <v>129</v>
      </c>
      <c r="K126" s="128" t="s">
        <v>157</v>
      </c>
      <c r="L126" s="129"/>
      <c r="M126" s="62" t="s">
        <v>1</v>
      </c>
      <c r="N126" s="63" t="s">
        <v>39</v>
      </c>
      <c r="O126" s="63" t="s">
        <v>158</v>
      </c>
      <c r="P126" s="63" t="s">
        <v>159</v>
      </c>
      <c r="Q126" s="63" t="s">
        <v>160</v>
      </c>
      <c r="R126" s="63" t="s">
        <v>161</v>
      </c>
      <c r="S126" s="63" t="s">
        <v>162</v>
      </c>
      <c r="T126" s="64" t="s">
        <v>163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9" customHeight="1">
      <c r="A127" s="29"/>
      <c r="B127" s="30"/>
      <c r="C127" s="69" t="s">
        <v>130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P128+P153+P162</f>
        <v>0</v>
      </c>
      <c r="Q127" s="66"/>
      <c r="R127" s="131">
        <f>R128+R153+R162</f>
        <v>0</v>
      </c>
      <c r="S127" s="66"/>
      <c r="T127" s="132">
        <f>T128+T153+T162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74</v>
      </c>
      <c r="AU127" s="14" t="s">
        <v>131</v>
      </c>
      <c r="BK127" s="133">
        <f>BK128+BK153+BK162</f>
        <v>0</v>
      </c>
    </row>
    <row r="128" spans="1:63" s="12" customFormat="1" ht="25.9" customHeight="1">
      <c r="B128" s="134"/>
      <c r="D128" s="135" t="s">
        <v>74</v>
      </c>
      <c r="E128" s="136" t="s">
        <v>164</v>
      </c>
      <c r="F128" s="136" t="s">
        <v>165</v>
      </c>
      <c r="I128" s="137"/>
      <c r="J128" s="138">
        <f>BK128</f>
        <v>0</v>
      </c>
      <c r="L128" s="134"/>
      <c r="M128" s="139"/>
      <c r="N128" s="140"/>
      <c r="O128" s="140"/>
      <c r="P128" s="141">
        <f>P129+P136+P138+P140+P142+P151</f>
        <v>0</v>
      </c>
      <c r="Q128" s="140"/>
      <c r="R128" s="141">
        <f>R129+R136+R138+R140+R142+R151</f>
        <v>0</v>
      </c>
      <c r="S128" s="140"/>
      <c r="T128" s="142">
        <f>T129+T136+T138+T140+T142+T151</f>
        <v>0</v>
      </c>
      <c r="AR128" s="135" t="s">
        <v>83</v>
      </c>
      <c r="AT128" s="143" t="s">
        <v>74</v>
      </c>
      <c r="AU128" s="143" t="s">
        <v>75</v>
      </c>
      <c r="AY128" s="135" t="s">
        <v>166</v>
      </c>
      <c r="BK128" s="144">
        <f>BK129+BK136+BK138+BK140+BK142+BK151</f>
        <v>0</v>
      </c>
    </row>
    <row r="129" spans="1:65" s="12" customFormat="1" ht="22.9" customHeight="1">
      <c r="B129" s="134"/>
      <c r="D129" s="135" t="s">
        <v>74</v>
      </c>
      <c r="E129" s="145" t="s">
        <v>83</v>
      </c>
      <c r="F129" s="145" t="s">
        <v>657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SUM(P130:P135)</f>
        <v>0</v>
      </c>
      <c r="Q129" s="140"/>
      <c r="R129" s="141">
        <f>SUM(R130:R135)</f>
        <v>0</v>
      </c>
      <c r="S129" s="140"/>
      <c r="T129" s="142">
        <f>SUM(T130:T135)</f>
        <v>0</v>
      </c>
      <c r="AR129" s="135" t="s">
        <v>83</v>
      </c>
      <c r="AT129" s="143" t="s">
        <v>74</v>
      </c>
      <c r="AU129" s="143" t="s">
        <v>83</v>
      </c>
      <c r="AY129" s="135" t="s">
        <v>166</v>
      </c>
      <c r="BK129" s="144">
        <f>SUM(BK130:BK135)</f>
        <v>0</v>
      </c>
    </row>
    <row r="130" spans="1:65" s="2" customFormat="1" ht="24.2" customHeight="1">
      <c r="A130" s="29"/>
      <c r="B130" s="147"/>
      <c r="C130" s="148" t="s">
        <v>83</v>
      </c>
      <c r="D130" s="148" t="s">
        <v>169</v>
      </c>
      <c r="E130" s="149" t="s">
        <v>1908</v>
      </c>
      <c r="F130" s="150" t="s">
        <v>1909</v>
      </c>
      <c r="G130" s="151" t="s">
        <v>177</v>
      </c>
      <c r="H130" s="152">
        <v>8.64</v>
      </c>
      <c r="I130" s="153"/>
      <c r="J130" s="152">
        <f t="shared" ref="J130:J135" si="0">ROUND(I130*H130,3)</f>
        <v>0</v>
      </c>
      <c r="K130" s="154"/>
      <c r="L130" s="30"/>
      <c r="M130" s="155" t="s">
        <v>1</v>
      </c>
      <c r="N130" s="156" t="s">
        <v>41</v>
      </c>
      <c r="O130" s="58"/>
      <c r="P130" s="157">
        <f t="shared" ref="P130:P135" si="1">O130*H130</f>
        <v>0</v>
      </c>
      <c r="Q130" s="157">
        <v>0</v>
      </c>
      <c r="R130" s="157">
        <f t="shared" ref="R130:R135" si="2">Q130*H130</f>
        <v>0</v>
      </c>
      <c r="S130" s="157">
        <v>0</v>
      </c>
      <c r="T130" s="158">
        <f t="shared" ref="T130:T135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167</v>
      </c>
      <c r="AT130" s="159" t="s">
        <v>169</v>
      </c>
      <c r="AU130" s="159" t="s">
        <v>173</v>
      </c>
      <c r="AY130" s="14" t="s">
        <v>166</v>
      </c>
      <c r="BE130" s="160">
        <f t="shared" ref="BE130:BE135" si="4">IF(N130="základná",J130,0)</f>
        <v>0</v>
      </c>
      <c r="BF130" s="160">
        <f t="shared" ref="BF130:BF135" si="5">IF(N130="znížená",J130,0)</f>
        <v>0</v>
      </c>
      <c r="BG130" s="160">
        <f t="shared" ref="BG130:BG135" si="6">IF(N130="zákl. prenesená",J130,0)</f>
        <v>0</v>
      </c>
      <c r="BH130" s="160">
        <f t="shared" ref="BH130:BH135" si="7">IF(N130="zníž. prenesená",J130,0)</f>
        <v>0</v>
      </c>
      <c r="BI130" s="160">
        <f t="shared" ref="BI130:BI135" si="8">IF(N130="nulová",J130,0)</f>
        <v>0</v>
      </c>
      <c r="BJ130" s="14" t="s">
        <v>173</v>
      </c>
      <c r="BK130" s="161">
        <f t="shared" ref="BK130:BK135" si="9">ROUND(I130*H130,3)</f>
        <v>0</v>
      </c>
      <c r="BL130" s="14" t="s">
        <v>167</v>
      </c>
      <c r="BM130" s="159" t="s">
        <v>1910</v>
      </c>
    </row>
    <row r="131" spans="1:65" s="2" customFormat="1" ht="21.75" customHeight="1">
      <c r="A131" s="29"/>
      <c r="B131" s="147"/>
      <c r="C131" s="148" t="s">
        <v>173</v>
      </c>
      <c r="D131" s="148" t="s">
        <v>169</v>
      </c>
      <c r="E131" s="149" t="s">
        <v>1911</v>
      </c>
      <c r="F131" s="150" t="s">
        <v>1912</v>
      </c>
      <c r="G131" s="151" t="s">
        <v>172</v>
      </c>
      <c r="H131" s="152">
        <v>7.6180000000000003</v>
      </c>
      <c r="I131" s="153"/>
      <c r="J131" s="152">
        <f t="shared" si="0"/>
        <v>0</v>
      </c>
      <c r="K131" s="154"/>
      <c r="L131" s="30"/>
      <c r="M131" s="155" t="s">
        <v>1</v>
      </c>
      <c r="N131" s="156" t="s">
        <v>41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167</v>
      </c>
      <c r="AT131" s="159" t="s">
        <v>169</v>
      </c>
      <c r="AU131" s="159" t="s">
        <v>173</v>
      </c>
      <c r="AY131" s="14" t="s">
        <v>166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173</v>
      </c>
      <c r="BK131" s="161">
        <f t="shared" si="9"/>
        <v>0</v>
      </c>
      <c r="BL131" s="14" t="s">
        <v>167</v>
      </c>
      <c r="BM131" s="159" t="s">
        <v>1913</v>
      </c>
    </row>
    <row r="132" spans="1:65" s="2" customFormat="1" ht="33" customHeight="1">
      <c r="A132" s="29"/>
      <c r="B132" s="147"/>
      <c r="C132" s="148" t="s">
        <v>179</v>
      </c>
      <c r="D132" s="148" t="s">
        <v>169</v>
      </c>
      <c r="E132" s="149" t="s">
        <v>913</v>
      </c>
      <c r="F132" s="150" t="s">
        <v>914</v>
      </c>
      <c r="G132" s="151" t="s">
        <v>172</v>
      </c>
      <c r="H132" s="152">
        <v>2.4169999999999998</v>
      </c>
      <c r="I132" s="153"/>
      <c r="J132" s="152">
        <f t="shared" si="0"/>
        <v>0</v>
      </c>
      <c r="K132" s="154"/>
      <c r="L132" s="30"/>
      <c r="M132" s="155" t="s">
        <v>1</v>
      </c>
      <c r="N132" s="156" t="s">
        <v>41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167</v>
      </c>
      <c r="AT132" s="159" t="s">
        <v>169</v>
      </c>
      <c r="AU132" s="159" t="s">
        <v>173</v>
      </c>
      <c r="AY132" s="14" t="s">
        <v>166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173</v>
      </c>
      <c r="BK132" s="161">
        <f t="shared" si="9"/>
        <v>0</v>
      </c>
      <c r="BL132" s="14" t="s">
        <v>167</v>
      </c>
      <c r="BM132" s="159" t="s">
        <v>1914</v>
      </c>
    </row>
    <row r="133" spans="1:65" s="2" customFormat="1" ht="37.9" customHeight="1">
      <c r="A133" s="29"/>
      <c r="B133" s="147"/>
      <c r="C133" s="148" t="s">
        <v>167</v>
      </c>
      <c r="D133" s="148" t="s">
        <v>169</v>
      </c>
      <c r="E133" s="149" t="s">
        <v>916</v>
      </c>
      <c r="F133" s="150" t="s">
        <v>917</v>
      </c>
      <c r="G133" s="151" t="s">
        <v>172</v>
      </c>
      <c r="H133" s="152">
        <v>14.502000000000001</v>
      </c>
      <c r="I133" s="153"/>
      <c r="J133" s="152">
        <f t="shared" si="0"/>
        <v>0</v>
      </c>
      <c r="K133" s="154"/>
      <c r="L133" s="30"/>
      <c r="M133" s="155" t="s">
        <v>1</v>
      </c>
      <c r="N133" s="156" t="s">
        <v>41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167</v>
      </c>
      <c r="AT133" s="159" t="s">
        <v>169</v>
      </c>
      <c r="AU133" s="159" t="s">
        <v>173</v>
      </c>
      <c r="AY133" s="14" t="s">
        <v>166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173</v>
      </c>
      <c r="BK133" s="161">
        <f t="shared" si="9"/>
        <v>0</v>
      </c>
      <c r="BL133" s="14" t="s">
        <v>167</v>
      </c>
      <c r="BM133" s="159" t="s">
        <v>1915</v>
      </c>
    </row>
    <row r="134" spans="1:65" s="2" customFormat="1" ht="24.2" customHeight="1">
      <c r="A134" s="29"/>
      <c r="B134" s="147"/>
      <c r="C134" s="148" t="s">
        <v>188</v>
      </c>
      <c r="D134" s="148" t="s">
        <v>169</v>
      </c>
      <c r="E134" s="149" t="s">
        <v>919</v>
      </c>
      <c r="F134" s="150" t="s">
        <v>920</v>
      </c>
      <c r="G134" s="151" t="s">
        <v>235</v>
      </c>
      <c r="H134" s="152">
        <v>3.6259999999999999</v>
      </c>
      <c r="I134" s="153"/>
      <c r="J134" s="152">
        <f t="shared" si="0"/>
        <v>0</v>
      </c>
      <c r="K134" s="154"/>
      <c r="L134" s="30"/>
      <c r="M134" s="155" t="s">
        <v>1</v>
      </c>
      <c r="N134" s="156" t="s">
        <v>41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167</v>
      </c>
      <c r="AT134" s="159" t="s">
        <v>169</v>
      </c>
      <c r="AU134" s="159" t="s">
        <v>173</v>
      </c>
      <c r="AY134" s="14" t="s">
        <v>166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173</v>
      </c>
      <c r="BK134" s="161">
        <f t="shared" si="9"/>
        <v>0</v>
      </c>
      <c r="BL134" s="14" t="s">
        <v>167</v>
      </c>
      <c r="BM134" s="159" t="s">
        <v>1916</v>
      </c>
    </row>
    <row r="135" spans="1:65" s="2" customFormat="1" ht="24.2" customHeight="1">
      <c r="A135" s="29"/>
      <c r="B135" s="147"/>
      <c r="C135" s="148" t="s">
        <v>183</v>
      </c>
      <c r="D135" s="148" t="s">
        <v>169</v>
      </c>
      <c r="E135" s="149" t="s">
        <v>1917</v>
      </c>
      <c r="F135" s="150" t="s">
        <v>1918</v>
      </c>
      <c r="G135" s="151" t="s">
        <v>172</v>
      </c>
      <c r="H135" s="152">
        <v>5.2009999999999996</v>
      </c>
      <c r="I135" s="153"/>
      <c r="J135" s="152">
        <f t="shared" si="0"/>
        <v>0</v>
      </c>
      <c r="K135" s="154"/>
      <c r="L135" s="30"/>
      <c r="M135" s="155" t="s">
        <v>1</v>
      </c>
      <c r="N135" s="156" t="s">
        <v>41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167</v>
      </c>
      <c r="AT135" s="159" t="s">
        <v>169</v>
      </c>
      <c r="AU135" s="159" t="s">
        <v>173</v>
      </c>
      <c r="AY135" s="14" t="s">
        <v>166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173</v>
      </c>
      <c r="BK135" s="161">
        <f t="shared" si="9"/>
        <v>0</v>
      </c>
      <c r="BL135" s="14" t="s">
        <v>167</v>
      </c>
      <c r="BM135" s="159" t="s">
        <v>1919</v>
      </c>
    </row>
    <row r="136" spans="1:65" s="12" customFormat="1" ht="22.9" customHeight="1">
      <c r="B136" s="134"/>
      <c r="D136" s="135" t="s">
        <v>74</v>
      </c>
      <c r="E136" s="145" t="s">
        <v>179</v>
      </c>
      <c r="F136" s="145" t="s">
        <v>970</v>
      </c>
      <c r="I136" s="137"/>
      <c r="J136" s="146">
        <f>BK136</f>
        <v>0</v>
      </c>
      <c r="L136" s="134"/>
      <c r="M136" s="139"/>
      <c r="N136" s="140"/>
      <c r="O136" s="140"/>
      <c r="P136" s="141">
        <f>P137</f>
        <v>0</v>
      </c>
      <c r="Q136" s="140"/>
      <c r="R136" s="141">
        <f>R137</f>
        <v>0</v>
      </c>
      <c r="S136" s="140"/>
      <c r="T136" s="142">
        <f>T137</f>
        <v>0</v>
      </c>
      <c r="AR136" s="135" t="s">
        <v>83</v>
      </c>
      <c r="AT136" s="143" t="s">
        <v>74</v>
      </c>
      <c r="AU136" s="143" t="s">
        <v>83</v>
      </c>
      <c r="AY136" s="135" t="s">
        <v>166</v>
      </c>
      <c r="BK136" s="144">
        <f>BK137</f>
        <v>0</v>
      </c>
    </row>
    <row r="137" spans="1:65" s="2" customFormat="1" ht="24.2" customHeight="1">
      <c r="A137" s="29"/>
      <c r="B137" s="147"/>
      <c r="C137" s="148" t="s">
        <v>195</v>
      </c>
      <c r="D137" s="148" t="s">
        <v>169</v>
      </c>
      <c r="E137" s="149" t="s">
        <v>1920</v>
      </c>
      <c r="F137" s="150" t="s">
        <v>1921</v>
      </c>
      <c r="G137" s="151" t="s">
        <v>268</v>
      </c>
      <c r="H137" s="152">
        <v>1</v>
      </c>
      <c r="I137" s="153"/>
      <c r="J137" s="152">
        <f>ROUND(I137*H137,3)</f>
        <v>0</v>
      </c>
      <c r="K137" s="154"/>
      <c r="L137" s="30"/>
      <c r="M137" s="155" t="s">
        <v>1</v>
      </c>
      <c r="N137" s="156" t="s">
        <v>41</v>
      </c>
      <c r="O137" s="58"/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8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167</v>
      </c>
      <c r="AT137" s="159" t="s">
        <v>169</v>
      </c>
      <c r="AU137" s="159" t="s">
        <v>173</v>
      </c>
      <c r="AY137" s="14" t="s">
        <v>166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173</v>
      </c>
      <c r="BK137" s="161">
        <f>ROUND(I137*H137,3)</f>
        <v>0</v>
      </c>
      <c r="BL137" s="14" t="s">
        <v>167</v>
      </c>
      <c r="BM137" s="159" t="s">
        <v>1922</v>
      </c>
    </row>
    <row r="138" spans="1:65" s="12" customFormat="1" ht="22.9" customHeight="1">
      <c r="B138" s="134"/>
      <c r="D138" s="135" t="s">
        <v>74</v>
      </c>
      <c r="E138" s="145" t="s">
        <v>167</v>
      </c>
      <c r="F138" s="145" t="s">
        <v>168</v>
      </c>
      <c r="I138" s="137"/>
      <c r="J138" s="146">
        <f>BK138</f>
        <v>0</v>
      </c>
      <c r="L138" s="134"/>
      <c r="M138" s="139"/>
      <c r="N138" s="140"/>
      <c r="O138" s="140"/>
      <c r="P138" s="141">
        <f>P139</f>
        <v>0</v>
      </c>
      <c r="Q138" s="140"/>
      <c r="R138" s="141">
        <f>R139</f>
        <v>0</v>
      </c>
      <c r="S138" s="140"/>
      <c r="T138" s="142">
        <f>T139</f>
        <v>0</v>
      </c>
      <c r="AR138" s="135" t="s">
        <v>83</v>
      </c>
      <c r="AT138" s="143" t="s">
        <v>74</v>
      </c>
      <c r="AU138" s="143" t="s">
        <v>83</v>
      </c>
      <c r="AY138" s="135" t="s">
        <v>166</v>
      </c>
      <c r="BK138" s="144">
        <f>BK139</f>
        <v>0</v>
      </c>
    </row>
    <row r="139" spans="1:65" s="2" customFormat="1" ht="37.9" customHeight="1">
      <c r="A139" s="29"/>
      <c r="B139" s="147"/>
      <c r="C139" s="148" t="s">
        <v>199</v>
      </c>
      <c r="D139" s="148" t="s">
        <v>169</v>
      </c>
      <c r="E139" s="149" t="s">
        <v>1923</v>
      </c>
      <c r="F139" s="150" t="s">
        <v>1924</v>
      </c>
      <c r="G139" s="151" t="s">
        <v>172</v>
      </c>
      <c r="H139" s="152">
        <v>2.4169999999999998</v>
      </c>
      <c r="I139" s="153"/>
      <c r="J139" s="152">
        <f>ROUND(I139*H139,3)</f>
        <v>0</v>
      </c>
      <c r="K139" s="154"/>
      <c r="L139" s="30"/>
      <c r="M139" s="155" t="s">
        <v>1</v>
      </c>
      <c r="N139" s="156" t="s">
        <v>41</v>
      </c>
      <c r="O139" s="58"/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167</v>
      </c>
      <c r="AT139" s="159" t="s">
        <v>169</v>
      </c>
      <c r="AU139" s="159" t="s">
        <v>173</v>
      </c>
      <c r="AY139" s="14" t="s">
        <v>166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173</v>
      </c>
      <c r="BK139" s="161">
        <f>ROUND(I139*H139,3)</f>
        <v>0</v>
      </c>
      <c r="BL139" s="14" t="s">
        <v>167</v>
      </c>
      <c r="BM139" s="159" t="s">
        <v>1925</v>
      </c>
    </row>
    <row r="140" spans="1:65" s="12" customFormat="1" ht="22.9" customHeight="1">
      <c r="B140" s="134"/>
      <c r="D140" s="135" t="s">
        <v>74</v>
      </c>
      <c r="E140" s="145" t="s">
        <v>188</v>
      </c>
      <c r="F140" s="145" t="s">
        <v>932</v>
      </c>
      <c r="I140" s="137"/>
      <c r="J140" s="146">
        <f>BK140</f>
        <v>0</v>
      </c>
      <c r="L140" s="134"/>
      <c r="M140" s="139"/>
      <c r="N140" s="140"/>
      <c r="O140" s="140"/>
      <c r="P140" s="141">
        <f>P141</f>
        <v>0</v>
      </c>
      <c r="Q140" s="140"/>
      <c r="R140" s="141">
        <f>R141</f>
        <v>0</v>
      </c>
      <c r="S140" s="140"/>
      <c r="T140" s="142">
        <f>T141</f>
        <v>0</v>
      </c>
      <c r="AR140" s="135" t="s">
        <v>83</v>
      </c>
      <c r="AT140" s="143" t="s">
        <v>74</v>
      </c>
      <c r="AU140" s="143" t="s">
        <v>83</v>
      </c>
      <c r="AY140" s="135" t="s">
        <v>166</v>
      </c>
      <c r="BK140" s="144">
        <f>BK141</f>
        <v>0</v>
      </c>
    </row>
    <row r="141" spans="1:65" s="2" customFormat="1" ht="37.9" customHeight="1">
      <c r="A141" s="29"/>
      <c r="B141" s="147"/>
      <c r="C141" s="148" t="s">
        <v>203</v>
      </c>
      <c r="D141" s="148" t="s">
        <v>169</v>
      </c>
      <c r="E141" s="149" t="s">
        <v>1926</v>
      </c>
      <c r="F141" s="150" t="s">
        <v>1927</v>
      </c>
      <c r="G141" s="151" t="s">
        <v>177</v>
      </c>
      <c r="H141" s="152">
        <v>8.64</v>
      </c>
      <c r="I141" s="153"/>
      <c r="J141" s="152">
        <f>ROUND(I141*H141,3)</f>
        <v>0</v>
      </c>
      <c r="K141" s="154"/>
      <c r="L141" s="30"/>
      <c r="M141" s="155" t="s">
        <v>1</v>
      </c>
      <c r="N141" s="156" t="s">
        <v>41</v>
      </c>
      <c r="O141" s="58"/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167</v>
      </c>
      <c r="AT141" s="159" t="s">
        <v>169</v>
      </c>
      <c r="AU141" s="159" t="s">
        <v>173</v>
      </c>
      <c r="AY141" s="14" t="s">
        <v>166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173</v>
      </c>
      <c r="BK141" s="161">
        <f>ROUND(I141*H141,3)</f>
        <v>0</v>
      </c>
      <c r="BL141" s="14" t="s">
        <v>167</v>
      </c>
      <c r="BM141" s="159" t="s">
        <v>1928</v>
      </c>
    </row>
    <row r="142" spans="1:65" s="12" customFormat="1" ht="22.9" customHeight="1">
      <c r="B142" s="134"/>
      <c r="D142" s="135" t="s">
        <v>74</v>
      </c>
      <c r="E142" s="145" t="s">
        <v>203</v>
      </c>
      <c r="F142" s="145" t="s">
        <v>276</v>
      </c>
      <c r="I142" s="137"/>
      <c r="J142" s="146">
        <f>BK142</f>
        <v>0</v>
      </c>
      <c r="L142" s="134"/>
      <c r="M142" s="139"/>
      <c r="N142" s="140"/>
      <c r="O142" s="140"/>
      <c r="P142" s="141">
        <f>SUM(P143:P150)</f>
        <v>0</v>
      </c>
      <c r="Q142" s="140"/>
      <c r="R142" s="141">
        <f>SUM(R143:R150)</f>
        <v>0</v>
      </c>
      <c r="S142" s="140"/>
      <c r="T142" s="142">
        <f>SUM(T143:T150)</f>
        <v>0</v>
      </c>
      <c r="AR142" s="135" t="s">
        <v>83</v>
      </c>
      <c r="AT142" s="143" t="s">
        <v>74</v>
      </c>
      <c r="AU142" s="143" t="s">
        <v>83</v>
      </c>
      <c r="AY142" s="135" t="s">
        <v>166</v>
      </c>
      <c r="BK142" s="144">
        <f>SUM(BK143:BK150)</f>
        <v>0</v>
      </c>
    </row>
    <row r="143" spans="1:65" s="2" customFormat="1" ht="24.2" customHeight="1">
      <c r="A143" s="29"/>
      <c r="B143" s="147"/>
      <c r="C143" s="148" t="s">
        <v>207</v>
      </c>
      <c r="D143" s="148" t="s">
        <v>169</v>
      </c>
      <c r="E143" s="149" t="s">
        <v>1929</v>
      </c>
      <c r="F143" s="150" t="s">
        <v>1930</v>
      </c>
      <c r="G143" s="151" t="s">
        <v>268</v>
      </c>
      <c r="H143" s="152">
        <v>1</v>
      </c>
      <c r="I143" s="153"/>
      <c r="J143" s="152">
        <f t="shared" ref="J143:J150" si="10">ROUND(I143*H143,3)</f>
        <v>0</v>
      </c>
      <c r="K143" s="154"/>
      <c r="L143" s="30"/>
      <c r="M143" s="155" t="s">
        <v>1</v>
      </c>
      <c r="N143" s="156" t="s">
        <v>41</v>
      </c>
      <c r="O143" s="58"/>
      <c r="P143" s="157">
        <f t="shared" ref="P143:P150" si="11">O143*H143</f>
        <v>0</v>
      </c>
      <c r="Q143" s="157">
        <v>0</v>
      </c>
      <c r="R143" s="157">
        <f t="shared" ref="R143:R150" si="12">Q143*H143</f>
        <v>0</v>
      </c>
      <c r="S143" s="157">
        <v>0</v>
      </c>
      <c r="T143" s="158">
        <f t="shared" ref="T143:T150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167</v>
      </c>
      <c r="AT143" s="159" t="s">
        <v>169</v>
      </c>
      <c r="AU143" s="159" t="s">
        <v>173</v>
      </c>
      <c r="AY143" s="14" t="s">
        <v>166</v>
      </c>
      <c r="BE143" s="160">
        <f t="shared" ref="BE143:BE150" si="14">IF(N143="základná",J143,0)</f>
        <v>0</v>
      </c>
      <c r="BF143" s="160">
        <f t="shared" ref="BF143:BF150" si="15">IF(N143="znížená",J143,0)</f>
        <v>0</v>
      </c>
      <c r="BG143" s="160">
        <f t="shared" ref="BG143:BG150" si="16">IF(N143="zákl. prenesená",J143,0)</f>
        <v>0</v>
      </c>
      <c r="BH143" s="160">
        <f t="shared" ref="BH143:BH150" si="17">IF(N143="zníž. prenesená",J143,0)</f>
        <v>0</v>
      </c>
      <c r="BI143" s="160">
        <f t="shared" ref="BI143:BI150" si="18">IF(N143="nulová",J143,0)</f>
        <v>0</v>
      </c>
      <c r="BJ143" s="14" t="s">
        <v>173</v>
      </c>
      <c r="BK143" s="161">
        <f t="shared" ref="BK143:BK150" si="19">ROUND(I143*H143,3)</f>
        <v>0</v>
      </c>
      <c r="BL143" s="14" t="s">
        <v>167</v>
      </c>
      <c r="BM143" s="159" t="s">
        <v>1931</v>
      </c>
    </row>
    <row r="144" spans="1:65" s="2" customFormat="1" ht="24.2" customHeight="1">
      <c r="A144" s="29"/>
      <c r="B144" s="147"/>
      <c r="C144" s="148" t="s">
        <v>211</v>
      </c>
      <c r="D144" s="148" t="s">
        <v>169</v>
      </c>
      <c r="E144" s="149" t="s">
        <v>1932</v>
      </c>
      <c r="F144" s="150" t="s">
        <v>1933</v>
      </c>
      <c r="G144" s="151" t="s">
        <v>1934</v>
      </c>
      <c r="H144" s="152">
        <v>68</v>
      </c>
      <c r="I144" s="153"/>
      <c r="J144" s="152">
        <f t="shared" si="10"/>
        <v>0</v>
      </c>
      <c r="K144" s="154"/>
      <c r="L144" s="30"/>
      <c r="M144" s="155" t="s">
        <v>1</v>
      </c>
      <c r="N144" s="156" t="s">
        <v>41</v>
      </c>
      <c r="O144" s="58"/>
      <c r="P144" s="157">
        <f t="shared" si="11"/>
        <v>0</v>
      </c>
      <c r="Q144" s="157">
        <v>0</v>
      </c>
      <c r="R144" s="157">
        <f t="shared" si="12"/>
        <v>0</v>
      </c>
      <c r="S144" s="157">
        <v>0</v>
      </c>
      <c r="T144" s="158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167</v>
      </c>
      <c r="AT144" s="159" t="s">
        <v>169</v>
      </c>
      <c r="AU144" s="159" t="s">
        <v>173</v>
      </c>
      <c r="AY144" s="14" t="s">
        <v>166</v>
      </c>
      <c r="BE144" s="160">
        <f t="shared" si="14"/>
        <v>0</v>
      </c>
      <c r="BF144" s="160">
        <f t="shared" si="15"/>
        <v>0</v>
      </c>
      <c r="BG144" s="160">
        <f t="shared" si="16"/>
        <v>0</v>
      </c>
      <c r="BH144" s="160">
        <f t="shared" si="17"/>
        <v>0</v>
      </c>
      <c r="BI144" s="160">
        <f t="shared" si="18"/>
        <v>0</v>
      </c>
      <c r="BJ144" s="14" t="s">
        <v>173</v>
      </c>
      <c r="BK144" s="161">
        <f t="shared" si="19"/>
        <v>0</v>
      </c>
      <c r="BL144" s="14" t="s">
        <v>167</v>
      </c>
      <c r="BM144" s="159" t="s">
        <v>1935</v>
      </c>
    </row>
    <row r="145" spans="1:65" s="2" customFormat="1" ht="24.2" customHeight="1">
      <c r="A145" s="29"/>
      <c r="B145" s="147"/>
      <c r="C145" s="148" t="s">
        <v>215</v>
      </c>
      <c r="D145" s="148" t="s">
        <v>169</v>
      </c>
      <c r="E145" s="149" t="s">
        <v>1936</v>
      </c>
      <c r="F145" s="150" t="s">
        <v>1937</v>
      </c>
      <c r="G145" s="151" t="s">
        <v>1934</v>
      </c>
      <c r="H145" s="152">
        <v>80</v>
      </c>
      <c r="I145" s="153"/>
      <c r="J145" s="152">
        <f t="shared" si="10"/>
        <v>0</v>
      </c>
      <c r="K145" s="154"/>
      <c r="L145" s="30"/>
      <c r="M145" s="155" t="s">
        <v>1</v>
      </c>
      <c r="N145" s="156" t="s">
        <v>41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167</v>
      </c>
      <c r="AT145" s="159" t="s">
        <v>169</v>
      </c>
      <c r="AU145" s="159" t="s">
        <v>173</v>
      </c>
      <c r="AY145" s="14" t="s">
        <v>166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173</v>
      </c>
      <c r="BK145" s="161">
        <f t="shared" si="19"/>
        <v>0</v>
      </c>
      <c r="BL145" s="14" t="s">
        <v>167</v>
      </c>
      <c r="BM145" s="159" t="s">
        <v>1938</v>
      </c>
    </row>
    <row r="146" spans="1:65" s="2" customFormat="1" ht="21.75" customHeight="1">
      <c r="A146" s="29"/>
      <c r="B146" s="147"/>
      <c r="C146" s="148" t="s">
        <v>219</v>
      </c>
      <c r="D146" s="148" t="s">
        <v>169</v>
      </c>
      <c r="E146" s="149" t="s">
        <v>757</v>
      </c>
      <c r="F146" s="150" t="s">
        <v>758</v>
      </c>
      <c r="G146" s="151" t="s">
        <v>235</v>
      </c>
      <c r="H146" s="152">
        <v>2.3109999999999999</v>
      </c>
      <c r="I146" s="153"/>
      <c r="J146" s="152">
        <f t="shared" si="10"/>
        <v>0</v>
      </c>
      <c r="K146" s="154"/>
      <c r="L146" s="30"/>
      <c r="M146" s="155" t="s">
        <v>1</v>
      </c>
      <c r="N146" s="156" t="s">
        <v>41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167</v>
      </c>
      <c r="AT146" s="159" t="s">
        <v>169</v>
      </c>
      <c r="AU146" s="159" t="s">
        <v>173</v>
      </c>
      <c r="AY146" s="14" t="s">
        <v>166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173</v>
      </c>
      <c r="BK146" s="161">
        <f t="shared" si="19"/>
        <v>0</v>
      </c>
      <c r="BL146" s="14" t="s">
        <v>167</v>
      </c>
      <c r="BM146" s="159" t="s">
        <v>1939</v>
      </c>
    </row>
    <row r="147" spans="1:65" s="2" customFormat="1" ht="24.2" customHeight="1">
      <c r="A147" s="29"/>
      <c r="B147" s="147"/>
      <c r="C147" s="148" t="s">
        <v>224</v>
      </c>
      <c r="D147" s="148" t="s">
        <v>169</v>
      </c>
      <c r="E147" s="149" t="s">
        <v>760</v>
      </c>
      <c r="F147" s="150" t="s">
        <v>761</v>
      </c>
      <c r="G147" s="151" t="s">
        <v>235</v>
      </c>
      <c r="H147" s="152">
        <v>18.488</v>
      </c>
      <c r="I147" s="153"/>
      <c r="J147" s="152">
        <f t="shared" si="10"/>
        <v>0</v>
      </c>
      <c r="K147" s="154"/>
      <c r="L147" s="30"/>
      <c r="M147" s="155" t="s">
        <v>1</v>
      </c>
      <c r="N147" s="156" t="s">
        <v>41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167</v>
      </c>
      <c r="AT147" s="159" t="s">
        <v>169</v>
      </c>
      <c r="AU147" s="159" t="s">
        <v>173</v>
      </c>
      <c r="AY147" s="14" t="s">
        <v>166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173</v>
      </c>
      <c r="BK147" s="161">
        <f t="shared" si="19"/>
        <v>0</v>
      </c>
      <c r="BL147" s="14" t="s">
        <v>167</v>
      </c>
      <c r="BM147" s="159" t="s">
        <v>1940</v>
      </c>
    </row>
    <row r="148" spans="1:65" s="2" customFormat="1" ht="24.2" customHeight="1">
      <c r="A148" s="29"/>
      <c r="B148" s="147"/>
      <c r="C148" s="148" t="s">
        <v>228</v>
      </c>
      <c r="D148" s="148" t="s">
        <v>169</v>
      </c>
      <c r="E148" s="149" t="s">
        <v>763</v>
      </c>
      <c r="F148" s="150" t="s">
        <v>764</v>
      </c>
      <c r="G148" s="151" t="s">
        <v>235</v>
      </c>
      <c r="H148" s="152">
        <v>2.3109999999999999</v>
      </c>
      <c r="I148" s="153"/>
      <c r="J148" s="152">
        <f t="shared" si="10"/>
        <v>0</v>
      </c>
      <c r="K148" s="154"/>
      <c r="L148" s="30"/>
      <c r="M148" s="155" t="s">
        <v>1</v>
      </c>
      <c r="N148" s="156" t="s">
        <v>41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167</v>
      </c>
      <c r="AT148" s="159" t="s">
        <v>169</v>
      </c>
      <c r="AU148" s="159" t="s">
        <v>173</v>
      </c>
      <c r="AY148" s="14" t="s">
        <v>166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173</v>
      </c>
      <c r="BK148" s="161">
        <f t="shared" si="19"/>
        <v>0</v>
      </c>
      <c r="BL148" s="14" t="s">
        <v>167</v>
      </c>
      <c r="BM148" s="159" t="s">
        <v>1941</v>
      </c>
    </row>
    <row r="149" spans="1:65" s="2" customFormat="1" ht="24.2" customHeight="1">
      <c r="A149" s="29"/>
      <c r="B149" s="147"/>
      <c r="C149" s="148" t="s">
        <v>232</v>
      </c>
      <c r="D149" s="148" t="s">
        <v>169</v>
      </c>
      <c r="E149" s="149" t="s">
        <v>766</v>
      </c>
      <c r="F149" s="150" t="s">
        <v>767</v>
      </c>
      <c r="G149" s="151" t="s">
        <v>235</v>
      </c>
      <c r="H149" s="152">
        <v>41.597999999999999</v>
      </c>
      <c r="I149" s="153"/>
      <c r="J149" s="152">
        <f t="shared" si="10"/>
        <v>0</v>
      </c>
      <c r="K149" s="154"/>
      <c r="L149" s="30"/>
      <c r="M149" s="155" t="s">
        <v>1</v>
      </c>
      <c r="N149" s="156" t="s">
        <v>41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167</v>
      </c>
      <c r="AT149" s="159" t="s">
        <v>169</v>
      </c>
      <c r="AU149" s="159" t="s">
        <v>173</v>
      </c>
      <c r="AY149" s="14" t="s">
        <v>166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173</v>
      </c>
      <c r="BK149" s="161">
        <f t="shared" si="19"/>
        <v>0</v>
      </c>
      <c r="BL149" s="14" t="s">
        <v>167</v>
      </c>
      <c r="BM149" s="159" t="s">
        <v>1942</v>
      </c>
    </row>
    <row r="150" spans="1:65" s="2" customFormat="1" ht="16.5" customHeight="1">
      <c r="A150" s="29"/>
      <c r="B150" s="147"/>
      <c r="C150" s="148" t="s">
        <v>237</v>
      </c>
      <c r="D150" s="148" t="s">
        <v>169</v>
      </c>
      <c r="E150" s="149" t="s">
        <v>769</v>
      </c>
      <c r="F150" s="150" t="s">
        <v>770</v>
      </c>
      <c r="G150" s="151" t="s">
        <v>235</v>
      </c>
      <c r="H150" s="152">
        <v>2.3109999999999999</v>
      </c>
      <c r="I150" s="153"/>
      <c r="J150" s="152">
        <f t="shared" si="10"/>
        <v>0</v>
      </c>
      <c r="K150" s="154"/>
      <c r="L150" s="30"/>
      <c r="M150" s="155" t="s">
        <v>1</v>
      </c>
      <c r="N150" s="156" t="s">
        <v>41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167</v>
      </c>
      <c r="AT150" s="159" t="s">
        <v>169</v>
      </c>
      <c r="AU150" s="159" t="s">
        <v>173</v>
      </c>
      <c r="AY150" s="14" t="s">
        <v>166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173</v>
      </c>
      <c r="BK150" s="161">
        <f t="shared" si="19"/>
        <v>0</v>
      </c>
      <c r="BL150" s="14" t="s">
        <v>167</v>
      </c>
      <c r="BM150" s="159" t="s">
        <v>1943</v>
      </c>
    </row>
    <row r="151" spans="1:65" s="12" customFormat="1" ht="22.9" customHeight="1">
      <c r="B151" s="134"/>
      <c r="D151" s="135" t="s">
        <v>74</v>
      </c>
      <c r="E151" s="145" t="s">
        <v>289</v>
      </c>
      <c r="F151" s="145" t="s">
        <v>290</v>
      </c>
      <c r="I151" s="137"/>
      <c r="J151" s="146">
        <f>BK151</f>
        <v>0</v>
      </c>
      <c r="L151" s="134"/>
      <c r="M151" s="139"/>
      <c r="N151" s="140"/>
      <c r="O151" s="140"/>
      <c r="P151" s="141">
        <f>P152</f>
        <v>0</v>
      </c>
      <c r="Q151" s="140"/>
      <c r="R151" s="141">
        <f>R152</f>
        <v>0</v>
      </c>
      <c r="S151" s="140"/>
      <c r="T151" s="142">
        <f>T152</f>
        <v>0</v>
      </c>
      <c r="AR151" s="135" t="s">
        <v>83</v>
      </c>
      <c r="AT151" s="143" t="s">
        <v>74</v>
      </c>
      <c r="AU151" s="143" t="s">
        <v>83</v>
      </c>
      <c r="AY151" s="135" t="s">
        <v>166</v>
      </c>
      <c r="BK151" s="144">
        <f>BK152</f>
        <v>0</v>
      </c>
    </row>
    <row r="152" spans="1:65" s="2" customFormat="1" ht="24.2" customHeight="1">
      <c r="A152" s="29"/>
      <c r="B152" s="147"/>
      <c r="C152" s="148" t="s">
        <v>241</v>
      </c>
      <c r="D152" s="148" t="s">
        <v>169</v>
      </c>
      <c r="E152" s="149" t="s">
        <v>292</v>
      </c>
      <c r="F152" s="150" t="s">
        <v>293</v>
      </c>
      <c r="G152" s="151" t="s">
        <v>235</v>
      </c>
      <c r="H152" s="152">
        <v>5.4130000000000003</v>
      </c>
      <c r="I152" s="153"/>
      <c r="J152" s="152">
        <f>ROUND(I152*H152,3)</f>
        <v>0</v>
      </c>
      <c r="K152" s="154"/>
      <c r="L152" s="30"/>
      <c r="M152" s="155" t="s">
        <v>1</v>
      </c>
      <c r="N152" s="156" t="s">
        <v>41</v>
      </c>
      <c r="O152" s="58"/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167</v>
      </c>
      <c r="AT152" s="159" t="s">
        <v>169</v>
      </c>
      <c r="AU152" s="159" t="s">
        <v>173</v>
      </c>
      <c r="AY152" s="14" t="s">
        <v>166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4" t="s">
        <v>173</v>
      </c>
      <c r="BK152" s="161">
        <f>ROUND(I152*H152,3)</f>
        <v>0</v>
      </c>
      <c r="BL152" s="14" t="s">
        <v>167</v>
      </c>
      <c r="BM152" s="159" t="s">
        <v>1944</v>
      </c>
    </row>
    <row r="153" spans="1:65" s="12" customFormat="1" ht="25.9" customHeight="1">
      <c r="B153" s="134"/>
      <c r="D153" s="135" t="s">
        <v>74</v>
      </c>
      <c r="E153" s="136" t="s">
        <v>295</v>
      </c>
      <c r="F153" s="136" t="s">
        <v>296</v>
      </c>
      <c r="I153" s="137"/>
      <c r="J153" s="138">
        <f>BK153</f>
        <v>0</v>
      </c>
      <c r="L153" s="134"/>
      <c r="M153" s="139"/>
      <c r="N153" s="140"/>
      <c r="O153" s="140"/>
      <c r="P153" s="141">
        <f>P154</f>
        <v>0</v>
      </c>
      <c r="Q153" s="140"/>
      <c r="R153" s="141">
        <f>R154</f>
        <v>0</v>
      </c>
      <c r="S153" s="140"/>
      <c r="T153" s="142">
        <f>T154</f>
        <v>0</v>
      </c>
      <c r="AR153" s="135" t="s">
        <v>173</v>
      </c>
      <c r="AT153" s="143" t="s">
        <v>74</v>
      </c>
      <c r="AU153" s="143" t="s">
        <v>75</v>
      </c>
      <c r="AY153" s="135" t="s">
        <v>166</v>
      </c>
      <c r="BK153" s="144">
        <f>BK154</f>
        <v>0</v>
      </c>
    </row>
    <row r="154" spans="1:65" s="12" customFormat="1" ht="22.9" customHeight="1">
      <c r="B154" s="134"/>
      <c r="D154" s="135" t="s">
        <v>74</v>
      </c>
      <c r="E154" s="145" t="s">
        <v>336</v>
      </c>
      <c r="F154" s="145" t="s">
        <v>337</v>
      </c>
      <c r="I154" s="137"/>
      <c r="J154" s="146">
        <f>BK154</f>
        <v>0</v>
      </c>
      <c r="L154" s="134"/>
      <c r="M154" s="139"/>
      <c r="N154" s="140"/>
      <c r="O154" s="140"/>
      <c r="P154" s="141">
        <f>SUM(P155:P161)</f>
        <v>0</v>
      </c>
      <c r="Q154" s="140"/>
      <c r="R154" s="141">
        <f>SUM(R155:R161)</f>
        <v>0</v>
      </c>
      <c r="S154" s="140"/>
      <c r="T154" s="142">
        <f>SUM(T155:T161)</f>
        <v>0</v>
      </c>
      <c r="AR154" s="135" t="s">
        <v>173</v>
      </c>
      <c r="AT154" s="143" t="s">
        <v>74</v>
      </c>
      <c r="AU154" s="143" t="s">
        <v>83</v>
      </c>
      <c r="AY154" s="135" t="s">
        <v>166</v>
      </c>
      <c r="BK154" s="144">
        <f>SUM(BK155:BK161)</f>
        <v>0</v>
      </c>
    </row>
    <row r="155" spans="1:65" s="2" customFormat="1" ht="24.2" customHeight="1">
      <c r="A155" s="29"/>
      <c r="B155" s="147"/>
      <c r="C155" s="148" t="s">
        <v>245</v>
      </c>
      <c r="D155" s="148" t="s">
        <v>169</v>
      </c>
      <c r="E155" s="149" t="s">
        <v>1945</v>
      </c>
      <c r="F155" s="150" t="s">
        <v>1946</v>
      </c>
      <c r="G155" s="151" t="s">
        <v>177</v>
      </c>
      <c r="H155" s="152">
        <v>2</v>
      </c>
      <c r="I155" s="153"/>
      <c r="J155" s="152">
        <f t="shared" ref="J155:J161" si="20">ROUND(I155*H155,3)</f>
        <v>0</v>
      </c>
      <c r="K155" s="154"/>
      <c r="L155" s="30"/>
      <c r="M155" s="155" t="s">
        <v>1</v>
      </c>
      <c r="N155" s="156" t="s">
        <v>41</v>
      </c>
      <c r="O155" s="58"/>
      <c r="P155" s="157">
        <f t="shared" ref="P155:P161" si="21">O155*H155</f>
        <v>0</v>
      </c>
      <c r="Q155" s="157">
        <v>0</v>
      </c>
      <c r="R155" s="157">
        <f t="shared" ref="R155:R161" si="22">Q155*H155</f>
        <v>0</v>
      </c>
      <c r="S155" s="157">
        <v>0</v>
      </c>
      <c r="T155" s="158">
        <f t="shared" ref="T155:T161" si="23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232</v>
      </c>
      <c r="AT155" s="159" t="s">
        <v>169</v>
      </c>
      <c r="AU155" s="159" t="s">
        <v>173</v>
      </c>
      <c r="AY155" s="14" t="s">
        <v>166</v>
      </c>
      <c r="BE155" s="160">
        <f t="shared" ref="BE155:BE161" si="24">IF(N155="základná",J155,0)</f>
        <v>0</v>
      </c>
      <c r="BF155" s="160">
        <f t="shared" ref="BF155:BF161" si="25">IF(N155="znížená",J155,0)</f>
        <v>0</v>
      </c>
      <c r="BG155" s="160">
        <f t="shared" ref="BG155:BG161" si="26">IF(N155="zákl. prenesená",J155,0)</f>
        <v>0</v>
      </c>
      <c r="BH155" s="160">
        <f t="shared" ref="BH155:BH161" si="27">IF(N155="zníž. prenesená",J155,0)</f>
        <v>0</v>
      </c>
      <c r="BI155" s="160">
        <f t="shared" ref="BI155:BI161" si="28">IF(N155="nulová",J155,0)</f>
        <v>0</v>
      </c>
      <c r="BJ155" s="14" t="s">
        <v>173</v>
      </c>
      <c r="BK155" s="161">
        <f t="shared" ref="BK155:BK161" si="29">ROUND(I155*H155,3)</f>
        <v>0</v>
      </c>
      <c r="BL155" s="14" t="s">
        <v>232</v>
      </c>
      <c r="BM155" s="159" t="s">
        <v>1947</v>
      </c>
    </row>
    <row r="156" spans="1:65" s="2" customFormat="1" ht="24.2" customHeight="1">
      <c r="A156" s="29"/>
      <c r="B156" s="147"/>
      <c r="C156" s="148" t="s">
        <v>7</v>
      </c>
      <c r="D156" s="148" t="s">
        <v>169</v>
      </c>
      <c r="E156" s="149" t="s">
        <v>1948</v>
      </c>
      <c r="F156" s="150" t="s">
        <v>1949</v>
      </c>
      <c r="G156" s="151" t="s">
        <v>268</v>
      </c>
      <c r="H156" s="152">
        <v>4</v>
      </c>
      <c r="I156" s="153"/>
      <c r="J156" s="152">
        <f t="shared" si="20"/>
        <v>0</v>
      </c>
      <c r="K156" s="154"/>
      <c r="L156" s="30"/>
      <c r="M156" s="155" t="s">
        <v>1</v>
      </c>
      <c r="N156" s="156" t="s">
        <v>41</v>
      </c>
      <c r="O156" s="58"/>
      <c r="P156" s="157">
        <f t="shared" si="21"/>
        <v>0</v>
      </c>
      <c r="Q156" s="157">
        <v>0</v>
      </c>
      <c r="R156" s="157">
        <f t="shared" si="22"/>
        <v>0</v>
      </c>
      <c r="S156" s="157">
        <v>0</v>
      </c>
      <c r="T156" s="158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232</v>
      </c>
      <c r="AT156" s="159" t="s">
        <v>169</v>
      </c>
      <c r="AU156" s="159" t="s">
        <v>173</v>
      </c>
      <c r="AY156" s="14" t="s">
        <v>166</v>
      </c>
      <c r="BE156" s="160">
        <f t="shared" si="24"/>
        <v>0</v>
      </c>
      <c r="BF156" s="160">
        <f t="shared" si="25"/>
        <v>0</v>
      </c>
      <c r="BG156" s="160">
        <f t="shared" si="26"/>
        <v>0</v>
      </c>
      <c r="BH156" s="160">
        <f t="shared" si="27"/>
        <v>0</v>
      </c>
      <c r="BI156" s="160">
        <f t="shared" si="28"/>
        <v>0</v>
      </c>
      <c r="BJ156" s="14" t="s">
        <v>173</v>
      </c>
      <c r="BK156" s="161">
        <f t="shared" si="29"/>
        <v>0</v>
      </c>
      <c r="BL156" s="14" t="s">
        <v>232</v>
      </c>
      <c r="BM156" s="159" t="s">
        <v>1950</v>
      </c>
    </row>
    <row r="157" spans="1:65" s="2" customFormat="1" ht="33" customHeight="1">
      <c r="A157" s="29"/>
      <c r="B157" s="147"/>
      <c r="C157" s="148" t="s">
        <v>252</v>
      </c>
      <c r="D157" s="148" t="s">
        <v>169</v>
      </c>
      <c r="E157" s="149" t="s">
        <v>1951</v>
      </c>
      <c r="F157" s="150" t="s">
        <v>1952</v>
      </c>
      <c r="G157" s="151" t="s">
        <v>177</v>
      </c>
      <c r="H157" s="152">
        <v>2</v>
      </c>
      <c r="I157" s="153"/>
      <c r="J157" s="152">
        <f t="shared" si="20"/>
        <v>0</v>
      </c>
      <c r="K157" s="154"/>
      <c r="L157" s="30"/>
      <c r="M157" s="155" t="s">
        <v>1</v>
      </c>
      <c r="N157" s="156" t="s">
        <v>41</v>
      </c>
      <c r="O157" s="58"/>
      <c r="P157" s="157">
        <f t="shared" si="21"/>
        <v>0</v>
      </c>
      <c r="Q157" s="157">
        <v>0</v>
      </c>
      <c r="R157" s="157">
        <f t="shared" si="22"/>
        <v>0</v>
      </c>
      <c r="S157" s="157">
        <v>0</v>
      </c>
      <c r="T157" s="158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232</v>
      </c>
      <c r="AT157" s="159" t="s">
        <v>169</v>
      </c>
      <c r="AU157" s="159" t="s">
        <v>173</v>
      </c>
      <c r="AY157" s="14" t="s">
        <v>166</v>
      </c>
      <c r="BE157" s="160">
        <f t="shared" si="24"/>
        <v>0</v>
      </c>
      <c r="BF157" s="160">
        <f t="shared" si="25"/>
        <v>0</v>
      </c>
      <c r="BG157" s="160">
        <f t="shared" si="26"/>
        <v>0</v>
      </c>
      <c r="BH157" s="160">
        <f t="shared" si="27"/>
        <v>0</v>
      </c>
      <c r="BI157" s="160">
        <f t="shared" si="28"/>
        <v>0</v>
      </c>
      <c r="BJ157" s="14" t="s">
        <v>173</v>
      </c>
      <c r="BK157" s="161">
        <f t="shared" si="29"/>
        <v>0</v>
      </c>
      <c r="BL157" s="14" t="s">
        <v>232</v>
      </c>
      <c r="BM157" s="159" t="s">
        <v>1953</v>
      </c>
    </row>
    <row r="158" spans="1:65" s="2" customFormat="1" ht="24.2" customHeight="1">
      <c r="A158" s="29"/>
      <c r="B158" s="147"/>
      <c r="C158" s="148" t="s">
        <v>256</v>
      </c>
      <c r="D158" s="148" t="s">
        <v>169</v>
      </c>
      <c r="E158" s="149" t="s">
        <v>1954</v>
      </c>
      <c r="F158" s="150" t="s">
        <v>1955</v>
      </c>
      <c r="G158" s="151" t="s">
        <v>177</v>
      </c>
      <c r="H158" s="152">
        <v>2</v>
      </c>
      <c r="I158" s="153"/>
      <c r="J158" s="152">
        <f t="shared" si="20"/>
        <v>0</v>
      </c>
      <c r="K158" s="154"/>
      <c r="L158" s="30"/>
      <c r="M158" s="155" t="s">
        <v>1</v>
      </c>
      <c r="N158" s="156" t="s">
        <v>41</v>
      </c>
      <c r="O158" s="58"/>
      <c r="P158" s="157">
        <f t="shared" si="21"/>
        <v>0</v>
      </c>
      <c r="Q158" s="157">
        <v>0</v>
      </c>
      <c r="R158" s="157">
        <f t="shared" si="22"/>
        <v>0</v>
      </c>
      <c r="S158" s="157">
        <v>0</v>
      </c>
      <c r="T158" s="158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232</v>
      </c>
      <c r="AT158" s="159" t="s">
        <v>169</v>
      </c>
      <c r="AU158" s="159" t="s">
        <v>173</v>
      </c>
      <c r="AY158" s="14" t="s">
        <v>166</v>
      </c>
      <c r="BE158" s="160">
        <f t="shared" si="24"/>
        <v>0</v>
      </c>
      <c r="BF158" s="160">
        <f t="shared" si="25"/>
        <v>0</v>
      </c>
      <c r="BG158" s="160">
        <f t="shared" si="26"/>
        <v>0</v>
      </c>
      <c r="BH158" s="160">
        <f t="shared" si="27"/>
        <v>0</v>
      </c>
      <c r="BI158" s="160">
        <f t="shared" si="28"/>
        <v>0</v>
      </c>
      <c r="BJ158" s="14" t="s">
        <v>173</v>
      </c>
      <c r="BK158" s="161">
        <f t="shared" si="29"/>
        <v>0</v>
      </c>
      <c r="BL158" s="14" t="s">
        <v>232</v>
      </c>
      <c r="BM158" s="159" t="s">
        <v>1956</v>
      </c>
    </row>
    <row r="159" spans="1:65" s="2" customFormat="1" ht="24.2" customHeight="1">
      <c r="A159" s="29"/>
      <c r="B159" s="147"/>
      <c r="C159" s="162" t="s">
        <v>260</v>
      </c>
      <c r="D159" s="162" t="s">
        <v>271</v>
      </c>
      <c r="E159" s="163" t="s">
        <v>1957</v>
      </c>
      <c r="F159" s="164" t="s">
        <v>1958</v>
      </c>
      <c r="G159" s="165" t="s">
        <v>893</v>
      </c>
      <c r="H159" s="166">
        <v>8</v>
      </c>
      <c r="I159" s="167"/>
      <c r="J159" s="166">
        <f t="shared" si="20"/>
        <v>0</v>
      </c>
      <c r="K159" s="168"/>
      <c r="L159" s="169"/>
      <c r="M159" s="170" t="s">
        <v>1</v>
      </c>
      <c r="N159" s="171" t="s">
        <v>41</v>
      </c>
      <c r="O159" s="58"/>
      <c r="P159" s="157">
        <f t="shared" si="21"/>
        <v>0</v>
      </c>
      <c r="Q159" s="157">
        <v>0</v>
      </c>
      <c r="R159" s="157">
        <f t="shared" si="22"/>
        <v>0</v>
      </c>
      <c r="S159" s="157">
        <v>0</v>
      </c>
      <c r="T159" s="158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307</v>
      </c>
      <c r="AT159" s="159" t="s">
        <v>271</v>
      </c>
      <c r="AU159" s="159" t="s">
        <v>173</v>
      </c>
      <c r="AY159" s="14" t="s">
        <v>166</v>
      </c>
      <c r="BE159" s="160">
        <f t="shared" si="24"/>
        <v>0</v>
      </c>
      <c r="BF159" s="160">
        <f t="shared" si="25"/>
        <v>0</v>
      </c>
      <c r="BG159" s="160">
        <f t="shared" si="26"/>
        <v>0</v>
      </c>
      <c r="BH159" s="160">
        <f t="shared" si="27"/>
        <v>0</v>
      </c>
      <c r="BI159" s="160">
        <f t="shared" si="28"/>
        <v>0</v>
      </c>
      <c r="BJ159" s="14" t="s">
        <v>173</v>
      </c>
      <c r="BK159" s="161">
        <f t="shared" si="29"/>
        <v>0</v>
      </c>
      <c r="BL159" s="14" t="s">
        <v>232</v>
      </c>
      <c r="BM159" s="159" t="s">
        <v>1959</v>
      </c>
    </row>
    <row r="160" spans="1:65" s="2" customFormat="1" ht="44.25" customHeight="1">
      <c r="A160" s="29"/>
      <c r="B160" s="147"/>
      <c r="C160" s="162" t="s">
        <v>265</v>
      </c>
      <c r="D160" s="162" t="s">
        <v>271</v>
      </c>
      <c r="E160" s="163" t="s">
        <v>1960</v>
      </c>
      <c r="F160" s="164" t="s">
        <v>1961</v>
      </c>
      <c r="G160" s="165" t="s">
        <v>177</v>
      </c>
      <c r="H160" s="166">
        <v>2</v>
      </c>
      <c r="I160" s="167"/>
      <c r="J160" s="166">
        <f t="shared" si="20"/>
        <v>0</v>
      </c>
      <c r="K160" s="168"/>
      <c r="L160" s="169"/>
      <c r="M160" s="170" t="s">
        <v>1</v>
      </c>
      <c r="N160" s="171" t="s">
        <v>41</v>
      </c>
      <c r="O160" s="58"/>
      <c r="P160" s="157">
        <f t="shared" si="21"/>
        <v>0</v>
      </c>
      <c r="Q160" s="157">
        <v>0</v>
      </c>
      <c r="R160" s="157">
        <f t="shared" si="22"/>
        <v>0</v>
      </c>
      <c r="S160" s="157">
        <v>0</v>
      </c>
      <c r="T160" s="158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307</v>
      </c>
      <c r="AT160" s="159" t="s">
        <v>271</v>
      </c>
      <c r="AU160" s="159" t="s">
        <v>173</v>
      </c>
      <c r="AY160" s="14" t="s">
        <v>166</v>
      </c>
      <c r="BE160" s="160">
        <f t="shared" si="24"/>
        <v>0</v>
      </c>
      <c r="BF160" s="160">
        <f t="shared" si="25"/>
        <v>0</v>
      </c>
      <c r="BG160" s="160">
        <f t="shared" si="26"/>
        <v>0</v>
      </c>
      <c r="BH160" s="160">
        <f t="shared" si="27"/>
        <v>0</v>
      </c>
      <c r="BI160" s="160">
        <f t="shared" si="28"/>
        <v>0</v>
      </c>
      <c r="BJ160" s="14" t="s">
        <v>173</v>
      </c>
      <c r="BK160" s="161">
        <f t="shared" si="29"/>
        <v>0</v>
      </c>
      <c r="BL160" s="14" t="s">
        <v>232</v>
      </c>
      <c r="BM160" s="159" t="s">
        <v>1962</v>
      </c>
    </row>
    <row r="161" spans="1:65" s="2" customFormat="1" ht="24.2" customHeight="1">
      <c r="A161" s="29"/>
      <c r="B161" s="147"/>
      <c r="C161" s="148" t="s">
        <v>270</v>
      </c>
      <c r="D161" s="148" t="s">
        <v>169</v>
      </c>
      <c r="E161" s="149" t="s">
        <v>1963</v>
      </c>
      <c r="F161" s="150" t="s">
        <v>1287</v>
      </c>
      <c r="G161" s="151" t="s">
        <v>334</v>
      </c>
      <c r="H161" s="153"/>
      <c r="I161" s="153"/>
      <c r="J161" s="152">
        <f t="shared" si="20"/>
        <v>0</v>
      </c>
      <c r="K161" s="154"/>
      <c r="L161" s="30"/>
      <c r="M161" s="155" t="s">
        <v>1</v>
      </c>
      <c r="N161" s="156" t="s">
        <v>41</v>
      </c>
      <c r="O161" s="58"/>
      <c r="P161" s="157">
        <f t="shared" si="21"/>
        <v>0</v>
      </c>
      <c r="Q161" s="157">
        <v>0</v>
      </c>
      <c r="R161" s="157">
        <f t="shared" si="22"/>
        <v>0</v>
      </c>
      <c r="S161" s="157">
        <v>0</v>
      </c>
      <c r="T161" s="158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232</v>
      </c>
      <c r="AT161" s="159" t="s">
        <v>169</v>
      </c>
      <c r="AU161" s="159" t="s">
        <v>173</v>
      </c>
      <c r="AY161" s="14" t="s">
        <v>166</v>
      </c>
      <c r="BE161" s="160">
        <f t="shared" si="24"/>
        <v>0</v>
      </c>
      <c r="BF161" s="160">
        <f t="shared" si="25"/>
        <v>0</v>
      </c>
      <c r="BG161" s="160">
        <f t="shared" si="26"/>
        <v>0</v>
      </c>
      <c r="BH161" s="160">
        <f t="shared" si="27"/>
        <v>0</v>
      </c>
      <c r="BI161" s="160">
        <f t="shared" si="28"/>
        <v>0</v>
      </c>
      <c r="BJ161" s="14" t="s">
        <v>173</v>
      </c>
      <c r="BK161" s="161">
        <f t="shared" si="29"/>
        <v>0</v>
      </c>
      <c r="BL161" s="14" t="s">
        <v>232</v>
      </c>
      <c r="BM161" s="159" t="s">
        <v>1964</v>
      </c>
    </row>
    <row r="162" spans="1:65" s="12" customFormat="1" ht="25.9" customHeight="1">
      <c r="B162" s="134"/>
      <c r="D162" s="135" t="s">
        <v>74</v>
      </c>
      <c r="E162" s="136" t="s">
        <v>271</v>
      </c>
      <c r="F162" s="136" t="s">
        <v>629</v>
      </c>
      <c r="I162" s="137"/>
      <c r="J162" s="138">
        <f>BK162</f>
        <v>0</v>
      </c>
      <c r="L162" s="134"/>
      <c r="M162" s="139"/>
      <c r="N162" s="140"/>
      <c r="O162" s="140"/>
      <c r="P162" s="141">
        <f>P163</f>
        <v>0</v>
      </c>
      <c r="Q162" s="140"/>
      <c r="R162" s="141">
        <f>R163</f>
        <v>0</v>
      </c>
      <c r="S162" s="140"/>
      <c r="T162" s="142">
        <f>T163</f>
        <v>0</v>
      </c>
      <c r="AR162" s="135" t="s">
        <v>179</v>
      </c>
      <c r="AT162" s="143" t="s">
        <v>74</v>
      </c>
      <c r="AU162" s="143" t="s">
        <v>75</v>
      </c>
      <c r="AY162" s="135" t="s">
        <v>166</v>
      </c>
      <c r="BK162" s="144">
        <f>BK163</f>
        <v>0</v>
      </c>
    </row>
    <row r="163" spans="1:65" s="12" customFormat="1" ht="22.9" customHeight="1">
      <c r="B163" s="134"/>
      <c r="D163" s="135" t="s">
        <v>74</v>
      </c>
      <c r="E163" s="145" t="s">
        <v>1965</v>
      </c>
      <c r="F163" s="145" t="s">
        <v>1966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SUM(P164:P179)</f>
        <v>0</v>
      </c>
      <c r="Q163" s="140"/>
      <c r="R163" s="141">
        <f>SUM(R164:R179)</f>
        <v>0</v>
      </c>
      <c r="S163" s="140"/>
      <c r="T163" s="142">
        <f>SUM(T164:T179)</f>
        <v>0</v>
      </c>
      <c r="AR163" s="135" t="s">
        <v>179</v>
      </c>
      <c r="AT163" s="143" t="s">
        <v>74</v>
      </c>
      <c r="AU163" s="143" t="s">
        <v>83</v>
      </c>
      <c r="AY163" s="135" t="s">
        <v>166</v>
      </c>
      <c r="BK163" s="144">
        <f>SUM(BK164:BK179)</f>
        <v>0</v>
      </c>
    </row>
    <row r="164" spans="1:65" s="2" customFormat="1" ht="24.2" customHeight="1">
      <c r="A164" s="29"/>
      <c r="B164" s="147"/>
      <c r="C164" s="148" t="s">
        <v>277</v>
      </c>
      <c r="D164" s="148" t="s">
        <v>169</v>
      </c>
      <c r="E164" s="149" t="s">
        <v>1967</v>
      </c>
      <c r="F164" s="150" t="s">
        <v>1968</v>
      </c>
      <c r="G164" s="151" t="s">
        <v>1969</v>
      </c>
      <c r="H164" s="152">
        <v>1.242</v>
      </c>
      <c r="I164" s="153"/>
      <c r="J164" s="152">
        <f t="shared" ref="J164:J179" si="30">ROUND(I164*H164,3)</f>
        <v>0</v>
      </c>
      <c r="K164" s="154"/>
      <c r="L164" s="30"/>
      <c r="M164" s="155" t="s">
        <v>1</v>
      </c>
      <c r="N164" s="156" t="s">
        <v>41</v>
      </c>
      <c r="O164" s="58"/>
      <c r="P164" s="157">
        <f t="shared" ref="P164:P179" si="31">O164*H164</f>
        <v>0</v>
      </c>
      <c r="Q164" s="157">
        <v>0</v>
      </c>
      <c r="R164" s="157">
        <f t="shared" ref="R164:R179" si="32">Q164*H164</f>
        <v>0</v>
      </c>
      <c r="S164" s="157">
        <v>0</v>
      </c>
      <c r="T164" s="158">
        <f t="shared" ref="T164:T179" si="3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442</v>
      </c>
      <c r="AT164" s="159" t="s">
        <v>169</v>
      </c>
      <c r="AU164" s="159" t="s">
        <v>173</v>
      </c>
      <c r="AY164" s="14" t="s">
        <v>166</v>
      </c>
      <c r="BE164" s="160">
        <f t="shared" ref="BE164:BE179" si="34">IF(N164="základná",J164,0)</f>
        <v>0</v>
      </c>
      <c r="BF164" s="160">
        <f t="shared" ref="BF164:BF179" si="35">IF(N164="znížená",J164,0)</f>
        <v>0</v>
      </c>
      <c r="BG164" s="160">
        <f t="shared" ref="BG164:BG179" si="36">IF(N164="zákl. prenesená",J164,0)</f>
        <v>0</v>
      </c>
      <c r="BH164" s="160">
        <f t="shared" ref="BH164:BH179" si="37">IF(N164="zníž. prenesená",J164,0)</f>
        <v>0</v>
      </c>
      <c r="BI164" s="160">
        <f t="shared" ref="BI164:BI179" si="38">IF(N164="nulová",J164,0)</f>
        <v>0</v>
      </c>
      <c r="BJ164" s="14" t="s">
        <v>173</v>
      </c>
      <c r="BK164" s="161">
        <f t="shared" ref="BK164:BK179" si="39">ROUND(I164*H164,3)</f>
        <v>0</v>
      </c>
      <c r="BL164" s="14" t="s">
        <v>442</v>
      </c>
      <c r="BM164" s="159" t="s">
        <v>1970</v>
      </c>
    </row>
    <row r="165" spans="1:65" s="2" customFormat="1" ht="24.2" customHeight="1">
      <c r="A165" s="29"/>
      <c r="B165" s="147"/>
      <c r="C165" s="148" t="s">
        <v>281</v>
      </c>
      <c r="D165" s="148" t="s">
        <v>169</v>
      </c>
      <c r="E165" s="149" t="s">
        <v>1971</v>
      </c>
      <c r="F165" s="150" t="s">
        <v>1972</v>
      </c>
      <c r="G165" s="151" t="s">
        <v>222</v>
      </c>
      <c r="H165" s="152">
        <v>36</v>
      </c>
      <c r="I165" s="153"/>
      <c r="J165" s="152">
        <f t="shared" si="30"/>
        <v>0</v>
      </c>
      <c r="K165" s="154"/>
      <c r="L165" s="30"/>
      <c r="M165" s="155" t="s">
        <v>1</v>
      </c>
      <c r="N165" s="156" t="s">
        <v>41</v>
      </c>
      <c r="O165" s="58"/>
      <c r="P165" s="157">
        <f t="shared" si="31"/>
        <v>0</v>
      </c>
      <c r="Q165" s="157">
        <v>0</v>
      </c>
      <c r="R165" s="157">
        <f t="shared" si="32"/>
        <v>0</v>
      </c>
      <c r="S165" s="157">
        <v>0</v>
      </c>
      <c r="T165" s="158">
        <f t="shared" si="3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442</v>
      </c>
      <c r="AT165" s="159" t="s">
        <v>169</v>
      </c>
      <c r="AU165" s="159" t="s">
        <v>173</v>
      </c>
      <c r="AY165" s="14" t="s">
        <v>166</v>
      </c>
      <c r="BE165" s="160">
        <f t="shared" si="34"/>
        <v>0</v>
      </c>
      <c r="BF165" s="160">
        <f t="shared" si="35"/>
        <v>0</v>
      </c>
      <c r="BG165" s="160">
        <f t="shared" si="36"/>
        <v>0</v>
      </c>
      <c r="BH165" s="160">
        <f t="shared" si="37"/>
        <v>0</v>
      </c>
      <c r="BI165" s="160">
        <f t="shared" si="38"/>
        <v>0</v>
      </c>
      <c r="BJ165" s="14" t="s">
        <v>173</v>
      </c>
      <c r="BK165" s="161">
        <f t="shared" si="39"/>
        <v>0</v>
      </c>
      <c r="BL165" s="14" t="s">
        <v>442</v>
      </c>
      <c r="BM165" s="159" t="s">
        <v>1973</v>
      </c>
    </row>
    <row r="166" spans="1:65" s="2" customFormat="1" ht="24.2" customHeight="1">
      <c r="A166" s="29"/>
      <c r="B166" s="147"/>
      <c r="C166" s="148" t="s">
        <v>285</v>
      </c>
      <c r="D166" s="148" t="s">
        <v>169</v>
      </c>
      <c r="E166" s="149" t="s">
        <v>1974</v>
      </c>
      <c r="F166" s="150" t="s">
        <v>1975</v>
      </c>
      <c r="G166" s="151" t="s">
        <v>268</v>
      </c>
      <c r="H166" s="152">
        <v>6</v>
      </c>
      <c r="I166" s="153"/>
      <c r="J166" s="152">
        <f t="shared" si="30"/>
        <v>0</v>
      </c>
      <c r="K166" s="154"/>
      <c r="L166" s="30"/>
      <c r="M166" s="155" t="s">
        <v>1</v>
      </c>
      <c r="N166" s="156" t="s">
        <v>41</v>
      </c>
      <c r="O166" s="58"/>
      <c r="P166" s="157">
        <f t="shared" si="31"/>
        <v>0</v>
      </c>
      <c r="Q166" s="157">
        <v>0</v>
      </c>
      <c r="R166" s="157">
        <f t="shared" si="32"/>
        <v>0</v>
      </c>
      <c r="S166" s="157">
        <v>0</v>
      </c>
      <c r="T166" s="158">
        <f t="shared" si="3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442</v>
      </c>
      <c r="AT166" s="159" t="s">
        <v>169</v>
      </c>
      <c r="AU166" s="159" t="s">
        <v>173</v>
      </c>
      <c r="AY166" s="14" t="s">
        <v>166</v>
      </c>
      <c r="BE166" s="160">
        <f t="shared" si="34"/>
        <v>0</v>
      </c>
      <c r="BF166" s="160">
        <f t="shared" si="35"/>
        <v>0</v>
      </c>
      <c r="BG166" s="160">
        <f t="shared" si="36"/>
        <v>0</v>
      </c>
      <c r="BH166" s="160">
        <f t="shared" si="37"/>
        <v>0</v>
      </c>
      <c r="BI166" s="160">
        <f t="shared" si="38"/>
        <v>0</v>
      </c>
      <c r="BJ166" s="14" t="s">
        <v>173</v>
      </c>
      <c r="BK166" s="161">
        <f t="shared" si="39"/>
        <v>0</v>
      </c>
      <c r="BL166" s="14" t="s">
        <v>442</v>
      </c>
      <c r="BM166" s="159" t="s">
        <v>1976</v>
      </c>
    </row>
    <row r="167" spans="1:65" s="2" customFormat="1" ht="24.2" customHeight="1">
      <c r="A167" s="29"/>
      <c r="B167" s="147"/>
      <c r="C167" s="148" t="s">
        <v>291</v>
      </c>
      <c r="D167" s="148" t="s">
        <v>169</v>
      </c>
      <c r="E167" s="149" t="s">
        <v>1977</v>
      </c>
      <c r="F167" s="150" t="s">
        <v>1978</v>
      </c>
      <c r="G167" s="151" t="s">
        <v>222</v>
      </c>
      <c r="H167" s="152">
        <v>16</v>
      </c>
      <c r="I167" s="153"/>
      <c r="J167" s="152">
        <f t="shared" si="30"/>
        <v>0</v>
      </c>
      <c r="K167" s="154"/>
      <c r="L167" s="30"/>
      <c r="M167" s="155" t="s">
        <v>1</v>
      </c>
      <c r="N167" s="156" t="s">
        <v>41</v>
      </c>
      <c r="O167" s="58"/>
      <c r="P167" s="157">
        <f t="shared" si="31"/>
        <v>0</v>
      </c>
      <c r="Q167" s="157">
        <v>0</v>
      </c>
      <c r="R167" s="157">
        <f t="shared" si="32"/>
        <v>0</v>
      </c>
      <c r="S167" s="157">
        <v>0</v>
      </c>
      <c r="T167" s="158">
        <f t="shared" si="3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442</v>
      </c>
      <c r="AT167" s="159" t="s">
        <v>169</v>
      </c>
      <c r="AU167" s="159" t="s">
        <v>173</v>
      </c>
      <c r="AY167" s="14" t="s">
        <v>166</v>
      </c>
      <c r="BE167" s="160">
        <f t="shared" si="34"/>
        <v>0</v>
      </c>
      <c r="BF167" s="160">
        <f t="shared" si="35"/>
        <v>0</v>
      </c>
      <c r="BG167" s="160">
        <f t="shared" si="36"/>
        <v>0</v>
      </c>
      <c r="BH167" s="160">
        <f t="shared" si="37"/>
        <v>0</v>
      </c>
      <c r="BI167" s="160">
        <f t="shared" si="38"/>
        <v>0</v>
      </c>
      <c r="BJ167" s="14" t="s">
        <v>173</v>
      </c>
      <c r="BK167" s="161">
        <f t="shared" si="39"/>
        <v>0</v>
      </c>
      <c r="BL167" s="14" t="s">
        <v>442</v>
      </c>
      <c r="BM167" s="159" t="s">
        <v>1979</v>
      </c>
    </row>
    <row r="168" spans="1:65" s="2" customFormat="1" ht="24.2" customHeight="1">
      <c r="A168" s="29"/>
      <c r="B168" s="147"/>
      <c r="C168" s="148" t="s">
        <v>299</v>
      </c>
      <c r="D168" s="148" t="s">
        <v>169</v>
      </c>
      <c r="E168" s="149" t="s">
        <v>1980</v>
      </c>
      <c r="F168" s="150" t="s">
        <v>1981</v>
      </c>
      <c r="G168" s="151" t="s">
        <v>268</v>
      </c>
      <c r="H168" s="152">
        <v>2</v>
      </c>
      <c r="I168" s="153"/>
      <c r="J168" s="152">
        <f t="shared" si="30"/>
        <v>0</v>
      </c>
      <c r="K168" s="154"/>
      <c r="L168" s="30"/>
      <c r="M168" s="155" t="s">
        <v>1</v>
      </c>
      <c r="N168" s="156" t="s">
        <v>41</v>
      </c>
      <c r="O168" s="58"/>
      <c r="P168" s="157">
        <f t="shared" si="31"/>
        <v>0</v>
      </c>
      <c r="Q168" s="157">
        <v>0</v>
      </c>
      <c r="R168" s="157">
        <f t="shared" si="32"/>
        <v>0</v>
      </c>
      <c r="S168" s="157">
        <v>0</v>
      </c>
      <c r="T168" s="158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442</v>
      </c>
      <c r="AT168" s="159" t="s">
        <v>169</v>
      </c>
      <c r="AU168" s="159" t="s">
        <v>173</v>
      </c>
      <c r="AY168" s="14" t="s">
        <v>166</v>
      </c>
      <c r="BE168" s="160">
        <f t="shared" si="34"/>
        <v>0</v>
      </c>
      <c r="BF168" s="160">
        <f t="shared" si="35"/>
        <v>0</v>
      </c>
      <c r="BG168" s="160">
        <f t="shared" si="36"/>
        <v>0</v>
      </c>
      <c r="BH168" s="160">
        <f t="shared" si="37"/>
        <v>0</v>
      </c>
      <c r="BI168" s="160">
        <f t="shared" si="38"/>
        <v>0</v>
      </c>
      <c r="BJ168" s="14" t="s">
        <v>173</v>
      </c>
      <c r="BK168" s="161">
        <f t="shared" si="39"/>
        <v>0</v>
      </c>
      <c r="BL168" s="14" t="s">
        <v>442</v>
      </c>
      <c r="BM168" s="159" t="s">
        <v>1982</v>
      </c>
    </row>
    <row r="169" spans="1:65" s="2" customFormat="1" ht="24.2" customHeight="1">
      <c r="A169" s="29"/>
      <c r="B169" s="147"/>
      <c r="C169" s="148" t="s">
        <v>303</v>
      </c>
      <c r="D169" s="148" t="s">
        <v>169</v>
      </c>
      <c r="E169" s="149" t="s">
        <v>1983</v>
      </c>
      <c r="F169" s="150" t="s">
        <v>1984</v>
      </c>
      <c r="G169" s="151" t="s">
        <v>222</v>
      </c>
      <c r="H169" s="152">
        <v>16</v>
      </c>
      <c r="I169" s="153"/>
      <c r="J169" s="152">
        <f t="shared" si="30"/>
        <v>0</v>
      </c>
      <c r="K169" s="154"/>
      <c r="L169" s="30"/>
      <c r="M169" s="155" t="s">
        <v>1</v>
      </c>
      <c r="N169" s="156" t="s">
        <v>41</v>
      </c>
      <c r="O169" s="58"/>
      <c r="P169" s="157">
        <f t="shared" si="31"/>
        <v>0</v>
      </c>
      <c r="Q169" s="157">
        <v>0</v>
      </c>
      <c r="R169" s="157">
        <f t="shared" si="32"/>
        <v>0</v>
      </c>
      <c r="S169" s="157">
        <v>0</v>
      </c>
      <c r="T169" s="158">
        <f t="shared" si="3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442</v>
      </c>
      <c r="AT169" s="159" t="s">
        <v>169</v>
      </c>
      <c r="AU169" s="159" t="s">
        <v>173</v>
      </c>
      <c r="AY169" s="14" t="s">
        <v>166</v>
      </c>
      <c r="BE169" s="160">
        <f t="shared" si="34"/>
        <v>0</v>
      </c>
      <c r="BF169" s="160">
        <f t="shared" si="35"/>
        <v>0</v>
      </c>
      <c r="BG169" s="160">
        <f t="shared" si="36"/>
        <v>0</v>
      </c>
      <c r="BH169" s="160">
        <f t="shared" si="37"/>
        <v>0</v>
      </c>
      <c r="BI169" s="160">
        <f t="shared" si="38"/>
        <v>0</v>
      </c>
      <c r="BJ169" s="14" t="s">
        <v>173</v>
      </c>
      <c r="BK169" s="161">
        <f t="shared" si="39"/>
        <v>0</v>
      </c>
      <c r="BL169" s="14" t="s">
        <v>442</v>
      </c>
      <c r="BM169" s="159" t="s">
        <v>1985</v>
      </c>
    </row>
    <row r="170" spans="1:65" s="2" customFormat="1" ht="16.5" customHeight="1">
      <c r="A170" s="29"/>
      <c r="B170" s="147"/>
      <c r="C170" s="162" t="s">
        <v>307</v>
      </c>
      <c r="D170" s="162" t="s">
        <v>271</v>
      </c>
      <c r="E170" s="163" t="s">
        <v>1986</v>
      </c>
      <c r="F170" s="164" t="s">
        <v>1987</v>
      </c>
      <c r="G170" s="165" t="s">
        <v>222</v>
      </c>
      <c r="H170" s="166">
        <v>36</v>
      </c>
      <c r="I170" s="167"/>
      <c r="J170" s="166">
        <f t="shared" si="30"/>
        <v>0</v>
      </c>
      <c r="K170" s="168"/>
      <c r="L170" s="169"/>
      <c r="M170" s="170" t="s">
        <v>1</v>
      </c>
      <c r="N170" s="171" t="s">
        <v>41</v>
      </c>
      <c r="O170" s="58"/>
      <c r="P170" s="157">
        <f t="shared" si="31"/>
        <v>0</v>
      </c>
      <c r="Q170" s="157">
        <v>0</v>
      </c>
      <c r="R170" s="157">
        <f t="shared" si="32"/>
        <v>0</v>
      </c>
      <c r="S170" s="157">
        <v>0</v>
      </c>
      <c r="T170" s="158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1696</v>
      </c>
      <c r="AT170" s="159" t="s">
        <v>271</v>
      </c>
      <c r="AU170" s="159" t="s">
        <v>173</v>
      </c>
      <c r="AY170" s="14" t="s">
        <v>166</v>
      </c>
      <c r="BE170" s="160">
        <f t="shared" si="34"/>
        <v>0</v>
      </c>
      <c r="BF170" s="160">
        <f t="shared" si="35"/>
        <v>0</v>
      </c>
      <c r="BG170" s="160">
        <f t="shared" si="36"/>
        <v>0</v>
      </c>
      <c r="BH170" s="160">
        <f t="shared" si="37"/>
        <v>0</v>
      </c>
      <c r="BI170" s="160">
        <f t="shared" si="38"/>
        <v>0</v>
      </c>
      <c r="BJ170" s="14" t="s">
        <v>173</v>
      </c>
      <c r="BK170" s="161">
        <f t="shared" si="39"/>
        <v>0</v>
      </c>
      <c r="BL170" s="14" t="s">
        <v>442</v>
      </c>
      <c r="BM170" s="159" t="s">
        <v>1988</v>
      </c>
    </row>
    <row r="171" spans="1:65" s="2" customFormat="1" ht="16.5" customHeight="1">
      <c r="A171" s="29"/>
      <c r="B171" s="147"/>
      <c r="C171" s="162" t="s">
        <v>311</v>
      </c>
      <c r="D171" s="162" t="s">
        <v>271</v>
      </c>
      <c r="E171" s="163" t="s">
        <v>1989</v>
      </c>
      <c r="F171" s="164" t="s">
        <v>1990</v>
      </c>
      <c r="G171" s="165" t="s">
        <v>268</v>
      </c>
      <c r="H171" s="166">
        <v>2</v>
      </c>
      <c r="I171" s="167"/>
      <c r="J171" s="166">
        <f t="shared" si="30"/>
        <v>0</v>
      </c>
      <c r="K171" s="168"/>
      <c r="L171" s="169"/>
      <c r="M171" s="170" t="s">
        <v>1</v>
      </c>
      <c r="N171" s="171" t="s">
        <v>41</v>
      </c>
      <c r="O171" s="58"/>
      <c r="P171" s="157">
        <f t="shared" si="31"/>
        <v>0</v>
      </c>
      <c r="Q171" s="157">
        <v>0</v>
      </c>
      <c r="R171" s="157">
        <f t="shared" si="32"/>
        <v>0</v>
      </c>
      <c r="S171" s="157">
        <v>0</v>
      </c>
      <c r="T171" s="158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1696</v>
      </c>
      <c r="AT171" s="159" t="s">
        <v>271</v>
      </c>
      <c r="AU171" s="159" t="s">
        <v>173</v>
      </c>
      <c r="AY171" s="14" t="s">
        <v>166</v>
      </c>
      <c r="BE171" s="160">
        <f t="shared" si="34"/>
        <v>0</v>
      </c>
      <c r="BF171" s="160">
        <f t="shared" si="35"/>
        <v>0</v>
      </c>
      <c r="BG171" s="160">
        <f t="shared" si="36"/>
        <v>0</v>
      </c>
      <c r="BH171" s="160">
        <f t="shared" si="37"/>
        <v>0</v>
      </c>
      <c r="BI171" s="160">
        <f t="shared" si="38"/>
        <v>0</v>
      </c>
      <c r="BJ171" s="14" t="s">
        <v>173</v>
      </c>
      <c r="BK171" s="161">
        <f t="shared" si="39"/>
        <v>0</v>
      </c>
      <c r="BL171" s="14" t="s">
        <v>442</v>
      </c>
      <c r="BM171" s="159" t="s">
        <v>1991</v>
      </c>
    </row>
    <row r="172" spans="1:65" s="2" customFormat="1" ht="16.5" customHeight="1">
      <c r="A172" s="29"/>
      <c r="B172" s="147"/>
      <c r="C172" s="162" t="s">
        <v>315</v>
      </c>
      <c r="D172" s="162" t="s">
        <v>271</v>
      </c>
      <c r="E172" s="163" t="s">
        <v>1992</v>
      </c>
      <c r="F172" s="164" t="s">
        <v>1993</v>
      </c>
      <c r="G172" s="165" t="s">
        <v>268</v>
      </c>
      <c r="H172" s="166">
        <v>2</v>
      </c>
      <c r="I172" s="167"/>
      <c r="J172" s="166">
        <f t="shared" si="30"/>
        <v>0</v>
      </c>
      <c r="K172" s="168"/>
      <c r="L172" s="169"/>
      <c r="M172" s="170" t="s">
        <v>1</v>
      </c>
      <c r="N172" s="171" t="s">
        <v>41</v>
      </c>
      <c r="O172" s="58"/>
      <c r="P172" s="157">
        <f t="shared" si="31"/>
        <v>0</v>
      </c>
      <c r="Q172" s="157">
        <v>0</v>
      </c>
      <c r="R172" s="157">
        <f t="shared" si="32"/>
        <v>0</v>
      </c>
      <c r="S172" s="157">
        <v>0</v>
      </c>
      <c r="T172" s="158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1696</v>
      </c>
      <c r="AT172" s="159" t="s">
        <v>271</v>
      </c>
      <c r="AU172" s="159" t="s">
        <v>173</v>
      </c>
      <c r="AY172" s="14" t="s">
        <v>166</v>
      </c>
      <c r="BE172" s="160">
        <f t="shared" si="34"/>
        <v>0</v>
      </c>
      <c r="BF172" s="160">
        <f t="shared" si="35"/>
        <v>0</v>
      </c>
      <c r="BG172" s="160">
        <f t="shared" si="36"/>
        <v>0</v>
      </c>
      <c r="BH172" s="160">
        <f t="shared" si="37"/>
        <v>0</v>
      </c>
      <c r="BI172" s="160">
        <f t="shared" si="38"/>
        <v>0</v>
      </c>
      <c r="BJ172" s="14" t="s">
        <v>173</v>
      </c>
      <c r="BK172" s="161">
        <f t="shared" si="39"/>
        <v>0</v>
      </c>
      <c r="BL172" s="14" t="s">
        <v>442</v>
      </c>
      <c r="BM172" s="159" t="s">
        <v>1994</v>
      </c>
    </row>
    <row r="173" spans="1:65" s="2" customFormat="1" ht="16.5" customHeight="1">
      <c r="A173" s="29"/>
      <c r="B173" s="147"/>
      <c r="C173" s="162" t="s">
        <v>319</v>
      </c>
      <c r="D173" s="162" t="s">
        <v>271</v>
      </c>
      <c r="E173" s="163" t="s">
        <v>1995</v>
      </c>
      <c r="F173" s="164" t="s">
        <v>1996</v>
      </c>
      <c r="G173" s="165" t="s">
        <v>268</v>
      </c>
      <c r="H173" s="166">
        <v>4</v>
      </c>
      <c r="I173" s="167"/>
      <c r="J173" s="166">
        <f t="shared" si="30"/>
        <v>0</v>
      </c>
      <c r="K173" s="168"/>
      <c r="L173" s="169"/>
      <c r="M173" s="170" t="s">
        <v>1</v>
      </c>
      <c r="N173" s="171" t="s">
        <v>41</v>
      </c>
      <c r="O173" s="58"/>
      <c r="P173" s="157">
        <f t="shared" si="31"/>
        <v>0</v>
      </c>
      <c r="Q173" s="157">
        <v>0</v>
      </c>
      <c r="R173" s="157">
        <f t="shared" si="32"/>
        <v>0</v>
      </c>
      <c r="S173" s="157">
        <v>0</v>
      </c>
      <c r="T173" s="158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1696</v>
      </c>
      <c r="AT173" s="159" t="s">
        <v>271</v>
      </c>
      <c r="AU173" s="159" t="s">
        <v>173</v>
      </c>
      <c r="AY173" s="14" t="s">
        <v>166</v>
      </c>
      <c r="BE173" s="160">
        <f t="shared" si="34"/>
        <v>0</v>
      </c>
      <c r="BF173" s="160">
        <f t="shared" si="35"/>
        <v>0</v>
      </c>
      <c r="BG173" s="160">
        <f t="shared" si="36"/>
        <v>0</v>
      </c>
      <c r="BH173" s="160">
        <f t="shared" si="37"/>
        <v>0</v>
      </c>
      <c r="BI173" s="160">
        <f t="shared" si="38"/>
        <v>0</v>
      </c>
      <c r="BJ173" s="14" t="s">
        <v>173</v>
      </c>
      <c r="BK173" s="161">
        <f t="shared" si="39"/>
        <v>0</v>
      </c>
      <c r="BL173" s="14" t="s">
        <v>442</v>
      </c>
      <c r="BM173" s="159" t="s">
        <v>1997</v>
      </c>
    </row>
    <row r="174" spans="1:65" s="2" customFormat="1" ht="16.5" customHeight="1">
      <c r="A174" s="29"/>
      <c r="B174" s="147"/>
      <c r="C174" s="162" t="s">
        <v>323</v>
      </c>
      <c r="D174" s="162" t="s">
        <v>271</v>
      </c>
      <c r="E174" s="163" t="s">
        <v>1998</v>
      </c>
      <c r="F174" s="164" t="s">
        <v>1999</v>
      </c>
      <c r="G174" s="165" t="s">
        <v>268</v>
      </c>
      <c r="H174" s="166">
        <v>2</v>
      </c>
      <c r="I174" s="167"/>
      <c r="J174" s="166">
        <f t="shared" si="30"/>
        <v>0</v>
      </c>
      <c r="K174" s="168"/>
      <c r="L174" s="169"/>
      <c r="M174" s="170" t="s">
        <v>1</v>
      </c>
      <c r="N174" s="171" t="s">
        <v>41</v>
      </c>
      <c r="O174" s="58"/>
      <c r="P174" s="157">
        <f t="shared" si="31"/>
        <v>0</v>
      </c>
      <c r="Q174" s="157">
        <v>0</v>
      </c>
      <c r="R174" s="157">
        <f t="shared" si="32"/>
        <v>0</v>
      </c>
      <c r="S174" s="157">
        <v>0</v>
      </c>
      <c r="T174" s="158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1696</v>
      </c>
      <c r="AT174" s="159" t="s">
        <v>271</v>
      </c>
      <c r="AU174" s="159" t="s">
        <v>173</v>
      </c>
      <c r="AY174" s="14" t="s">
        <v>166</v>
      </c>
      <c r="BE174" s="160">
        <f t="shared" si="34"/>
        <v>0</v>
      </c>
      <c r="BF174" s="160">
        <f t="shared" si="35"/>
        <v>0</v>
      </c>
      <c r="BG174" s="160">
        <f t="shared" si="36"/>
        <v>0</v>
      </c>
      <c r="BH174" s="160">
        <f t="shared" si="37"/>
        <v>0</v>
      </c>
      <c r="BI174" s="160">
        <f t="shared" si="38"/>
        <v>0</v>
      </c>
      <c r="BJ174" s="14" t="s">
        <v>173</v>
      </c>
      <c r="BK174" s="161">
        <f t="shared" si="39"/>
        <v>0</v>
      </c>
      <c r="BL174" s="14" t="s">
        <v>442</v>
      </c>
      <c r="BM174" s="159" t="s">
        <v>2000</v>
      </c>
    </row>
    <row r="175" spans="1:65" s="2" customFormat="1" ht="16.5" customHeight="1">
      <c r="A175" s="29"/>
      <c r="B175" s="147"/>
      <c r="C175" s="162" t="s">
        <v>327</v>
      </c>
      <c r="D175" s="162" t="s">
        <v>271</v>
      </c>
      <c r="E175" s="163" t="s">
        <v>2001</v>
      </c>
      <c r="F175" s="164" t="s">
        <v>2002</v>
      </c>
      <c r="G175" s="165" t="s">
        <v>268</v>
      </c>
      <c r="H175" s="166">
        <v>12</v>
      </c>
      <c r="I175" s="167"/>
      <c r="J175" s="166">
        <f t="shared" si="30"/>
        <v>0</v>
      </c>
      <c r="K175" s="168"/>
      <c r="L175" s="169"/>
      <c r="M175" s="170" t="s">
        <v>1</v>
      </c>
      <c r="N175" s="171" t="s">
        <v>41</v>
      </c>
      <c r="O175" s="58"/>
      <c r="P175" s="157">
        <f t="shared" si="31"/>
        <v>0</v>
      </c>
      <c r="Q175" s="157">
        <v>0</v>
      </c>
      <c r="R175" s="157">
        <f t="shared" si="32"/>
        <v>0</v>
      </c>
      <c r="S175" s="157">
        <v>0</v>
      </c>
      <c r="T175" s="158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1696</v>
      </c>
      <c r="AT175" s="159" t="s">
        <v>271</v>
      </c>
      <c r="AU175" s="159" t="s">
        <v>173</v>
      </c>
      <c r="AY175" s="14" t="s">
        <v>166</v>
      </c>
      <c r="BE175" s="160">
        <f t="shared" si="34"/>
        <v>0</v>
      </c>
      <c r="BF175" s="160">
        <f t="shared" si="35"/>
        <v>0</v>
      </c>
      <c r="BG175" s="160">
        <f t="shared" si="36"/>
        <v>0</v>
      </c>
      <c r="BH175" s="160">
        <f t="shared" si="37"/>
        <v>0</v>
      </c>
      <c r="BI175" s="160">
        <f t="shared" si="38"/>
        <v>0</v>
      </c>
      <c r="BJ175" s="14" t="s">
        <v>173</v>
      </c>
      <c r="BK175" s="161">
        <f t="shared" si="39"/>
        <v>0</v>
      </c>
      <c r="BL175" s="14" t="s">
        <v>442</v>
      </c>
      <c r="BM175" s="159" t="s">
        <v>2003</v>
      </c>
    </row>
    <row r="176" spans="1:65" s="2" customFormat="1" ht="16.5" customHeight="1">
      <c r="A176" s="29"/>
      <c r="B176" s="147"/>
      <c r="C176" s="162" t="s">
        <v>331</v>
      </c>
      <c r="D176" s="162" t="s">
        <v>271</v>
      </c>
      <c r="E176" s="163" t="s">
        <v>2004</v>
      </c>
      <c r="F176" s="164" t="s">
        <v>2005</v>
      </c>
      <c r="G176" s="165" t="s">
        <v>268</v>
      </c>
      <c r="H176" s="166">
        <v>12</v>
      </c>
      <c r="I176" s="167"/>
      <c r="J176" s="166">
        <f t="shared" si="30"/>
        <v>0</v>
      </c>
      <c r="K176" s="168"/>
      <c r="L176" s="169"/>
      <c r="M176" s="170" t="s">
        <v>1</v>
      </c>
      <c r="N176" s="171" t="s">
        <v>41</v>
      </c>
      <c r="O176" s="58"/>
      <c r="P176" s="157">
        <f t="shared" si="31"/>
        <v>0</v>
      </c>
      <c r="Q176" s="157">
        <v>0</v>
      </c>
      <c r="R176" s="157">
        <f t="shared" si="32"/>
        <v>0</v>
      </c>
      <c r="S176" s="157">
        <v>0</v>
      </c>
      <c r="T176" s="158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1696</v>
      </c>
      <c r="AT176" s="159" t="s">
        <v>271</v>
      </c>
      <c r="AU176" s="159" t="s">
        <v>173</v>
      </c>
      <c r="AY176" s="14" t="s">
        <v>166</v>
      </c>
      <c r="BE176" s="160">
        <f t="shared" si="34"/>
        <v>0</v>
      </c>
      <c r="BF176" s="160">
        <f t="shared" si="35"/>
        <v>0</v>
      </c>
      <c r="BG176" s="160">
        <f t="shared" si="36"/>
        <v>0</v>
      </c>
      <c r="BH176" s="160">
        <f t="shared" si="37"/>
        <v>0</v>
      </c>
      <c r="BI176" s="160">
        <f t="shared" si="38"/>
        <v>0</v>
      </c>
      <c r="BJ176" s="14" t="s">
        <v>173</v>
      </c>
      <c r="BK176" s="161">
        <f t="shared" si="39"/>
        <v>0</v>
      </c>
      <c r="BL176" s="14" t="s">
        <v>442</v>
      </c>
      <c r="BM176" s="159" t="s">
        <v>2006</v>
      </c>
    </row>
    <row r="177" spans="1:65" s="2" customFormat="1" ht="16.5" customHeight="1">
      <c r="A177" s="29"/>
      <c r="B177" s="147"/>
      <c r="C177" s="148" t="s">
        <v>338</v>
      </c>
      <c r="D177" s="148" t="s">
        <v>169</v>
      </c>
      <c r="E177" s="149" t="s">
        <v>2007</v>
      </c>
      <c r="F177" s="150" t="s">
        <v>2008</v>
      </c>
      <c r="G177" s="151" t="s">
        <v>334</v>
      </c>
      <c r="H177" s="153"/>
      <c r="I177" s="153"/>
      <c r="J177" s="152">
        <f t="shared" si="30"/>
        <v>0</v>
      </c>
      <c r="K177" s="154"/>
      <c r="L177" s="30"/>
      <c r="M177" s="155" t="s">
        <v>1</v>
      </c>
      <c r="N177" s="156" t="s">
        <v>41</v>
      </c>
      <c r="O177" s="58"/>
      <c r="P177" s="157">
        <f t="shared" si="31"/>
        <v>0</v>
      </c>
      <c r="Q177" s="157">
        <v>0</v>
      </c>
      <c r="R177" s="157">
        <f t="shared" si="32"/>
        <v>0</v>
      </c>
      <c r="S177" s="157">
        <v>0</v>
      </c>
      <c r="T177" s="158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442</v>
      </c>
      <c r="AT177" s="159" t="s">
        <v>169</v>
      </c>
      <c r="AU177" s="159" t="s">
        <v>173</v>
      </c>
      <c r="AY177" s="14" t="s">
        <v>166</v>
      </c>
      <c r="BE177" s="160">
        <f t="shared" si="34"/>
        <v>0</v>
      </c>
      <c r="BF177" s="160">
        <f t="shared" si="35"/>
        <v>0</v>
      </c>
      <c r="BG177" s="160">
        <f t="shared" si="36"/>
        <v>0</v>
      </c>
      <c r="BH177" s="160">
        <f t="shared" si="37"/>
        <v>0</v>
      </c>
      <c r="BI177" s="160">
        <f t="shared" si="38"/>
        <v>0</v>
      </c>
      <c r="BJ177" s="14" t="s">
        <v>173</v>
      </c>
      <c r="BK177" s="161">
        <f t="shared" si="39"/>
        <v>0</v>
      </c>
      <c r="BL177" s="14" t="s">
        <v>442</v>
      </c>
      <c r="BM177" s="159" t="s">
        <v>2009</v>
      </c>
    </row>
    <row r="178" spans="1:65" s="2" customFormat="1" ht="16.5" customHeight="1">
      <c r="A178" s="29"/>
      <c r="B178" s="147"/>
      <c r="C178" s="162" t="s">
        <v>342</v>
      </c>
      <c r="D178" s="162" t="s">
        <v>271</v>
      </c>
      <c r="E178" s="163" t="s">
        <v>2010</v>
      </c>
      <c r="F178" s="164" t="s">
        <v>2011</v>
      </c>
      <c r="G178" s="165" t="s">
        <v>334</v>
      </c>
      <c r="H178" s="167"/>
      <c r="I178" s="167"/>
      <c r="J178" s="166">
        <f t="shared" si="30"/>
        <v>0</v>
      </c>
      <c r="K178" s="168"/>
      <c r="L178" s="169"/>
      <c r="M178" s="170" t="s">
        <v>1</v>
      </c>
      <c r="N178" s="171" t="s">
        <v>41</v>
      </c>
      <c r="O178" s="58"/>
      <c r="P178" s="157">
        <f t="shared" si="31"/>
        <v>0</v>
      </c>
      <c r="Q178" s="157">
        <v>0</v>
      </c>
      <c r="R178" s="157">
        <f t="shared" si="32"/>
        <v>0</v>
      </c>
      <c r="S178" s="157">
        <v>0</v>
      </c>
      <c r="T178" s="158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1696</v>
      </c>
      <c r="AT178" s="159" t="s">
        <v>271</v>
      </c>
      <c r="AU178" s="159" t="s">
        <v>173</v>
      </c>
      <c r="AY178" s="14" t="s">
        <v>166</v>
      </c>
      <c r="BE178" s="160">
        <f t="shared" si="34"/>
        <v>0</v>
      </c>
      <c r="BF178" s="160">
        <f t="shared" si="35"/>
        <v>0</v>
      </c>
      <c r="BG178" s="160">
        <f t="shared" si="36"/>
        <v>0</v>
      </c>
      <c r="BH178" s="160">
        <f t="shared" si="37"/>
        <v>0</v>
      </c>
      <c r="BI178" s="160">
        <f t="shared" si="38"/>
        <v>0</v>
      </c>
      <c r="BJ178" s="14" t="s">
        <v>173</v>
      </c>
      <c r="BK178" s="161">
        <f t="shared" si="39"/>
        <v>0</v>
      </c>
      <c r="BL178" s="14" t="s">
        <v>442</v>
      </c>
      <c r="BM178" s="159" t="s">
        <v>2012</v>
      </c>
    </row>
    <row r="179" spans="1:65" s="2" customFormat="1" ht="16.5" customHeight="1">
      <c r="A179" s="29"/>
      <c r="B179" s="147"/>
      <c r="C179" s="148" t="s">
        <v>346</v>
      </c>
      <c r="D179" s="148" t="s">
        <v>169</v>
      </c>
      <c r="E179" s="149" t="s">
        <v>2013</v>
      </c>
      <c r="F179" s="150" t="s">
        <v>2014</v>
      </c>
      <c r="G179" s="151" t="s">
        <v>1085</v>
      </c>
      <c r="H179" s="152">
        <v>1</v>
      </c>
      <c r="I179" s="153"/>
      <c r="J179" s="152">
        <f t="shared" si="30"/>
        <v>0</v>
      </c>
      <c r="K179" s="154"/>
      <c r="L179" s="30"/>
      <c r="M179" s="172" t="s">
        <v>1</v>
      </c>
      <c r="N179" s="173" t="s">
        <v>41</v>
      </c>
      <c r="O179" s="174"/>
      <c r="P179" s="175">
        <f t="shared" si="31"/>
        <v>0</v>
      </c>
      <c r="Q179" s="175">
        <v>0</v>
      </c>
      <c r="R179" s="175">
        <f t="shared" si="32"/>
        <v>0</v>
      </c>
      <c r="S179" s="175">
        <v>0</v>
      </c>
      <c r="T179" s="176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442</v>
      </c>
      <c r="AT179" s="159" t="s">
        <v>169</v>
      </c>
      <c r="AU179" s="159" t="s">
        <v>173</v>
      </c>
      <c r="AY179" s="14" t="s">
        <v>166</v>
      </c>
      <c r="BE179" s="160">
        <f t="shared" si="34"/>
        <v>0</v>
      </c>
      <c r="BF179" s="160">
        <f t="shared" si="35"/>
        <v>0</v>
      </c>
      <c r="BG179" s="160">
        <f t="shared" si="36"/>
        <v>0</v>
      </c>
      <c r="BH179" s="160">
        <f t="shared" si="37"/>
        <v>0</v>
      </c>
      <c r="BI179" s="160">
        <f t="shared" si="38"/>
        <v>0</v>
      </c>
      <c r="BJ179" s="14" t="s">
        <v>173</v>
      </c>
      <c r="BK179" s="161">
        <f t="shared" si="39"/>
        <v>0</v>
      </c>
      <c r="BL179" s="14" t="s">
        <v>442</v>
      </c>
      <c r="BM179" s="159" t="s">
        <v>2015</v>
      </c>
    </row>
    <row r="180" spans="1:65" s="2" customFormat="1" ht="6.95" customHeight="1">
      <c r="A180" s="29"/>
      <c r="B180" s="47"/>
      <c r="C180" s="48"/>
      <c r="D180" s="48"/>
      <c r="E180" s="48"/>
      <c r="F180" s="48"/>
      <c r="G180" s="48"/>
      <c r="H180" s="48"/>
      <c r="I180" s="48"/>
      <c r="J180" s="48"/>
      <c r="K180" s="48"/>
      <c r="L180" s="30"/>
      <c r="M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</row>
  </sheetData>
  <autoFilter ref="C126:K179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2016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ROUND((SUM(BE120:BE165)),  2)</f>
        <v>0</v>
      </c>
      <c r="G33" s="100"/>
      <c r="H33" s="100"/>
      <c r="I33" s="101">
        <v>0.2</v>
      </c>
      <c r="J33" s="99">
        <f>ROUND(((SUM(BE120:BE165))*I33),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ROUND((SUM(BF120:BF165)),  2)</f>
        <v>0</v>
      </c>
      <c r="G34" s="100"/>
      <c r="H34" s="100"/>
      <c r="I34" s="101">
        <v>0.2</v>
      </c>
      <c r="J34" s="99">
        <f>ROUND(((SUM(BF120:BF165))*I34),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ROUND((SUM(BG120:BG165)),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ROUND((SUM(BH120:BH165)),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ROUND((SUM(BI120:BI165)),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SO04 - SO-04 Vetranie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2017</v>
      </c>
      <c r="E97" s="117"/>
      <c r="F97" s="117"/>
      <c r="G97" s="117"/>
      <c r="H97" s="117"/>
      <c r="I97" s="117"/>
      <c r="J97" s="118">
        <f>J121</f>
        <v>0</v>
      </c>
      <c r="L97" s="115"/>
    </row>
    <row r="98" spans="1:31" s="9" customFormat="1" ht="24.95" hidden="1" customHeight="1">
      <c r="B98" s="115"/>
      <c r="D98" s="116" t="s">
        <v>2018</v>
      </c>
      <c r="E98" s="117"/>
      <c r="F98" s="117"/>
      <c r="G98" s="117"/>
      <c r="H98" s="117"/>
      <c r="I98" s="117"/>
      <c r="J98" s="118">
        <f>J128</f>
        <v>0</v>
      </c>
      <c r="L98" s="115"/>
    </row>
    <row r="99" spans="1:31" s="9" customFormat="1" ht="24.95" hidden="1" customHeight="1">
      <c r="B99" s="115"/>
      <c r="D99" s="116" t="s">
        <v>2019</v>
      </c>
      <c r="E99" s="117"/>
      <c r="F99" s="117"/>
      <c r="G99" s="117"/>
      <c r="H99" s="117"/>
      <c r="I99" s="117"/>
      <c r="J99" s="118">
        <f>J140</f>
        <v>0</v>
      </c>
      <c r="L99" s="115"/>
    </row>
    <row r="100" spans="1:31" s="9" customFormat="1" ht="24.95" hidden="1" customHeight="1">
      <c r="B100" s="115"/>
      <c r="D100" s="116" t="s">
        <v>2020</v>
      </c>
      <c r="E100" s="117"/>
      <c r="F100" s="117"/>
      <c r="G100" s="117"/>
      <c r="H100" s="117"/>
      <c r="I100" s="117"/>
      <c r="J100" s="118">
        <f>J157</f>
        <v>0</v>
      </c>
      <c r="L100" s="115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152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14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6.25" customHeight="1">
      <c r="A110" s="29"/>
      <c r="B110" s="30"/>
      <c r="C110" s="29"/>
      <c r="D110" s="29"/>
      <c r="E110" s="223" t="str">
        <f>E7</f>
        <v>Základná škola TULIPÁNOVÁ, Tulipánová 1, Nitra – Rekonštrukcia pavilónu 3</v>
      </c>
      <c r="F110" s="224"/>
      <c r="G110" s="224"/>
      <c r="H110" s="224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125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9" t="str">
        <f>E9</f>
        <v>SO04 - SO-04 Vetranie</v>
      </c>
      <c r="F112" s="222"/>
      <c r="G112" s="222"/>
      <c r="H112" s="222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18</v>
      </c>
      <c r="D114" s="29"/>
      <c r="E114" s="29"/>
      <c r="F114" s="22" t="str">
        <f>F12</f>
        <v xml:space="preserve"> Tulipánová 1, Nitra</v>
      </c>
      <c r="G114" s="29"/>
      <c r="H114" s="29"/>
      <c r="I114" s="24" t="s">
        <v>20</v>
      </c>
      <c r="J114" s="55">
        <f>IF(J12="","",J12)</f>
        <v>44937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21</v>
      </c>
      <c r="D116" s="29"/>
      <c r="E116" s="29"/>
      <c r="F116" s="22" t="str">
        <f>E15</f>
        <v>Mesto Nitra</v>
      </c>
      <c r="G116" s="29"/>
      <c r="H116" s="29"/>
      <c r="I116" s="24" t="s">
        <v>27</v>
      </c>
      <c r="J116" s="27" t="str">
        <f>E21</f>
        <v>Ing. Imrich CIGÁŇ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5.7" customHeight="1">
      <c r="A117" s="29"/>
      <c r="B117" s="30"/>
      <c r="C117" s="24" t="s">
        <v>25</v>
      </c>
      <c r="D117" s="29"/>
      <c r="E117" s="29"/>
      <c r="F117" s="22" t="str">
        <f>IF(E18="","",E18)</f>
        <v>Vyplň údaj</v>
      </c>
      <c r="G117" s="29"/>
      <c r="H117" s="29"/>
      <c r="I117" s="24" t="s">
        <v>31</v>
      </c>
      <c r="J117" s="27" t="str">
        <f>E24</f>
        <v>Ing. Imrich CIGÁŇ , s.r.o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3"/>
      <c r="B119" s="124"/>
      <c r="C119" s="125" t="s">
        <v>153</v>
      </c>
      <c r="D119" s="126" t="s">
        <v>60</v>
      </c>
      <c r="E119" s="126" t="s">
        <v>56</v>
      </c>
      <c r="F119" s="126" t="s">
        <v>57</v>
      </c>
      <c r="G119" s="126" t="s">
        <v>154</v>
      </c>
      <c r="H119" s="126" t="s">
        <v>155</v>
      </c>
      <c r="I119" s="126" t="s">
        <v>156</v>
      </c>
      <c r="J119" s="127" t="s">
        <v>129</v>
      </c>
      <c r="K119" s="128" t="s">
        <v>157</v>
      </c>
      <c r="L119" s="129"/>
      <c r="M119" s="62" t="s">
        <v>1</v>
      </c>
      <c r="N119" s="63" t="s">
        <v>39</v>
      </c>
      <c r="O119" s="63" t="s">
        <v>158</v>
      </c>
      <c r="P119" s="63" t="s">
        <v>159</v>
      </c>
      <c r="Q119" s="63" t="s">
        <v>160</v>
      </c>
      <c r="R119" s="63" t="s">
        <v>161</v>
      </c>
      <c r="S119" s="63" t="s">
        <v>162</v>
      </c>
      <c r="T119" s="64" t="s">
        <v>163</v>
      </c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2" customFormat="1" ht="22.9" customHeight="1">
      <c r="A120" s="29"/>
      <c r="B120" s="30"/>
      <c r="C120" s="69" t="s">
        <v>130</v>
      </c>
      <c r="D120" s="29"/>
      <c r="E120" s="29"/>
      <c r="F120" s="29"/>
      <c r="G120" s="29"/>
      <c r="H120" s="29"/>
      <c r="I120" s="29"/>
      <c r="J120" s="130">
        <f>BK120</f>
        <v>0</v>
      </c>
      <c r="K120" s="29"/>
      <c r="L120" s="30"/>
      <c r="M120" s="65"/>
      <c r="N120" s="56"/>
      <c r="O120" s="66"/>
      <c r="P120" s="131">
        <f>P121+P128+P140+P157</f>
        <v>0</v>
      </c>
      <c r="Q120" s="66"/>
      <c r="R120" s="131">
        <f>R121+R128+R140+R157</f>
        <v>0</v>
      </c>
      <c r="S120" s="66"/>
      <c r="T120" s="132">
        <f>T121+T128+T140+T157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74</v>
      </c>
      <c r="AU120" s="14" t="s">
        <v>131</v>
      </c>
      <c r="BK120" s="133">
        <f>BK121+BK128+BK140+BK157</f>
        <v>0</v>
      </c>
    </row>
    <row r="121" spans="1:65" s="12" customFormat="1" ht="25.9" customHeight="1">
      <c r="B121" s="134"/>
      <c r="D121" s="135" t="s">
        <v>74</v>
      </c>
      <c r="E121" s="136" t="s">
        <v>2021</v>
      </c>
      <c r="F121" s="136" t="s">
        <v>2022</v>
      </c>
      <c r="I121" s="137"/>
      <c r="J121" s="138">
        <f>BK121</f>
        <v>0</v>
      </c>
      <c r="L121" s="134"/>
      <c r="M121" s="139"/>
      <c r="N121" s="140"/>
      <c r="O121" s="140"/>
      <c r="P121" s="141">
        <f>SUM(P122:P127)</f>
        <v>0</v>
      </c>
      <c r="Q121" s="140"/>
      <c r="R121" s="141">
        <f>SUM(R122:R127)</f>
        <v>0</v>
      </c>
      <c r="S121" s="140"/>
      <c r="T121" s="142">
        <f>SUM(T122:T127)</f>
        <v>0</v>
      </c>
      <c r="AR121" s="135" t="s">
        <v>83</v>
      </c>
      <c r="AT121" s="143" t="s">
        <v>74</v>
      </c>
      <c r="AU121" s="143" t="s">
        <v>75</v>
      </c>
      <c r="AY121" s="135" t="s">
        <v>166</v>
      </c>
      <c r="BK121" s="144">
        <f>SUM(BK122:BK127)</f>
        <v>0</v>
      </c>
    </row>
    <row r="122" spans="1:65" s="2" customFormat="1" ht="66.75" customHeight="1">
      <c r="A122" s="29"/>
      <c r="B122" s="147"/>
      <c r="C122" s="162" t="s">
        <v>83</v>
      </c>
      <c r="D122" s="162" t="s">
        <v>271</v>
      </c>
      <c r="E122" s="163" t="s">
        <v>2023</v>
      </c>
      <c r="F122" s="164" t="s">
        <v>2024</v>
      </c>
      <c r="G122" s="165" t="s">
        <v>1085</v>
      </c>
      <c r="H122" s="166">
        <v>10</v>
      </c>
      <c r="I122" s="167"/>
      <c r="J122" s="166">
        <f t="shared" ref="J122:J127" si="0">ROUND(I122*H122,3)</f>
        <v>0</v>
      </c>
      <c r="K122" s="168"/>
      <c r="L122" s="169"/>
      <c r="M122" s="170" t="s">
        <v>1</v>
      </c>
      <c r="N122" s="171" t="s">
        <v>41</v>
      </c>
      <c r="O122" s="58"/>
      <c r="P122" s="157">
        <f t="shared" ref="P122:P127" si="1">O122*H122</f>
        <v>0</v>
      </c>
      <c r="Q122" s="157">
        <v>0</v>
      </c>
      <c r="R122" s="157">
        <f t="shared" ref="R122:R127" si="2">Q122*H122</f>
        <v>0</v>
      </c>
      <c r="S122" s="157">
        <v>0</v>
      </c>
      <c r="T122" s="158">
        <f t="shared" ref="T122:T127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9" t="s">
        <v>199</v>
      </c>
      <c r="AT122" s="159" t="s">
        <v>271</v>
      </c>
      <c r="AU122" s="159" t="s">
        <v>83</v>
      </c>
      <c r="AY122" s="14" t="s">
        <v>166</v>
      </c>
      <c r="BE122" s="160">
        <f t="shared" ref="BE122:BE127" si="4">IF(N122="základná",J122,0)</f>
        <v>0</v>
      </c>
      <c r="BF122" s="160">
        <f t="shared" ref="BF122:BF127" si="5">IF(N122="znížená",J122,0)</f>
        <v>0</v>
      </c>
      <c r="BG122" s="160">
        <f t="shared" ref="BG122:BG127" si="6">IF(N122="zákl. prenesená",J122,0)</f>
        <v>0</v>
      </c>
      <c r="BH122" s="160">
        <f t="shared" ref="BH122:BH127" si="7">IF(N122="zníž. prenesená",J122,0)</f>
        <v>0</v>
      </c>
      <c r="BI122" s="160">
        <f t="shared" ref="BI122:BI127" si="8">IF(N122="nulová",J122,0)</f>
        <v>0</v>
      </c>
      <c r="BJ122" s="14" t="s">
        <v>173</v>
      </c>
      <c r="BK122" s="161">
        <f t="shared" ref="BK122:BK127" si="9">ROUND(I122*H122,3)</f>
        <v>0</v>
      </c>
      <c r="BL122" s="14" t="s">
        <v>167</v>
      </c>
      <c r="BM122" s="159" t="s">
        <v>2025</v>
      </c>
    </row>
    <row r="123" spans="1:65" s="2" customFormat="1" ht="24.2" customHeight="1">
      <c r="A123" s="29"/>
      <c r="B123" s="147"/>
      <c r="C123" s="162" t="s">
        <v>173</v>
      </c>
      <c r="D123" s="162" t="s">
        <v>271</v>
      </c>
      <c r="E123" s="163" t="s">
        <v>2026</v>
      </c>
      <c r="F123" s="164" t="s">
        <v>2027</v>
      </c>
      <c r="G123" s="165" t="s">
        <v>268</v>
      </c>
      <c r="H123" s="166">
        <v>14</v>
      </c>
      <c r="I123" s="167"/>
      <c r="J123" s="166">
        <f t="shared" si="0"/>
        <v>0</v>
      </c>
      <c r="K123" s="168"/>
      <c r="L123" s="169"/>
      <c r="M123" s="170" t="s">
        <v>1</v>
      </c>
      <c r="N123" s="171" t="s">
        <v>41</v>
      </c>
      <c r="O123" s="58"/>
      <c r="P123" s="157">
        <f t="shared" si="1"/>
        <v>0</v>
      </c>
      <c r="Q123" s="157">
        <v>0</v>
      </c>
      <c r="R123" s="157">
        <f t="shared" si="2"/>
        <v>0</v>
      </c>
      <c r="S123" s="157">
        <v>0</v>
      </c>
      <c r="T123" s="158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9" t="s">
        <v>199</v>
      </c>
      <c r="AT123" s="159" t="s">
        <v>271</v>
      </c>
      <c r="AU123" s="159" t="s">
        <v>83</v>
      </c>
      <c r="AY123" s="14" t="s">
        <v>166</v>
      </c>
      <c r="BE123" s="160">
        <f t="shared" si="4"/>
        <v>0</v>
      </c>
      <c r="BF123" s="160">
        <f t="shared" si="5"/>
        <v>0</v>
      </c>
      <c r="BG123" s="160">
        <f t="shared" si="6"/>
        <v>0</v>
      </c>
      <c r="BH123" s="160">
        <f t="shared" si="7"/>
        <v>0</v>
      </c>
      <c r="BI123" s="160">
        <f t="shared" si="8"/>
        <v>0</v>
      </c>
      <c r="BJ123" s="14" t="s">
        <v>173</v>
      </c>
      <c r="BK123" s="161">
        <f t="shared" si="9"/>
        <v>0</v>
      </c>
      <c r="BL123" s="14" t="s">
        <v>167</v>
      </c>
      <c r="BM123" s="159" t="s">
        <v>2028</v>
      </c>
    </row>
    <row r="124" spans="1:65" s="2" customFormat="1" ht="16.5" customHeight="1">
      <c r="A124" s="29"/>
      <c r="B124" s="147"/>
      <c r="C124" s="162" t="s">
        <v>179</v>
      </c>
      <c r="D124" s="162" t="s">
        <v>271</v>
      </c>
      <c r="E124" s="163" t="s">
        <v>2029</v>
      </c>
      <c r="F124" s="164" t="s">
        <v>2030</v>
      </c>
      <c r="G124" s="165" t="s">
        <v>268</v>
      </c>
      <c r="H124" s="166">
        <v>14</v>
      </c>
      <c r="I124" s="167"/>
      <c r="J124" s="166">
        <f t="shared" si="0"/>
        <v>0</v>
      </c>
      <c r="K124" s="168"/>
      <c r="L124" s="169"/>
      <c r="M124" s="170" t="s">
        <v>1</v>
      </c>
      <c r="N124" s="171" t="s">
        <v>41</v>
      </c>
      <c r="O124" s="58"/>
      <c r="P124" s="157">
        <f t="shared" si="1"/>
        <v>0</v>
      </c>
      <c r="Q124" s="157">
        <v>0</v>
      </c>
      <c r="R124" s="157">
        <f t="shared" si="2"/>
        <v>0</v>
      </c>
      <c r="S124" s="157">
        <v>0</v>
      </c>
      <c r="T124" s="158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199</v>
      </c>
      <c r="AT124" s="159" t="s">
        <v>271</v>
      </c>
      <c r="AU124" s="159" t="s">
        <v>83</v>
      </c>
      <c r="AY124" s="14" t="s">
        <v>166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4" t="s">
        <v>173</v>
      </c>
      <c r="BK124" s="161">
        <f t="shared" si="9"/>
        <v>0</v>
      </c>
      <c r="BL124" s="14" t="s">
        <v>167</v>
      </c>
      <c r="BM124" s="159" t="s">
        <v>2031</v>
      </c>
    </row>
    <row r="125" spans="1:65" s="2" customFormat="1" ht="76.349999999999994" customHeight="1">
      <c r="A125" s="29"/>
      <c r="B125" s="147"/>
      <c r="C125" s="162" t="s">
        <v>167</v>
      </c>
      <c r="D125" s="162" t="s">
        <v>271</v>
      </c>
      <c r="E125" s="163" t="s">
        <v>2032</v>
      </c>
      <c r="F125" s="164" t="s">
        <v>2033</v>
      </c>
      <c r="G125" s="165" t="s">
        <v>2034</v>
      </c>
      <c r="H125" s="166">
        <v>3</v>
      </c>
      <c r="I125" s="167"/>
      <c r="J125" s="166">
        <f t="shared" si="0"/>
        <v>0</v>
      </c>
      <c r="K125" s="168"/>
      <c r="L125" s="169"/>
      <c r="M125" s="170" t="s">
        <v>1</v>
      </c>
      <c r="N125" s="171" t="s">
        <v>41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8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199</v>
      </c>
      <c r="AT125" s="159" t="s">
        <v>271</v>
      </c>
      <c r="AU125" s="159" t="s">
        <v>83</v>
      </c>
      <c r="AY125" s="14" t="s">
        <v>166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173</v>
      </c>
      <c r="BK125" s="161">
        <f t="shared" si="9"/>
        <v>0</v>
      </c>
      <c r="BL125" s="14" t="s">
        <v>167</v>
      </c>
      <c r="BM125" s="159" t="s">
        <v>2035</v>
      </c>
    </row>
    <row r="126" spans="1:65" s="2" customFormat="1" ht="16.5" customHeight="1">
      <c r="A126" s="29"/>
      <c r="B126" s="147"/>
      <c r="C126" s="162" t="s">
        <v>188</v>
      </c>
      <c r="D126" s="162" t="s">
        <v>271</v>
      </c>
      <c r="E126" s="163" t="s">
        <v>2036</v>
      </c>
      <c r="F126" s="164" t="s">
        <v>2037</v>
      </c>
      <c r="G126" s="165" t="s">
        <v>1085</v>
      </c>
      <c r="H126" s="166">
        <v>3</v>
      </c>
      <c r="I126" s="167"/>
      <c r="J126" s="166">
        <f t="shared" si="0"/>
        <v>0</v>
      </c>
      <c r="K126" s="168"/>
      <c r="L126" s="169"/>
      <c r="M126" s="170" t="s">
        <v>1</v>
      </c>
      <c r="N126" s="171" t="s">
        <v>41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199</v>
      </c>
      <c r="AT126" s="159" t="s">
        <v>271</v>
      </c>
      <c r="AU126" s="159" t="s">
        <v>83</v>
      </c>
      <c r="AY126" s="14" t="s">
        <v>166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173</v>
      </c>
      <c r="BK126" s="161">
        <f t="shared" si="9"/>
        <v>0</v>
      </c>
      <c r="BL126" s="14" t="s">
        <v>167</v>
      </c>
      <c r="BM126" s="159" t="s">
        <v>2038</v>
      </c>
    </row>
    <row r="127" spans="1:65" s="2" customFormat="1" ht="16.5" customHeight="1">
      <c r="A127" s="29"/>
      <c r="B127" s="147"/>
      <c r="C127" s="148" t="s">
        <v>183</v>
      </c>
      <c r="D127" s="148" t="s">
        <v>169</v>
      </c>
      <c r="E127" s="149" t="s">
        <v>2039</v>
      </c>
      <c r="F127" s="150" t="s">
        <v>2040</v>
      </c>
      <c r="G127" s="151" t="s">
        <v>1085</v>
      </c>
      <c r="H127" s="152">
        <v>1</v>
      </c>
      <c r="I127" s="153"/>
      <c r="J127" s="152">
        <f t="shared" si="0"/>
        <v>0</v>
      </c>
      <c r="K127" s="154"/>
      <c r="L127" s="30"/>
      <c r="M127" s="155" t="s">
        <v>1</v>
      </c>
      <c r="N127" s="156" t="s">
        <v>41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167</v>
      </c>
      <c r="AT127" s="159" t="s">
        <v>169</v>
      </c>
      <c r="AU127" s="159" t="s">
        <v>83</v>
      </c>
      <c r="AY127" s="14" t="s">
        <v>166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173</v>
      </c>
      <c r="BK127" s="161">
        <f t="shared" si="9"/>
        <v>0</v>
      </c>
      <c r="BL127" s="14" t="s">
        <v>167</v>
      </c>
      <c r="BM127" s="159" t="s">
        <v>2041</v>
      </c>
    </row>
    <row r="128" spans="1:65" s="12" customFormat="1" ht="25.9" customHeight="1">
      <c r="B128" s="134"/>
      <c r="D128" s="135" t="s">
        <v>74</v>
      </c>
      <c r="E128" s="136" t="s">
        <v>2042</v>
      </c>
      <c r="F128" s="136" t="s">
        <v>2043</v>
      </c>
      <c r="I128" s="137"/>
      <c r="J128" s="138">
        <f>BK128</f>
        <v>0</v>
      </c>
      <c r="L128" s="134"/>
      <c r="M128" s="139"/>
      <c r="N128" s="140"/>
      <c r="O128" s="140"/>
      <c r="P128" s="141">
        <f>SUM(P129:P139)</f>
        <v>0</v>
      </c>
      <c r="Q128" s="140"/>
      <c r="R128" s="141">
        <f>SUM(R129:R139)</f>
        <v>0</v>
      </c>
      <c r="S128" s="140"/>
      <c r="T128" s="142">
        <f>SUM(T129:T139)</f>
        <v>0</v>
      </c>
      <c r="AR128" s="135" t="s">
        <v>83</v>
      </c>
      <c r="AT128" s="143" t="s">
        <v>74</v>
      </c>
      <c r="AU128" s="143" t="s">
        <v>75</v>
      </c>
      <c r="AY128" s="135" t="s">
        <v>166</v>
      </c>
      <c r="BK128" s="144">
        <f>SUM(BK129:BK139)</f>
        <v>0</v>
      </c>
    </row>
    <row r="129" spans="1:65" s="2" customFormat="1" ht="66.75" customHeight="1">
      <c r="A129" s="29"/>
      <c r="B129" s="147"/>
      <c r="C129" s="162" t="s">
        <v>195</v>
      </c>
      <c r="D129" s="162" t="s">
        <v>271</v>
      </c>
      <c r="E129" s="163" t="s">
        <v>2044</v>
      </c>
      <c r="F129" s="164" t="s">
        <v>2045</v>
      </c>
      <c r="G129" s="165" t="s">
        <v>1085</v>
      </c>
      <c r="H129" s="166">
        <v>1</v>
      </c>
      <c r="I129" s="167"/>
      <c r="J129" s="166">
        <f t="shared" ref="J129:J139" si="10">ROUND(I129*H129,3)</f>
        <v>0</v>
      </c>
      <c r="K129" s="168"/>
      <c r="L129" s="169"/>
      <c r="M129" s="170" t="s">
        <v>1</v>
      </c>
      <c r="N129" s="171" t="s">
        <v>41</v>
      </c>
      <c r="O129" s="58"/>
      <c r="P129" s="157">
        <f t="shared" ref="P129:P139" si="11">O129*H129</f>
        <v>0</v>
      </c>
      <c r="Q129" s="157">
        <v>0</v>
      </c>
      <c r="R129" s="157">
        <f t="shared" ref="R129:R139" si="12">Q129*H129</f>
        <v>0</v>
      </c>
      <c r="S129" s="157">
        <v>0</v>
      </c>
      <c r="T129" s="158">
        <f t="shared" ref="T129:T139" si="1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199</v>
      </c>
      <c r="AT129" s="159" t="s">
        <v>271</v>
      </c>
      <c r="AU129" s="159" t="s">
        <v>83</v>
      </c>
      <c r="AY129" s="14" t="s">
        <v>166</v>
      </c>
      <c r="BE129" s="160">
        <f t="shared" ref="BE129:BE139" si="14">IF(N129="základná",J129,0)</f>
        <v>0</v>
      </c>
      <c r="BF129" s="160">
        <f t="shared" ref="BF129:BF139" si="15">IF(N129="znížená",J129,0)</f>
        <v>0</v>
      </c>
      <c r="BG129" s="160">
        <f t="shared" ref="BG129:BG139" si="16">IF(N129="zákl. prenesená",J129,0)</f>
        <v>0</v>
      </c>
      <c r="BH129" s="160">
        <f t="shared" ref="BH129:BH139" si="17">IF(N129="zníž. prenesená",J129,0)</f>
        <v>0</v>
      </c>
      <c r="BI129" s="160">
        <f t="shared" ref="BI129:BI139" si="18">IF(N129="nulová",J129,0)</f>
        <v>0</v>
      </c>
      <c r="BJ129" s="14" t="s">
        <v>173</v>
      </c>
      <c r="BK129" s="161">
        <f t="shared" ref="BK129:BK139" si="19">ROUND(I129*H129,3)</f>
        <v>0</v>
      </c>
      <c r="BL129" s="14" t="s">
        <v>167</v>
      </c>
      <c r="BM129" s="159" t="s">
        <v>2046</v>
      </c>
    </row>
    <row r="130" spans="1:65" s="2" customFormat="1" ht="44.25" customHeight="1">
      <c r="A130" s="29"/>
      <c r="B130" s="147"/>
      <c r="C130" s="162" t="s">
        <v>199</v>
      </c>
      <c r="D130" s="162" t="s">
        <v>271</v>
      </c>
      <c r="E130" s="163" t="s">
        <v>2047</v>
      </c>
      <c r="F130" s="164" t="s">
        <v>2048</v>
      </c>
      <c r="G130" s="165" t="s">
        <v>1085</v>
      </c>
      <c r="H130" s="166">
        <v>1</v>
      </c>
      <c r="I130" s="167"/>
      <c r="J130" s="166">
        <f t="shared" si="10"/>
        <v>0</v>
      </c>
      <c r="K130" s="168"/>
      <c r="L130" s="169"/>
      <c r="M130" s="170" t="s">
        <v>1</v>
      </c>
      <c r="N130" s="171" t="s">
        <v>41</v>
      </c>
      <c r="O130" s="58"/>
      <c r="P130" s="157">
        <f t="shared" si="11"/>
        <v>0</v>
      </c>
      <c r="Q130" s="157">
        <v>0</v>
      </c>
      <c r="R130" s="157">
        <f t="shared" si="12"/>
        <v>0</v>
      </c>
      <c r="S130" s="157">
        <v>0</v>
      </c>
      <c r="T130" s="158">
        <f t="shared" si="1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199</v>
      </c>
      <c r="AT130" s="159" t="s">
        <v>271</v>
      </c>
      <c r="AU130" s="159" t="s">
        <v>83</v>
      </c>
      <c r="AY130" s="14" t="s">
        <v>166</v>
      </c>
      <c r="BE130" s="160">
        <f t="shared" si="14"/>
        <v>0</v>
      </c>
      <c r="BF130" s="160">
        <f t="shared" si="15"/>
        <v>0</v>
      </c>
      <c r="BG130" s="160">
        <f t="shared" si="16"/>
        <v>0</v>
      </c>
      <c r="BH130" s="160">
        <f t="shared" si="17"/>
        <v>0</v>
      </c>
      <c r="BI130" s="160">
        <f t="shared" si="18"/>
        <v>0</v>
      </c>
      <c r="BJ130" s="14" t="s">
        <v>173</v>
      </c>
      <c r="BK130" s="161">
        <f t="shared" si="19"/>
        <v>0</v>
      </c>
      <c r="BL130" s="14" t="s">
        <v>167</v>
      </c>
      <c r="BM130" s="159" t="s">
        <v>2049</v>
      </c>
    </row>
    <row r="131" spans="1:65" s="2" customFormat="1" ht="49.15" customHeight="1">
      <c r="A131" s="29"/>
      <c r="B131" s="147"/>
      <c r="C131" s="162" t="s">
        <v>203</v>
      </c>
      <c r="D131" s="162" t="s">
        <v>271</v>
      </c>
      <c r="E131" s="163" t="s">
        <v>2050</v>
      </c>
      <c r="F131" s="164" t="s">
        <v>2051</v>
      </c>
      <c r="G131" s="165" t="s">
        <v>1085</v>
      </c>
      <c r="H131" s="166">
        <v>1</v>
      </c>
      <c r="I131" s="167"/>
      <c r="J131" s="166">
        <f t="shared" si="10"/>
        <v>0</v>
      </c>
      <c r="K131" s="168"/>
      <c r="L131" s="169"/>
      <c r="M131" s="170" t="s">
        <v>1</v>
      </c>
      <c r="N131" s="171" t="s">
        <v>41</v>
      </c>
      <c r="O131" s="58"/>
      <c r="P131" s="157">
        <f t="shared" si="11"/>
        <v>0</v>
      </c>
      <c r="Q131" s="157">
        <v>0</v>
      </c>
      <c r="R131" s="157">
        <f t="shared" si="12"/>
        <v>0</v>
      </c>
      <c r="S131" s="157">
        <v>0</v>
      </c>
      <c r="T131" s="158">
        <f t="shared" si="1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199</v>
      </c>
      <c r="AT131" s="159" t="s">
        <v>271</v>
      </c>
      <c r="AU131" s="159" t="s">
        <v>83</v>
      </c>
      <c r="AY131" s="14" t="s">
        <v>166</v>
      </c>
      <c r="BE131" s="160">
        <f t="shared" si="14"/>
        <v>0</v>
      </c>
      <c r="BF131" s="160">
        <f t="shared" si="15"/>
        <v>0</v>
      </c>
      <c r="BG131" s="160">
        <f t="shared" si="16"/>
        <v>0</v>
      </c>
      <c r="BH131" s="160">
        <f t="shared" si="17"/>
        <v>0</v>
      </c>
      <c r="BI131" s="160">
        <f t="shared" si="18"/>
        <v>0</v>
      </c>
      <c r="BJ131" s="14" t="s">
        <v>173</v>
      </c>
      <c r="BK131" s="161">
        <f t="shared" si="19"/>
        <v>0</v>
      </c>
      <c r="BL131" s="14" t="s">
        <v>167</v>
      </c>
      <c r="BM131" s="159" t="s">
        <v>2052</v>
      </c>
    </row>
    <row r="132" spans="1:65" s="2" customFormat="1" ht="16.5" customHeight="1">
      <c r="A132" s="29"/>
      <c r="B132" s="147"/>
      <c r="C132" s="162" t="s">
        <v>207</v>
      </c>
      <c r="D132" s="162" t="s">
        <v>271</v>
      </c>
      <c r="E132" s="163" t="s">
        <v>2053</v>
      </c>
      <c r="F132" s="164" t="s">
        <v>2054</v>
      </c>
      <c r="G132" s="165" t="s">
        <v>1085</v>
      </c>
      <c r="H132" s="166">
        <v>3</v>
      </c>
      <c r="I132" s="167"/>
      <c r="J132" s="166">
        <f t="shared" si="10"/>
        <v>0</v>
      </c>
      <c r="K132" s="168"/>
      <c r="L132" s="169"/>
      <c r="M132" s="170" t="s">
        <v>1</v>
      </c>
      <c r="N132" s="171" t="s">
        <v>41</v>
      </c>
      <c r="O132" s="58"/>
      <c r="P132" s="157">
        <f t="shared" si="11"/>
        <v>0</v>
      </c>
      <c r="Q132" s="157">
        <v>0</v>
      </c>
      <c r="R132" s="157">
        <f t="shared" si="12"/>
        <v>0</v>
      </c>
      <c r="S132" s="157">
        <v>0</v>
      </c>
      <c r="T132" s="158">
        <f t="shared" si="1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199</v>
      </c>
      <c r="AT132" s="159" t="s">
        <v>271</v>
      </c>
      <c r="AU132" s="159" t="s">
        <v>83</v>
      </c>
      <c r="AY132" s="14" t="s">
        <v>166</v>
      </c>
      <c r="BE132" s="160">
        <f t="shared" si="14"/>
        <v>0</v>
      </c>
      <c r="BF132" s="160">
        <f t="shared" si="15"/>
        <v>0</v>
      </c>
      <c r="BG132" s="160">
        <f t="shared" si="16"/>
        <v>0</v>
      </c>
      <c r="BH132" s="160">
        <f t="shared" si="17"/>
        <v>0</v>
      </c>
      <c r="BI132" s="160">
        <f t="shared" si="18"/>
        <v>0</v>
      </c>
      <c r="BJ132" s="14" t="s">
        <v>173</v>
      </c>
      <c r="BK132" s="161">
        <f t="shared" si="19"/>
        <v>0</v>
      </c>
      <c r="BL132" s="14" t="s">
        <v>167</v>
      </c>
      <c r="BM132" s="159" t="s">
        <v>2055</v>
      </c>
    </row>
    <row r="133" spans="1:65" s="2" customFormat="1" ht="16.5" customHeight="1">
      <c r="A133" s="29"/>
      <c r="B133" s="147"/>
      <c r="C133" s="162" t="s">
        <v>211</v>
      </c>
      <c r="D133" s="162" t="s">
        <v>271</v>
      </c>
      <c r="E133" s="163" t="s">
        <v>2056</v>
      </c>
      <c r="F133" s="164" t="s">
        <v>2057</v>
      </c>
      <c r="G133" s="165" t="s">
        <v>1085</v>
      </c>
      <c r="H133" s="166">
        <v>2</v>
      </c>
      <c r="I133" s="167"/>
      <c r="J133" s="166">
        <f t="shared" si="10"/>
        <v>0</v>
      </c>
      <c r="K133" s="168"/>
      <c r="L133" s="169"/>
      <c r="M133" s="170" t="s">
        <v>1</v>
      </c>
      <c r="N133" s="171" t="s">
        <v>41</v>
      </c>
      <c r="O133" s="58"/>
      <c r="P133" s="157">
        <f t="shared" si="11"/>
        <v>0</v>
      </c>
      <c r="Q133" s="157">
        <v>0</v>
      </c>
      <c r="R133" s="157">
        <f t="shared" si="12"/>
        <v>0</v>
      </c>
      <c r="S133" s="157">
        <v>0</v>
      </c>
      <c r="T133" s="158">
        <f t="shared" si="1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199</v>
      </c>
      <c r="AT133" s="159" t="s">
        <v>271</v>
      </c>
      <c r="AU133" s="159" t="s">
        <v>83</v>
      </c>
      <c r="AY133" s="14" t="s">
        <v>166</v>
      </c>
      <c r="BE133" s="160">
        <f t="shared" si="14"/>
        <v>0</v>
      </c>
      <c r="BF133" s="160">
        <f t="shared" si="15"/>
        <v>0</v>
      </c>
      <c r="BG133" s="160">
        <f t="shared" si="16"/>
        <v>0</v>
      </c>
      <c r="BH133" s="160">
        <f t="shared" si="17"/>
        <v>0</v>
      </c>
      <c r="BI133" s="160">
        <f t="shared" si="18"/>
        <v>0</v>
      </c>
      <c r="BJ133" s="14" t="s">
        <v>173</v>
      </c>
      <c r="BK133" s="161">
        <f t="shared" si="19"/>
        <v>0</v>
      </c>
      <c r="BL133" s="14" t="s">
        <v>167</v>
      </c>
      <c r="BM133" s="159" t="s">
        <v>2058</v>
      </c>
    </row>
    <row r="134" spans="1:65" s="2" customFormat="1" ht="16.5" customHeight="1">
      <c r="A134" s="29"/>
      <c r="B134" s="147"/>
      <c r="C134" s="162" t="s">
        <v>215</v>
      </c>
      <c r="D134" s="162" t="s">
        <v>271</v>
      </c>
      <c r="E134" s="163" t="s">
        <v>2059</v>
      </c>
      <c r="F134" s="164" t="s">
        <v>2060</v>
      </c>
      <c r="G134" s="165" t="s">
        <v>268</v>
      </c>
      <c r="H134" s="166">
        <v>2</v>
      </c>
      <c r="I134" s="167"/>
      <c r="J134" s="166">
        <f t="shared" si="10"/>
        <v>0</v>
      </c>
      <c r="K134" s="168"/>
      <c r="L134" s="169"/>
      <c r="M134" s="170" t="s">
        <v>1</v>
      </c>
      <c r="N134" s="171" t="s">
        <v>41</v>
      </c>
      <c r="O134" s="58"/>
      <c r="P134" s="157">
        <f t="shared" si="11"/>
        <v>0</v>
      </c>
      <c r="Q134" s="157">
        <v>0</v>
      </c>
      <c r="R134" s="157">
        <f t="shared" si="12"/>
        <v>0</v>
      </c>
      <c r="S134" s="157">
        <v>0</v>
      </c>
      <c r="T134" s="158">
        <f t="shared" si="1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199</v>
      </c>
      <c r="AT134" s="159" t="s">
        <v>271</v>
      </c>
      <c r="AU134" s="159" t="s">
        <v>83</v>
      </c>
      <c r="AY134" s="14" t="s">
        <v>166</v>
      </c>
      <c r="BE134" s="160">
        <f t="shared" si="14"/>
        <v>0</v>
      </c>
      <c r="BF134" s="160">
        <f t="shared" si="15"/>
        <v>0</v>
      </c>
      <c r="BG134" s="160">
        <f t="shared" si="16"/>
        <v>0</v>
      </c>
      <c r="BH134" s="160">
        <f t="shared" si="17"/>
        <v>0</v>
      </c>
      <c r="BI134" s="160">
        <f t="shared" si="18"/>
        <v>0</v>
      </c>
      <c r="BJ134" s="14" t="s">
        <v>173</v>
      </c>
      <c r="BK134" s="161">
        <f t="shared" si="19"/>
        <v>0</v>
      </c>
      <c r="BL134" s="14" t="s">
        <v>167</v>
      </c>
      <c r="BM134" s="159" t="s">
        <v>2061</v>
      </c>
    </row>
    <row r="135" spans="1:65" s="2" customFormat="1" ht="16.5" customHeight="1">
      <c r="A135" s="29"/>
      <c r="B135" s="147"/>
      <c r="C135" s="162" t="s">
        <v>219</v>
      </c>
      <c r="D135" s="162" t="s">
        <v>271</v>
      </c>
      <c r="E135" s="163" t="s">
        <v>2062</v>
      </c>
      <c r="F135" s="164" t="s">
        <v>2063</v>
      </c>
      <c r="G135" s="165" t="s">
        <v>268</v>
      </c>
      <c r="H135" s="166">
        <v>6</v>
      </c>
      <c r="I135" s="167"/>
      <c r="J135" s="166">
        <f t="shared" si="10"/>
        <v>0</v>
      </c>
      <c r="K135" s="168"/>
      <c r="L135" s="169"/>
      <c r="M135" s="170" t="s">
        <v>1</v>
      </c>
      <c r="N135" s="171" t="s">
        <v>41</v>
      </c>
      <c r="O135" s="58"/>
      <c r="P135" s="157">
        <f t="shared" si="11"/>
        <v>0</v>
      </c>
      <c r="Q135" s="157">
        <v>0</v>
      </c>
      <c r="R135" s="157">
        <f t="shared" si="12"/>
        <v>0</v>
      </c>
      <c r="S135" s="157">
        <v>0</v>
      </c>
      <c r="T135" s="158">
        <f t="shared" si="1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199</v>
      </c>
      <c r="AT135" s="159" t="s">
        <v>271</v>
      </c>
      <c r="AU135" s="159" t="s">
        <v>83</v>
      </c>
      <c r="AY135" s="14" t="s">
        <v>166</v>
      </c>
      <c r="BE135" s="160">
        <f t="shared" si="14"/>
        <v>0</v>
      </c>
      <c r="BF135" s="160">
        <f t="shared" si="15"/>
        <v>0</v>
      </c>
      <c r="BG135" s="160">
        <f t="shared" si="16"/>
        <v>0</v>
      </c>
      <c r="BH135" s="160">
        <f t="shared" si="17"/>
        <v>0</v>
      </c>
      <c r="BI135" s="160">
        <f t="shared" si="18"/>
        <v>0</v>
      </c>
      <c r="BJ135" s="14" t="s">
        <v>173</v>
      </c>
      <c r="BK135" s="161">
        <f t="shared" si="19"/>
        <v>0</v>
      </c>
      <c r="BL135" s="14" t="s">
        <v>167</v>
      </c>
      <c r="BM135" s="159" t="s">
        <v>2064</v>
      </c>
    </row>
    <row r="136" spans="1:65" s="2" customFormat="1" ht="16.5" customHeight="1">
      <c r="A136" s="29"/>
      <c r="B136" s="147"/>
      <c r="C136" s="162" t="s">
        <v>224</v>
      </c>
      <c r="D136" s="162" t="s">
        <v>271</v>
      </c>
      <c r="E136" s="163" t="s">
        <v>2065</v>
      </c>
      <c r="F136" s="164" t="s">
        <v>2066</v>
      </c>
      <c r="G136" s="165" t="s">
        <v>268</v>
      </c>
      <c r="H136" s="166">
        <v>6</v>
      </c>
      <c r="I136" s="167"/>
      <c r="J136" s="166">
        <f t="shared" si="10"/>
        <v>0</v>
      </c>
      <c r="K136" s="168"/>
      <c r="L136" s="169"/>
      <c r="M136" s="170" t="s">
        <v>1</v>
      </c>
      <c r="N136" s="171" t="s">
        <v>41</v>
      </c>
      <c r="O136" s="58"/>
      <c r="P136" s="157">
        <f t="shared" si="11"/>
        <v>0</v>
      </c>
      <c r="Q136" s="157">
        <v>0</v>
      </c>
      <c r="R136" s="157">
        <f t="shared" si="12"/>
        <v>0</v>
      </c>
      <c r="S136" s="157">
        <v>0</v>
      </c>
      <c r="T136" s="158">
        <f t="shared" si="1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199</v>
      </c>
      <c r="AT136" s="159" t="s">
        <v>271</v>
      </c>
      <c r="AU136" s="159" t="s">
        <v>83</v>
      </c>
      <c r="AY136" s="14" t="s">
        <v>166</v>
      </c>
      <c r="BE136" s="160">
        <f t="shared" si="14"/>
        <v>0</v>
      </c>
      <c r="BF136" s="160">
        <f t="shared" si="15"/>
        <v>0</v>
      </c>
      <c r="BG136" s="160">
        <f t="shared" si="16"/>
        <v>0</v>
      </c>
      <c r="BH136" s="160">
        <f t="shared" si="17"/>
        <v>0</v>
      </c>
      <c r="BI136" s="160">
        <f t="shared" si="18"/>
        <v>0</v>
      </c>
      <c r="BJ136" s="14" t="s">
        <v>173</v>
      </c>
      <c r="BK136" s="161">
        <f t="shared" si="19"/>
        <v>0</v>
      </c>
      <c r="BL136" s="14" t="s">
        <v>167</v>
      </c>
      <c r="BM136" s="159" t="s">
        <v>2067</v>
      </c>
    </row>
    <row r="137" spans="1:65" s="2" customFormat="1" ht="16.5" customHeight="1">
      <c r="A137" s="29"/>
      <c r="B137" s="147"/>
      <c r="C137" s="162" t="s">
        <v>228</v>
      </c>
      <c r="D137" s="162" t="s">
        <v>271</v>
      </c>
      <c r="E137" s="163" t="s">
        <v>2068</v>
      </c>
      <c r="F137" s="164" t="s">
        <v>2069</v>
      </c>
      <c r="G137" s="165" t="s">
        <v>268</v>
      </c>
      <c r="H137" s="166">
        <v>4</v>
      </c>
      <c r="I137" s="167"/>
      <c r="J137" s="166">
        <f t="shared" si="10"/>
        <v>0</v>
      </c>
      <c r="K137" s="168"/>
      <c r="L137" s="169"/>
      <c r="M137" s="170" t="s">
        <v>1</v>
      </c>
      <c r="N137" s="171" t="s">
        <v>41</v>
      </c>
      <c r="O137" s="58"/>
      <c r="P137" s="157">
        <f t="shared" si="11"/>
        <v>0</v>
      </c>
      <c r="Q137" s="157">
        <v>0</v>
      </c>
      <c r="R137" s="157">
        <f t="shared" si="12"/>
        <v>0</v>
      </c>
      <c r="S137" s="157">
        <v>0</v>
      </c>
      <c r="T137" s="158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199</v>
      </c>
      <c r="AT137" s="159" t="s">
        <v>271</v>
      </c>
      <c r="AU137" s="159" t="s">
        <v>83</v>
      </c>
      <c r="AY137" s="14" t="s">
        <v>166</v>
      </c>
      <c r="BE137" s="160">
        <f t="shared" si="14"/>
        <v>0</v>
      </c>
      <c r="BF137" s="160">
        <f t="shared" si="15"/>
        <v>0</v>
      </c>
      <c r="BG137" s="160">
        <f t="shared" si="16"/>
        <v>0</v>
      </c>
      <c r="BH137" s="160">
        <f t="shared" si="17"/>
        <v>0</v>
      </c>
      <c r="BI137" s="160">
        <f t="shared" si="18"/>
        <v>0</v>
      </c>
      <c r="BJ137" s="14" t="s">
        <v>173</v>
      </c>
      <c r="BK137" s="161">
        <f t="shared" si="19"/>
        <v>0</v>
      </c>
      <c r="BL137" s="14" t="s">
        <v>167</v>
      </c>
      <c r="BM137" s="159" t="s">
        <v>2070</v>
      </c>
    </row>
    <row r="138" spans="1:65" s="2" customFormat="1" ht="16.5" customHeight="1">
      <c r="A138" s="29"/>
      <c r="B138" s="147"/>
      <c r="C138" s="162" t="s">
        <v>232</v>
      </c>
      <c r="D138" s="162" t="s">
        <v>271</v>
      </c>
      <c r="E138" s="163" t="s">
        <v>2071</v>
      </c>
      <c r="F138" s="164" t="s">
        <v>2072</v>
      </c>
      <c r="G138" s="165" t="s">
        <v>268</v>
      </c>
      <c r="H138" s="166">
        <v>2</v>
      </c>
      <c r="I138" s="167"/>
      <c r="J138" s="166">
        <f t="shared" si="10"/>
        <v>0</v>
      </c>
      <c r="K138" s="168"/>
      <c r="L138" s="169"/>
      <c r="M138" s="170" t="s">
        <v>1</v>
      </c>
      <c r="N138" s="171" t="s">
        <v>41</v>
      </c>
      <c r="O138" s="58"/>
      <c r="P138" s="157">
        <f t="shared" si="11"/>
        <v>0</v>
      </c>
      <c r="Q138" s="157">
        <v>0</v>
      </c>
      <c r="R138" s="157">
        <f t="shared" si="12"/>
        <v>0</v>
      </c>
      <c r="S138" s="157">
        <v>0</v>
      </c>
      <c r="T138" s="158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199</v>
      </c>
      <c r="AT138" s="159" t="s">
        <v>271</v>
      </c>
      <c r="AU138" s="159" t="s">
        <v>83</v>
      </c>
      <c r="AY138" s="14" t="s">
        <v>166</v>
      </c>
      <c r="BE138" s="160">
        <f t="shared" si="14"/>
        <v>0</v>
      </c>
      <c r="BF138" s="160">
        <f t="shared" si="15"/>
        <v>0</v>
      </c>
      <c r="BG138" s="160">
        <f t="shared" si="16"/>
        <v>0</v>
      </c>
      <c r="BH138" s="160">
        <f t="shared" si="17"/>
        <v>0</v>
      </c>
      <c r="BI138" s="160">
        <f t="shared" si="18"/>
        <v>0</v>
      </c>
      <c r="BJ138" s="14" t="s">
        <v>173</v>
      </c>
      <c r="BK138" s="161">
        <f t="shared" si="19"/>
        <v>0</v>
      </c>
      <c r="BL138" s="14" t="s">
        <v>167</v>
      </c>
      <c r="BM138" s="159" t="s">
        <v>2073</v>
      </c>
    </row>
    <row r="139" spans="1:65" s="2" customFormat="1" ht="16.5" customHeight="1">
      <c r="A139" s="29"/>
      <c r="B139" s="147"/>
      <c r="C139" s="148" t="s">
        <v>237</v>
      </c>
      <c r="D139" s="148" t="s">
        <v>169</v>
      </c>
      <c r="E139" s="149" t="s">
        <v>2074</v>
      </c>
      <c r="F139" s="150" t="s">
        <v>2075</v>
      </c>
      <c r="G139" s="151" t="s">
        <v>1085</v>
      </c>
      <c r="H139" s="152">
        <v>1</v>
      </c>
      <c r="I139" s="153"/>
      <c r="J139" s="152">
        <f t="shared" si="10"/>
        <v>0</v>
      </c>
      <c r="K139" s="154"/>
      <c r="L139" s="30"/>
      <c r="M139" s="155" t="s">
        <v>1</v>
      </c>
      <c r="N139" s="156" t="s">
        <v>41</v>
      </c>
      <c r="O139" s="58"/>
      <c r="P139" s="157">
        <f t="shared" si="11"/>
        <v>0</v>
      </c>
      <c r="Q139" s="157">
        <v>0</v>
      </c>
      <c r="R139" s="157">
        <f t="shared" si="12"/>
        <v>0</v>
      </c>
      <c r="S139" s="157">
        <v>0</v>
      </c>
      <c r="T139" s="158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167</v>
      </c>
      <c r="AT139" s="159" t="s">
        <v>169</v>
      </c>
      <c r="AU139" s="159" t="s">
        <v>83</v>
      </c>
      <c r="AY139" s="14" t="s">
        <v>166</v>
      </c>
      <c r="BE139" s="160">
        <f t="shared" si="14"/>
        <v>0</v>
      </c>
      <c r="BF139" s="160">
        <f t="shared" si="15"/>
        <v>0</v>
      </c>
      <c r="BG139" s="160">
        <f t="shared" si="16"/>
        <v>0</v>
      </c>
      <c r="BH139" s="160">
        <f t="shared" si="17"/>
        <v>0</v>
      </c>
      <c r="BI139" s="160">
        <f t="shared" si="18"/>
        <v>0</v>
      </c>
      <c r="BJ139" s="14" t="s">
        <v>173</v>
      </c>
      <c r="BK139" s="161">
        <f t="shared" si="19"/>
        <v>0</v>
      </c>
      <c r="BL139" s="14" t="s">
        <v>167</v>
      </c>
      <c r="BM139" s="159" t="s">
        <v>2076</v>
      </c>
    </row>
    <row r="140" spans="1:65" s="12" customFormat="1" ht="25.9" customHeight="1">
      <c r="B140" s="134"/>
      <c r="D140" s="135" t="s">
        <v>74</v>
      </c>
      <c r="E140" s="136" t="s">
        <v>2077</v>
      </c>
      <c r="F140" s="136" t="s">
        <v>2078</v>
      </c>
      <c r="I140" s="137"/>
      <c r="J140" s="138">
        <f>BK140</f>
        <v>0</v>
      </c>
      <c r="L140" s="134"/>
      <c r="M140" s="139"/>
      <c r="N140" s="140"/>
      <c r="O140" s="140"/>
      <c r="P140" s="141">
        <f>SUM(P141:P156)</f>
        <v>0</v>
      </c>
      <c r="Q140" s="140"/>
      <c r="R140" s="141">
        <f>SUM(R141:R156)</f>
        <v>0</v>
      </c>
      <c r="S140" s="140"/>
      <c r="T140" s="142">
        <f>SUM(T141:T156)</f>
        <v>0</v>
      </c>
      <c r="AR140" s="135" t="s">
        <v>83</v>
      </c>
      <c r="AT140" s="143" t="s">
        <v>74</v>
      </c>
      <c r="AU140" s="143" t="s">
        <v>75</v>
      </c>
      <c r="AY140" s="135" t="s">
        <v>166</v>
      </c>
      <c r="BK140" s="144">
        <f>SUM(BK141:BK156)</f>
        <v>0</v>
      </c>
    </row>
    <row r="141" spans="1:65" s="2" customFormat="1" ht="16.5" customHeight="1">
      <c r="A141" s="29"/>
      <c r="B141" s="147"/>
      <c r="C141" s="162" t="s">
        <v>241</v>
      </c>
      <c r="D141" s="162" t="s">
        <v>271</v>
      </c>
      <c r="E141" s="163" t="s">
        <v>2079</v>
      </c>
      <c r="F141" s="164" t="s">
        <v>2080</v>
      </c>
      <c r="G141" s="165" t="s">
        <v>2081</v>
      </c>
      <c r="H141" s="166">
        <v>3.5</v>
      </c>
      <c r="I141" s="167"/>
      <c r="J141" s="166">
        <f t="shared" ref="J141:J156" si="20">ROUND(I141*H141,3)</f>
        <v>0</v>
      </c>
      <c r="K141" s="168"/>
      <c r="L141" s="169"/>
      <c r="M141" s="170" t="s">
        <v>1</v>
      </c>
      <c r="N141" s="171" t="s">
        <v>41</v>
      </c>
      <c r="O141" s="58"/>
      <c r="P141" s="157">
        <f t="shared" ref="P141:P156" si="21">O141*H141</f>
        <v>0</v>
      </c>
      <c r="Q141" s="157">
        <v>0</v>
      </c>
      <c r="R141" s="157">
        <f t="shared" ref="R141:R156" si="22">Q141*H141</f>
        <v>0</v>
      </c>
      <c r="S141" s="157">
        <v>0</v>
      </c>
      <c r="T141" s="158">
        <f t="shared" ref="T141:T156" si="2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199</v>
      </c>
      <c r="AT141" s="159" t="s">
        <v>271</v>
      </c>
      <c r="AU141" s="159" t="s">
        <v>83</v>
      </c>
      <c r="AY141" s="14" t="s">
        <v>166</v>
      </c>
      <c r="BE141" s="160">
        <f t="shared" ref="BE141:BE156" si="24">IF(N141="základná",J141,0)</f>
        <v>0</v>
      </c>
      <c r="BF141" s="160">
        <f t="shared" ref="BF141:BF156" si="25">IF(N141="znížená",J141,0)</f>
        <v>0</v>
      </c>
      <c r="BG141" s="160">
        <f t="shared" ref="BG141:BG156" si="26">IF(N141="zákl. prenesená",J141,0)</f>
        <v>0</v>
      </c>
      <c r="BH141" s="160">
        <f t="shared" ref="BH141:BH156" si="27">IF(N141="zníž. prenesená",J141,0)</f>
        <v>0</v>
      </c>
      <c r="BI141" s="160">
        <f t="shared" ref="BI141:BI156" si="28">IF(N141="nulová",J141,0)</f>
        <v>0</v>
      </c>
      <c r="BJ141" s="14" t="s">
        <v>173</v>
      </c>
      <c r="BK141" s="161">
        <f t="shared" ref="BK141:BK156" si="29">ROUND(I141*H141,3)</f>
        <v>0</v>
      </c>
      <c r="BL141" s="14" t="s">
        <v>167</v>
      </c>
      <c r="BM141" s="159" t="s">
        <v>2082</v>
      </c>
    </row>
    <row r="142" spans="1:65" s="2" customFormat="1" ht="16.5" customHeight="1">
      <c r="A142" s="29"/>
      <c r="B142" s="147"/>
      <c r="C142" s="162" t="s">
        <v>245</v>
      </c>
      <c r="D142" s="162" t="s">
        <v>271</v>
      </c>
      <c r="E142" s="163" t="s">
        <v>2083</v>
      </c>
      <c r="F142" s="164" t="s">
        <v>2084</v>
      </c>
      <c r="G142" s="165" t="s">
        <v>2081</v>
      </c>
      <c r="H142" s="166">
        <v>4</v>
      </c>
      <c r="I142" s="167"/>
      <c r="J142" s="166">
        <f t="shared" si="20"/>
        <v>0</v>
      </c>
      <c r="K142" s="168"/>
      <c r="L142" s="169"/>
      <c r="M142" s="170" t="s">
        <v>1</v>
      </c>
      <c r="N142" s="171" t="s">
        <v>41</v>
      </c>
      <c r="O142" s="58"/>
      <c r="P142" s="157">
        <f t="shared" si="21"/>
        <v>0</v>
      </c>
      <c r="Q142" s="157">
        <v>0</v>
      </c>
      <c r="R142" s="157">
        <f t="shared" si="22"/>
        <v>0</v>
      </c>
      <c r="S142" s="157">
        <v>0</v>
      </c>
      <c r="T142" s="158">
        <f t="shared" si="2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199</v>
      </c>
      <c r="AT142" s="159" t="s">
        <v>271</v>
      </c>
      <c r="AU142" s="159" t="s">
        <v>83</v>
      </c>
      <c r="AY142" s="14" t="s">
        <v>166</v>
      </c>
      <c r="BE142" s="160">
        <f t="shared" si="24"/>
        <v>0</v>
      </c>
      <c r="BF142" s="160">
        <f t="shared" si="25"/>
        <v>0</v>
      </c>
      <c r="BG142" s="160">
        <f t="shared" si="26"/>
        <v>0</v>
      </c>
      <c r="BH142" s="160">
        <f t="shared" si="27"/>
        <v>0</v>
      </c>
      <c r="BI142" s="160">
        <f t="shared" si="28"/>
        <v>0</v>
      </c>
      <c r="BJ142" s="14" t="s">
        <v>173</v>
      </c>
      <c r="BK142" s="161">
        <f t="shared" si="29"/>
        <v>0</v>
      </c>
      <c r="BL142" s="14" t="s">
        <v>167</v>
      </c>
      <c r="BM142" s="159" t="s">
        <v>2085</v>
      </c>
    </row>
    <row r="143" spans="1:65" s="2" customFormat="1" ht="16.5" customHeight="1">
      <c r="A143" s="29"/>
      <c r="B143" s="147"/>
      <c r="C143" s="162" t="s">
        <v>7</v>
      </c>
      <c r="D143" s="162" t="s">
        <v>271</v>
      </c>
      <c r="E143" s="163" t="s">
        <v>2086</v>
      </c>
      <c r="F143" s="164" t="s">
        <v>2087</v>
      </c>
      <c r="G143" s="165" t="s">
        <v>2081</v>
      </c>
      <c r="H143" s="166">
        <v>4</v>
      </c>
      <c r="I143" s="167"/>
      <c r="J143" s="166">
        <f t="shared" si="20"/>
        <v>0</v>
      </c>
      <c r="K143" s="168"/>
      <c r="L143" s="169"/>
      <c r="M143" s="170" t="s">
        <v>1</v>
      </c>
      <c r="N143" s="171" t="s">
        <v>41</v>
      </c>
      <c r="O143" s="58"/>
      <c r="P143" s="157">
        <f t="shared" si="21"/>
        <v>0</v>
      </c>
      <c r="Q143" s="157">
        <v>0</v>
      </c>
      <c r="R143" s="157">
        <f t="shared" si="22"/>
        <v>0</v>
      </c>
      <c r="S143" s="157">
        <v>0</v>
      </c>
      <c r="T143" s="158">
        <f t="shared" si="2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199</v>
      </c>
      <c r="AT143" s="159" t="s">
        <v>271</v>
      </c>
      <c r="AU143" s="159" t="s">
        <v>83</v>
      </c>
      <c r="AY143" s="14" t="s">
        <v>166</v>
      </c>
      <c r="BE143" s="160">
        <f t="shared" si="24"/>
        <v>0</v>
      </c>
      <c r="BF143" s="160">
        <f t="shared" si="25"/>
        <v>0</v>
      </c>
      <c r="BG143" s="160">
        <f t="shared" si="26"/>
        <v>0</v>
      </c>
      <c r="BH143" s="160">
        <f t="shared" si="27"/>
        <v>0</v>
      </c>
      <c r="BI143" s="160">
        <f t="shared" si="28"/>
        <v>0</v>
      </c>
      <c r="BJ143" s="14" t="s">
        <v>173</v>
      </c>
      <c r="BK143" s="161">
        <f t="shared" si="29"/>
        <v>0</v>
      </c>
      <c r="BL143" s="14" t="s">
        <v>167</v>
      </c>
      <c r="BM143" s="159" t="s">
        <v>2088</v>
      </c>
    </row>
    <row r="144" spans="1:65" s="2" customFormat="1" ht="16.5" customHeight="1">
      <c r="A144" s="29"/>
      <c r="B144" s="147"/>
      <c r="C144" s="162" t="s">
        <v>252</v>
      </c>
      <c r="D144" s="162" t="s">
        <v>271</v>
      </c>
      <c r="E144" s="163" t="s">
        <v>2089</v>
      </c>
      <c r="F144" s="164" t="s">
        <v>2090</v>
      </c>
      <c r="G144" s="165" t="s">
        <v>2081</v>
      </c>
      <c r="H144" s="166">
        <v>12</v>
      </c>
      <c r="I144" s="167"/>
      <c r="J144" s="166">
        <f t="shared" si="20"/>
        <v>0</v>
      </c>
      <c r="K144" s="168"/>
      <c r="L144" s="169"/>
      <c r="M144" s="170" t="s">
        <v>1</v>
      </c>
      <c r="N144" s="171" t="s">
        <v>41</v>
      </c>
      <c r="O144" s="58"/>
      <c r="P144" s="157">
        <f t="shared" si="21"/>
        <v>0</v>
      </c>
      <c r="Q144" s="157">
        <v>0</v>
      </c>
      <c r="R144" s="157">
        <f t="shared" si="22"/>
        <v>0</v>
      </c>
      <c r="S144" s="157">
        <v>0</v>
      </c>
      <c r="T144" s="158">
        <f t="shared" si="2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199</v>
      </c>
      <c r="AT144" s="159" t="s">
        <v>271</v>
      </c>
      <c r="AU144" s="159" t="s">
        <v>83</v>
      </c>
      <c r="AY144" s="14" t="s">
        <v>166</v>
      </c>
      <c r="BE144" s="160">
        <f t="shared" si="24"/>
        <v>0</v>
      </c>
      <c r="BF144" s="160">
        <f t="shared" si="25"/>
        <v>0</v>
      </c>
      <c r="BG144" s="160">
        <f t="shared" si="26"/>
        <v>0</v>
      </c>
      <c r="BH144" s="160">
        <f t="shared" si="27"/>
        <v>0</v>
      </c>
      <c r="BI144" s="160">
        <f t="shared" si="28"/>
        <v>0</v>
      </c>
      <c r="BJ144" s="14" t="s">
        <v>173</v>
      </c>
      <c r="BK144" s="161">
        <f t="shared" si="29"/>
        <v>0</v>
      </c>
      <c r="BL144" s="14" t="s">
        <v>167</v>
      </c>
      <c r="BM144" s="159" t="s">
        <v>2091</v>
      </c>
    </row>
    <row r="145" spans="1:65" s="2" customFormat="1" ht="16.5" customHeight="1">
      <c r="A145" s="29"/>
      <c r="B145" s="147"/>
      <c r="C145" s="162" t="s">
        <v>256</v>
      </c>
      <c r="D145" s="162" t="s">
        <v>271</v>
      </c>
      <c r="E145" s="163" t="s">
        <v>2092</v>
      </c>
      <c r="F145" s="164" t="s">
        <v>2093</v>
      </c>
      <c r="G145" s="165" t="s">
        <v>2081</v>
      </c>
      <c r="H145" s="166">
        <v>2</v>
      </c>
      <c r="I145" s="167"/>
      <c r="J145" s="166">
        <f t="shared" si="20"/>
        <v>0</v>
      </c>
      <c r="K145" s="168"/>
      <c r="L145" s="169"/>
      <c r="M145" s="170" t="s">
        <v>1</v>
      </c>
      <c r="N145" s="171" t="s">
        <v>41</v>
      </c>
      <c r="O145" s="58"/>
      <c r="P145" s="157">
        <f t="shared" si="21"/>
        <v>0</v>
      </c>
      <c r="Q145" s="157">
        <v>0</v>
      </c>
      <c r="R145" s="157">
        <f t="shared" si="22"/>
        <v>0</v>
      </c>
      <c r="S145" s="157">
        <v>0</v>
      </c>
      <c r="T145" s="158">
        <f t="shared" si="2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199</v>
      </c>
      <c r="AT145" s="159" t="s">
        <v>271</v>
      </c>
      <c r="AU145" s="159" t="s">
        <v>83</v>
      </c>
      <c r="AY145" s="14" t="s">
        <v>166</v>
      </c>
      <c r="BE145" s="160">
        <f t="shared" si="24"/>
        <v>0</v>
      </c>
      <c r="BF145" s="160">
        <f t="shared" si="25"/>
        <v>0</v>
      </c>
      <c r="BG145" s="160">
        <f t="shared" si="26"/>
        <v>0</v>
      </c>
      <c r="BH145" s="160">
        <f t="shared" si="27"/>
        <v>0</v>
      </c>
      <c r="BI145" s="160">
        <f t="shared" si="28"/>
        <v>0</v>
      </c>
      <c r="BJ145" s="14" t="s">
        <v>173</v>
      </c>
      <c r="BK145" s="161">
        <f t="shared" si="29"/>
        <v>0</v>
      </c>
      <c r="BL145" s="14" t="s">
        <v>167</v>
      </c>
      <c r="BM145" s="159" t="s">
        <v>2094</v>
      </c>
    </row>
    <row r="146" spans="1:65" s="2" customFormat="1" ht="16.5" customHeight="1">
      <c r="A146" s="29"/>
      <c r="B146" s="147"/>
      <c r="C146" s="162" t="s">
        <v>260</v>
      </c>
      <c r="D146" s="162" t="s">
        <v>271</v>
      </c>
      <c r="E146" s="163" t="s">
        <v>2095</v>
      </c>
      <c r="F146" s="164" t="s">
        <v>2096</v>
      </c>
      <c r="G146" s="165" t="s">
        <v>2081</v>
      </c>
      <c r="H146" s="166">
        <v>1</v>
      </c>
      <c r="I146" s="167"/>
      <c r="J146" s="166">
        <f t="shared" si="20"/>
        <v>0</v>
      </c>
      <c r="K146" s="168"/>
      <c r="L146" s="169"/>
      <c r="M146" s="170" t="s">
        <v>1</v>
      </c>
      <c r="N146" s="171" t="s">
        <v>41</v>
      </c>
      <c r="O146" s="58"/>
      <c r="P146" s="157">
        <f t="shared" si="21"/>
        <v>0</v>
      </c>
      <c r="Q146" s="157">
        <v>0</v>
      </c>
      <c r="R146" s="157">
        <f t="shared" si="22"/>
        <v>0</v>
      </c>
      <c r="S146" s="157">
        <v>0</v>
      </c>
      <c r="T146" s="158">
        <f t="shared" si="2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199</v>
      </c>
      <c r="AT146" s="159" t="s">
        <v>271</v>
      </c>
      <c r="AU146" s="159" t="s">
        <v>83</v>
      </c>
      <c r="AY146" s="14" t="s">
        <v>166</v>
      </c>
      <c r="BE146" s="160">
        <f t="shared" si="24"/>
        <v>0</v>
      </c>
      <c r="BF146" s="160">
        <f t="shared" si="25"/>
        <v>0</v>
      </c>
      <c r="BG146" s="160">
        <f t="shared" si="26"/>
        <v>0</v>
      </c>
      <c r="BH146" s="160">
        <f t="shared" si="27"/>
        <v>0</v>
      </c>
      <c r="BI146" s="160">
        <f t="shared" si="28"/>
        <v>0</v>
      </c>
      <c r="BJ146" s="14" t="s">
        <v>173</v>
      </c>
      <c r="BK146" s="161">
        <f t="shared" si="29"/>
        <v>0</v>
      </c>
      <c r="BL146" s="14" t="s">
        <v>167</v>
      </c>
      <c r="BM146" s="159" t="s">
        <v>2097</v>
      </c>
    </row>
    <row r="147" spans="1:65" s="2" customFormat="1" ht="16.5" customHeight="1">
      <c r="A147" s="29"/>
      <c r="B147" s="147"/>
      <c r="C147" s="162" t="s">
        <v>265</v>
      </c>
      <c r="D147" s="162" t="s">
        <v>271</v>
      </c>
      <c r="E147" s="163" t="s">
        <v>2098</v>
      </c>
      <c r="F147" s="164" t="s">
        <v>2099</v>
      </c>
      <c r="G147" s="165" t="s">
        <v>2081</v>
      </c>
      <c r="H147" s="166">
        <v>22</v>
      </c>
      <c r="I147" s="167"/>
      <c r="J147" s="166">
        <f t="shared" si="20"/>
        <v>0</v>
      </c>
      <c r="K147" s="168"/>
      <c r="L147" s="169"/>
      <c r="M147" s="170" t="s">
        <v>1</v>
      </c>
      <c r="N147" s="171" t="s">
        <v>41</v>
      </c>
      <c r="O147" s="58"/>
      <c r="P147" s="157">
        <f t="shared" si="21"/>
        <v>0</v>
      </c>
      <c r="Q147" s="157">
        <v>0</v>
      </c>
      <c r="R147" s="157">
        <f t="shared" si="22"/>
        <v>0</v>
      </c>
      <c r="S147" s="157">
        <v>0</v>
      </c>
      <c r="T147" s="158">
        <f t="shared" si="2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199</v>
      </c>
      <c r="AT147" s="159" t="s">
        <v>271</v>
      </c>
      <c r="AU147" s="159" t="s">
        <v>83</v>
      </c>
      <c r="AY147" s="14" t="s">
        <v>166</v>
      </c>
      <c r="BE147" s="160">
        <f t="shared" si="24"/>
        <v>0</v>
      </c>
      <c r="BF147" s="160">
        <f t="shared" si="25"/>
        <v>0</v>
      </c>
      <c r="BG147" s="160">
        <f t="shared" si="26"/>
        <v>0</v>
      </c>
      <c r="BH147" s="160">
        <f t="shared" si="27"/>
        <v>0</v>
      </c>
      <c r="BI147" s="160">
        <f t="shared" si="28"/>
        <v>0</v>
      </c>
      <c r="BJ147" s="14" t="s">
        <v>173</v>
      </c>
      <c r="BK147" s="161">
        <f t="shared" si="29"/>
        <v>0</v>
      </c>
      <c r="BL147" s="14" t="s">
        <v>167</v>
      </c>
      <c r="BM147" s="159" t="s">
        <v>2100</v>
      </c>
    </row>
    <row r="148" spans="1:65" s="2" customFormat="1" ht="16.5" customHeight="1">
      <c r="A148" s="29"/>
      <c r="B148" s="147"/>
      <c r="C148" s="162" t="s">
        <v>270</v>
      </c>
      <c r="D148" s="162" t="s">
        <v>271</v>
      </c>
      <c r="E148" s="163" t="s">
        <v>2101</v>
      </c>
      <c r="F148" s="164" t="s">
        <v>2102</v>
      </c>
      <c r="G148" s="165" t="s">
        <v>2081</v>
      </c>
      <c r="H148" s="166">
        <v>3</v>
      </c>
      <c r="I148" s="167"/>
      <c r="J148" s="166">
        <f t="shared" si="20"/>
        <v>0</v>
      </c>
      <c r="K148" s="168"/>
      <c r="L148" s="169"/>
      <c r="M148" s="170" t="s">
        <v>1</v>
      </c>
      <c r="N148" s="171" t="s">
        <v>41</v>
      </c>
      <c r="O148" s="58"/>
      <c r="P148" s="157">
        <f t="shared" si="21"/>
        <v>0</v>
      </c>
      <c r="Q148" s="157">
        <v>0</v>
      </c>
      <c r="R148" s="157">
        <f t="shared" si="22"/>
        <v>0</v>
      </c>
      <c r="S148" s="157">
        <v>0</v>
      </c>
      <c r="T148" s="158">
        <f t="shared" si="2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199</v>
      </c>
      <c r="AT148" s="159" t="s">
        <v>271</v>
      </c>
      <c r="AU148" s="159" t="s">
        <v>83</v>
      </c>
      <c r="AY148" s="14" t="s">
        <v>166</v>
      </c>
      <c r="BE148" s="160">
        <f t="shared" si="24"/>
        <v>0</v>
      </c>
      <c r="BF148" s="160">
        <f t="shared" si="25"/>
        <v>0</v>
      </c>
      <c r="BG148" s="160">
        <f t="shared" si="26"/>
        <v>0</v>
      </c>
      <c r="BH148" s="160">
        <f t="shared" si="27"/>
        <v>0</v>
      </c>
      <c r="BI148" s="160">
        <f t="shared" si="28"/>
        <v>0</v>
      </c>
      <c r="BJ148" s="14" t="s">
        <v>173</v>
      </c>
      <c r="BK148" s="161">
        <f t="shared" si="29"/>
        <v>0</v>
      </c>
      <c r="BL148" s="14" t="s">
        <v>167</v>
      </c>
      <c r="BM148" s="159" t="s">
        <v>2103</v>
      </c>
    </row>
    <row r="149" spans="1:65" s="2" customFormat="1" ht="16.5" customHeight="1">
      <c r="A149" s="29"/>
      <c r="B149" s="147"/>
      <c r="C149" s="162" t="s">
        <v>277</v>
      </c>
      <c r="D149" s="162" t="s">
        <v>271</v>
      </c>
      <c r="E149" s="163" t="s">
        <v>2104</v>
      </c>
      <c r="F149" s="164" t="s">
        <v>2105</v>
      </c>
      <c r="G149" s="165" t="s">
        <v>2081</v>
      </c>
      <c r="H149" s="166">
        <v>26</v>
      </c>
      <c r="I149" s="167"/>
      <c r="J149" s="166">
        <f t="shared" si="20"/>
        <v>0</v>
      </c>
      <c r="K149" s="168"/>
      <c r="L149" s="169"/>
      <c r="M149" s="170" t="s">
        <v>1</v>
      </c>
      <c r="N149" s="171" t="s">
        <v>41</v>
      </c>
      <c r="O149" s="58"/>
      <c r="P149" s="157">
        <f t="shared" si="21"/>
        <v>0</v>
      </c>
      <c r="Q149" s="157">
        <v>0</v>
      </c>
      <c r="R149" s="157">
        <f t="shared" si="22"/>
        <v>0</v>
      </c>
      <c r="S149" s="157">
        <v>0</v>
      </c>
      <c r="T149" s="158">
        <f t="shared" si="2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199</v>
      </c>
      <c r="AT149" s="159" t="s">
        <v>271</v>
      </c>
      <c r="AU149" s="159" t="s">
        <v>83</v>
      </c>
      <c r="AY149" s="14" t="s">
        <v>166</v>
      </c>
      <c r="BE149" s="160">
        <f t="shared" si="24"/>
        <v>0</v>
      </c>
      <c r="BF149" s="160">
        <f t="shared" si="25"/>
        <v>0</v>
      </c>
      <c r="BG149" s="160">
        <f t="shared" si="26"/>
        <v>0</v>
      </c>
      <c r="BH149" s="160">
        <f t="shared" si="27"/>
        <v>0</v>
      </c>
      <c r="BI149" s="160">
        <f t="shared" si="28"/>
        <v>0</v>
      </c>
      <c r="BJ149" s="14" t="s">
        <v>173</v>
      </c>
      <c r="BK149" s="161">
        <f t="shared" si="29"/>
        <v>0</v>
      </c>
      <c r="BL149" s="14" t="s">
        <v>167</v>
      </c>
      <c r="BM149" s="159" t="s">
        <v>2106</v>
      </c>
    </row>
    <row r="150" spans="1:65" s="2" customFormat="1" ht="24.2" customHeight="1">
      <c r="A150" s="29"/>
      <c r="B150" s="147"/>
      <c r="C150" s="162" t="s">
        <v>281</v>
      </c>
      <c r="D150" s="162" t="s">
        <v>271</v>
      </c>
      <c r="E150" s="163" t="s">
        <v>2107</v>
      </c>
      <c r="F150" s="164" t="s">
        <v>2108</v>
      </c>
      <c r="G150" s="165" t="s">
        <v>2081</v>
      </c>
      <c r="H150" s="166">
        <v>8</v>
      </c>
      <c r="I150" s="167"/>
      <c r="J150" s="166">
        <f t="shared" si="20"/>
        <v>0</v>
      </c>
      <c r="K150" s="168"/>
      <c r="L150" s="169"/>
      <c r="M150" s="170" t="s">
        <v>1</v>
      </c>
      <c r="N150" s="171" t="s">
        <v>41</v>
      </c>
      <c r="O150" s="58"/>
      <c r="P150" s="157">
        <f t="shared" si="21"/>
        <v>0</v>
      </c>
      <c r="Q150" s="157">
        <v>0</v>
      </c>
      <c r="R150" s="157">
        <f t="shared" si="22"/>
        <v>0</v>
      </c>
      <c r="S150" s="157">
        <v>0</v>
      </c>
      <c r="T150" s="158">
        <f t="shared" si="2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199</v>
      </c>
      <c r="AT150" s="159" t="s">
        <v>271</v>
      </c>
      <c r="AU150" s="159" t="s">
        <v>83</v>
      </c>
      <c r="AY150" s="14" t="s">
        <v>166</v>
      </c>
      <c r="BE150" s="160">
        <f t="shared" si="24"/>
        <v>0</v>
      </c>
      <c r="BF150" s="160">
        <f t="shared" si="25"/>
        <v>0</v>
      </c>
      <c r="BG150" s="160">
        <f t="shared" si="26"/>
        <v>0</v>
      </c>
      <c r="BH150" s="160">
        <f t="shared" si="27"/>
        <v>0</v>
      </c>
      <c r="BI150" s="160">
        <f t="shared" si="28"/>
        <v>0</v>
      </c>
      <c r="BJ150" s="14" t="s">
        <v>173</v>
      </c>
      <c r="BK150" s="161">
        <f t="shared" si="29"/>
        <v>0</v>
      </c>
      <c r="BL150" s="14" t="s">
        <v>167</v>
      </c>
      <c r="BM150" s="159" t="s">
        <v>2109</v>
      </c>
    </row>
    <row r="151" spans="1:65" s="2" customFormat="1" ht="24.2" customHeight="1">
      <c r="A151" s="29"/>
      <c r="B151" s="147"/>
      <c r="C151" s="162" t="s">
        <v>285</v>
      </c>
      <c r="D151" s="162" t="s">
        <v>271</v>
      </c>
      <c r="E151" s="163" t="s">
        <v>2110</v>
      </c>
      <c r="F151" s="164" t="s">
        <v>2111</v>
      </c>
      <c r="G151" s="165" t="s">
        <v>2081</v>
      </c>
      <c r="H151" s="166">
        <v>24</v>
      </c>
      <c r="I151" s="167"/>
      <c r="J151" s="166">
        <f t="shared" si="20"/>
        <v>0</v>
      </c>
      <c r="K151" s="168"/>
      <c r="L151" s="169"/>
      <c r="M151" s="170" t="s">
        <v>1</v>
      </c>
      <c r="N151" s="171" t="s">
        <v>41</v>
      </c>
      <c r="O151" s="58"/>
      <c r="P151" s="157">
        <f t="shared" si="21"/>
        <v>0</v>
      </c>
      <c r="Q151" s="157">
        <v>0</v>
      </c>
      <c r="R151" s="157">
        <f t="shared" si="22"/>
        <v>0</v>
      </c>
      <c r="S151" s="157">
        <v>0</v>
      </c>
      <c r="T151" s="158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199</v>
      </c>
      <c r="AT151" s="159" t="s">
        <v>271</v>
      </c>
      <c r="AU151" s="159" t="s">
        <v>83</v>
      </c>
      <c r="AY151" s="14" t="s">
        <v>166</v>
      </c>
      <c r="BE151" s="160">
        <f t="shared" si="24"/>
        <v>0</v>
      </c>
      <c r="BF151" s="160">
        <f t="shared" si="25"/>
        <v>0</v>
      </c>
      <c r="BG151" s="160">
        <f t="shared" si="26"/>
        <v>0</v>
      </c>
      <c r="BH151" s="160">
        <f t="shared" si="27"/>
        <v>0</v>
      </c>
      <c r="BI151" s="160">
        <f t="shared" si="28"/>
        <v>0</v>
      </c>
      <c r="BJ151" s="14" t="s">
        <v>173</v>
      </c>
      <c r="BK151" s="161">
        <f t="shared" si="29"/>
        <v>0</v>
      </c>
      <c r="BL151" s="14" t="s">
        <v>167</v>
      </c>
      <c r="BM151" s="159" t="s">
        <v>2112</v>
      </c>
    </row>
    <row r="152" spans="1:65" s="2" customFormat="1" ht="24.2" customHeight="1">
      <c r="A152" s="29"/>
      <c r="B152" s="147"/>
      <c r="C152" s="162" t="s">
        <v>291</v>
      </c>
      <c r="D152" s="162" t="s">
        <v>271</v>
      </c>
      <c r="E152" s="163" t="s">
        <v>2113</v>
      </c>
      <c r="F152" s="164" t="s">
        <v>2114</v>
      </c>
      <c r="G152" s="165" t="s">
        <v>2081</v>
      </c>
      <c r="H152" s="166">
        <v>8</v>
      </c>
      <c r="I152" s="167"/>
      <c r="J152" s="166">
        <f t="shared" si="20"/>
        <v>0</v>
      </c>
      <c r="K152" s="168"/>
      <c r="L152" s="169"/>
      <c r="M152" s="170" t="s">
        <v>1</v>
      </c>
      <c r="N152" s="171" t="s">
        <v>41</v>
      </c>
      <c r="O152" s="58"/>
      <c r="P152" s="157">
        <f t="shared" si="21"/>
        <v>0</v>
      </c>
      <c r="Q152" s="157">
        <v>0</v>
      </c>
      <c r="R152" s="157">
        <f t="shared" si="22"/>
        <v>0</v>
      </c>
      <c r="S152" s="157">
        <v>0</v>
      </c>
      <c r="T152" s="158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199</v>
      </c>
      <c r="AT152" s="159" t="s">
        <v>271</v>
      </c>
      <c r="AU152" s="159" t="s">
        <v>83</v>
      </c>
      <c r="AY152" s="14" t="s">
        <v>166</v>
      </c>
      <c r="BE152" s="160">
        <f t="shared" si="24"/>
        <v>0</v>
      </c>
      <c r="BF152" s="160">
        <f t="shared" si="25"/>
        <v>0</v>
      </c>
      <c r="BG152" s="160">
        <f t="shared" si="26"/>
        <v>0</v>
      </c>
      <c r="BH152" s="160">
        <f t="shared" si="27"/>
        <v>0</v>
      </c>
      <c r="BI152" s="160">
        <f t="shared" si="28"/>
        <v>0</v>
      </c>
      <c r="BJ152" s="14" t="s">
        <v>173</v>
      </c>
      <c r="BK152" s="161">
        <f t="shared" si="29"/>
        <v>0</v>
      </c>
      <c r="BL152" s="14" t="s">
        <v>167</v>
      </c>
      <c r="BM152" s="159" t="s">
        <v>2115</v>
      </c>
    </row>
    <row r="153" spans="1:65" s="2" customFormat="1" ht="24.2" customHeight="1">
      <c r="A153" s="29"/>
      <c r="B153" s="147"/>
      <c r="C153" s="162" t="s">
        <v>299</v>
      </c>
      <c r="D153" s="162" t="s">
        <v>271</v>
      </c>
      <c r="E153" s="163" t="s">
        <v>2116</v>
      </c>
      <c r="F153" s="164" t="s">
        <v>2117</v>
      </c>
      <c r="G153" s="165" t="s">
        <v>2081</v>
      </c>
      <c r="H153" s="166">
        <v>6</v>
      </c>
      <c r="I153" s="167"/>
      <c r="J153" s="166">
        <f t="shared" si="20"/>
        <v>0</v>
      </c>
      <c r="K153" s="168"/>
      <c r="L153" s="169"/>
      <c r="M153" s="170" t="s">
        <v>1</v>
      </c>
      <c r="N153" s="171" t="s">
        <v>41</v>
      </c>
      <c r="O153" s="58"/>
      <c r="P153" s="157">
        <f t="shared" si="21"/>
        <v>0</v>
      </c>
      <c r="Q153" s="157">
        <v>0</v>
      </c>
      <c r="R153" s="157">
        <f t="shared" si="22"/>
        <v>0</v>
      </c>
      <c r="S153" s="157">
        <v>0</v>
      </c>
      <c r="T153" s="158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199</v>
      </c>
      <c r="AT153" s="159" t="s">
        <v>271</v>
      </c>
      <c r="AU153" s="159" t="s">
        <v>83</v>
      </c>
      <c r="AY153" s="14" t="s">
        <v>166</v>
      </c>
      <c r="BE153" s="160">
        <f t="shared" si="24"/>
        <v>0</v>
      </c>
      <c r="BF153" s="160">
        <f t="shared" si="25"/>
        <v>0</v>
      </c>
      <c r="BG153" s="160">
        <f t="shared" si="26"/>
        <v>0</v>
      </c>
      <c r="BH153" s="160">
        <f t="shared" si="27"/>
        <v>0</v>
      </c>
      <c r="BI153" s="160">
        <f t="shared" si="28"/>
        <v>0</v>
      </c>
      <c r="BJ153" s="14" t="s">
        <v>173</v>
      </c>
      <c r="BK153" s="161">
        <f t="shared" si="29"/>
        <v>0</v>
      </c>
      <c r="BL153" s="14" t="s">
        <v>167</v>
      </c>
      <c r="BM153" s="159" t="s">
        <v>2118</v>
      </c>
    </row>
    <row r="154" spans="1:65" s="2" customFormat="1" ht="24.2" customHeight="1">
      <c r="A154" s="29"/>
      <c r="B154" s="147"/>
      <c r="C154" s="162" t="s">
        <v>303</v>
      </c>
      <c r="D154" s="162" t="s">
        <v>271</v>
      </c>
      <c r="E154" s="163" t="s">
        <v>2119</v>
      </c>
      <c r="F154" s="164" t="s">
        <v>2120</v>
      </c>
      <c r="G154" s="165" t="s">
        <v>2121</v>
      </c>
      <c r="H154" s="166">
        <v>25</v>
      </c>
      <c r="I154" s="167"/>
      <c r="J154" s="166">
        <f t="shared" si="20"/>
        <v>0</v>
      </c>
      <c r="K154" s="168"/>
      <c r="L154" s="169"/>
      <c r="M154" s="170" t="s">
        <v>1</v>
      </c>
      <c r="N154" s="171" t="s">
        <v>41</v>
      </c>
      <c r="O154" s="58"/>
      <c r="P154" s="157">
        <f t="shared" si="21"/>
        <v>0</v>
      </c>
      <c r="Q154" s="157">
        <v>0</v>
      </c>
      <c r="R154" s="157">
        <f t="shared" si="22"/>
        <v>0</v>
      </c>
      <c r="S154" s="157">
        <v>0</v>
      </c>
      <c r="T154" s="158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199</v>
      </c>
      <c r="AT154" s="159" t="s">
        <v>271</v>
      </c>
      <c r="AU154" s="159" t="s">
        <v>83</v>
      </c>
      <c r="AY154" s="14" t="s">
        <v>166</v>
      </c>
      <c r="BE154" s="160">
        <f t="shared" si="24"/>
        <v>0</v>
      </c>
      <c r="BF154" s="160">
        <f t="shared" si="25"/>
        <v>0</v>
      </c>
      <c r="BG154" s="160">
        <f t="shared" si="26"/>
        <v>0</v>
      </c>
      <c r="BH154" s="160">
        <f t="shared" si="27"/>
        <v>0</v>
      </c>
      <c r="BI154" s="160">
        <f t="shared" si="28"/>
        <v>0</v>
      </c>
      <c r="BJ154" s="14" t="s">
        <v>173</v>
      </c>
      <c r="BK154" s="161">
        <f t="shared" si="29"/>
        <v>0</v>
      </c>
      <c r="BL154" s="14" t="s">
        <v>167</v>
      </c>
      <c r="BM154" s="159" t="s">
        <v>2122</v>
      </c>
    </row>
    <row r="155" spans="1:65" s="2" customFormat="1" ht="24.2" customHeight="1">
      <c r="A155" s="29"/>
      <c r="B155" s="147"/>
      <c r="C155" s="162" t="s">
        <v>307</v>
      </c>
      <c r="D155" s="162" t="s">
        <v>271</v>
      </c>
      <c r="E155" s="163" t="s">
        <v>2123</v>
      </c>
      <c r="F155" s="164" t="s">
        <v>2124</v>
      </c>
      <c r="G155" s="165" t="s">
        <v>2121</v>
      </c>
      <c r="H155" s="166">
        <v>30</v>
      </c>
      <c r="I155" s="167"/>
      <c r="J155" s="166">
        <f t="shared" si="20"/>
        <v>0</v>
      </c>
      <c r="K155" s="168"/>
      <c r="L155" s="169"/>
      <c r="M155" s="170" t="s">
        <v>1</v>
      </c>
      <c r="N155" s="171" t="s">
        <v>41</v>
      </c>
      <c r="O155" s="58"/>
      <c r="P155" s="157">
        <f t="shared" si="21"/>
        <v>0</v>
      </c>
      <c r="Q155" s="157">
        <v>0</v>
      </c>
      <c r="R155" s="157">
        <f t="shared" si="22"/>
        <v>0</v>
      </c>
      <c r="S155" s="157">
        <v>0</v>
      </c>
      <c r="T155" s="158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199</v>
      </c>
      <c r="AT155" s="159" t="s">
        <v>271</v>
      </c>
      <c r="AU155" s="159" t="s">
        <v>83</v>
      </c>
      <c r="AY155" s="14" t="s">
        <v>166</v>
      </c>
      <c r="BE155" s="160">
        <f t="shared" si="24"/>
        <v>0</v>
      </c>
      <c r="BF155" s="160">
        <f t="shared" si="25"/>
        <v>0</v>
      </c>
      <c r="BG155" s="160">
        <f t="shared" si="26"/>
        <v>0</v>
      </c>
      <c r="BH155" s="160">
        <f t="shared" si="27"/>
        <v>0</v>
      </c>
      <c r="BI155" s="160">
        <f t="shared" si="28"/>
        <v>0</v>
      </c>
      <c r="BJ155" s="14" t="s">
        <v>173</v>
      </c>
      <c r="BK155" s="161">
        <f t="shared" si="29"/>
        <v>0</v>
      </c>
      <c r="BL155" s="14" t="s">
        <v>167</v>
      </c>
      <c r="BM155" s="159" t="s">
        <v>2125</v>
      </c>
    </row>
    <row r="156" spans="1:65" s="2" customFormat="1" ht="16.5" customHeight="1">
      <c r="A156" s="29"/>
      <c r="B156" s="147"/>
      <c r="C156" s="148" t="s">
        <v>311</v>
      </c>
      <c r="D156" s="148" t="s">
        <v>169</v>
      </c>
      <c r="E156" s="149" t="s">
        <v>2126</v>
      </c>
      <c r="F156" s="150" t="s">
        <v>2127</v>
      </c>
      <c r="G156" s="151" t="s">
        <v>1085</v>
      </c>
      <c r="H156" s="152">
        <v>1</v>
      </c>
      <c r="I156" s="153"/>
      <c r="J156" s="152">
        <f t="shared" si="20"/>
        <v>0</v>
      </c>
      <c r="K156" s="154"/>
      <c r="L156" s="30"/>
      <c r="M156" s="155" t="s">
        <v>1</v>
      </c>
      <c r="N156" s="156" t="s">
        <v>41</v>
      </c>
      <c r="O156" s="58"/>
      <c r="P156" s="157">
        <f t="shared" si="21"/>
        <v>0</v>
      </c>
      <c r="Q156" s="157">
        <v>0</v>
      </c>
      <c r="R156" s="157">
        <f t="shared" si="22"/>
        <v>0</v>
      </c>
      <c r="S156" s="157">
        <v>0</v>
      </c>
      <c r="T156" s="158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167</v>
      </c>
      <c r="AT156" s="159" t="s">
        <v>169</v>
      </c>
      <c r="AU156" s="159" t="s">
        <v>83</v>
      </c>
      <c r="AY156" s="14" t="s">
        <v>166</v>
      </c>
      <c r="BE156" s="160">
        <f t="shared" si="24"/>
        <v>0</v>
      </c>
      <c r="BF156" s="160">
        <f t="shared" si="25"/>
        <v>0</v>
      </c>
      <c r="BG156" s="160">
        <f t="shared" si="26"/>
        <v>0</v>
      </c>
      <c r="BH156" s="160">
        <f t="shared" si="27"/>
        <v>0</v>
      </c>
      <c r="BI156" s="160">
        <f t="shared" si="28"/>
        <v>0</v>
      </c>
      <c r="BJ156" s="14" t="s">
        <v>173</v>
      </c>
      <c r="BK156" s="161">
        <f t="shared" si="29"/>
        <v>0</v>
      </c>
      <c r="BL156" s="14" t="s">
        <v>167</v>
      </c>
      <c r="BM156" s="159" t="s">
        <v>2128</v>
      </c>
    </row>
    <row r="157" spans="1:65" s="12" customFormat="1" ht="25.9" customHeight="1">
      <c r="B157" s="134"/>
      <c r="D157" s="135" t="s">
        <v>74</v>
      </c>
      <c r="E157" s="136" t="s">
        <v>2129</v>
      </c>
      <c r="F157" s="136" t="s">
        <v>1896</v>
      </c>
      <c r="I157" s="137"/>
      <c r="J157" s="138">
        <f>BK157</f>
        <v>0</v>
      </c>
      <c r="L157" s="134"/>
      <c r="M157" s="139"/>
      <c r="N157" s="140"/>
      <c r="O157" s="140"/>
      <c r="P157" s="141">
        <f>SUM(P158:P165)</f>
        <v>0</v>
      </c>
      <c r="Q157" s="140"/>
      <c r="R157" s="141">
        <f>SUM(R158:R165)</f>
        <v>0</v>
      </c>
      <c r="S157" s="140"/>
      <c r="T157" s="142">
        <f>SUM(T158:T165)</f>
        <v>0</v>
      </c>
      <c r="AR157" s="135" t="s">
        <v>83</v>
      </c>
      <c r="AT157" s="143" t="s">
        <v>74</v>
      </c>
      <c r="AU157" s="143" t="s">
        <v>75</v>
      </c>
      <c r="AY157" s="135" t="s">
        <v>166</v>
      </c>
      <c r="BK157" s="144">
        <f>SUM(BK158:BK165)</f>
        <v>0</v>
      </c>
    </row>
    <row r="158" spans="1:65" s="2" customFormat="1" ht="16.5" customHeight="1">
      <c r="A158" s="29"/>
      <c r="B158" s="147"/>
      <c r="C158" s="162" t="s">
        <v>315</v>
      </c>
      <c r="D158" s="162" t="s">
        <v>271</v>
      </c>
      <c r="E158" s="163" t="s">
        <v>2130</v>
      </c>
      <c r="F158" s="164" t="s">
        <v>2131</v>
      </c>
      <c r="G158" s="165" t="s">
        <v>1085</v>
      </c>
      <c r="H158" s="166">
        <v>1</v>
      </c>
      <c r="I158" s="167"/>
      <c r="J158" s="166">
        <f t="shared" ref="J158:J165" si="30">ROUND(I158*H158,3)</f>
        <v>0</v>
      </c>
      <c r="K158" s="168"/>
      <c r="L158" s="169"/>
      <c r="M158" s="170" t="s">
        <v>1</v>
      </c>
      <c r="N158" s="171" t="s">
        <v>41</v>
      </c>
      <c r="O158" s="58"/>
      <c r="P158" s="157">
        <f t="shared" ref="P158:P165" si="31">O158*H158</f>
        <v>0</v>
      </c>
      <c r="Q158" s="157">
        <v>0</v>
      </c>
      <c r="R158" s="157">
        <f t="shared" ref="R158:R165" si="32">Q158*H158</f>
        <v>0</v>
      </c>
      <c r="S158" s="157">
        <v>0</v>
      </c>
      <c r="T158" s="158">
        <f t="shared" ref="T158:T165" si="3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199</v>
      </c>
      <c r="AT158" s="159" t="s">
        <v>271</v>
      </c>
      <c r="AU158" s="159" t="s">
        <v>83</v>
      </c>
      <c r="AY158" s="14" t="s">
        <v>166</v>
      </c>
      <c r="BE158" s="160">
        <f t="shared" ref="BE158:BE165" si="34">IF(N158="základná",J158,0)</f>
        <v>0</v>
      </c>
      <c r="BF158" s="160">
        <f t="shared" ref="BF158:BF165" si="35">IF(N158="znížená",J158,0)</f>
        <v>0</v>
      </c>
      <c r="BG158" s="160">
        <f t="shared" ref="BG158:BG165" si="36">IF(N158="zákl. prenesená",J158,0)</f>
        <v>0</v>
      </c>
      <c r="BH158" s="160">
        <f t="shared" ref="BH158:BH165" si="37">IF(N158="zníž. prenesená",J158,0)</f>
        <v>0</v>
      </c>
      <c r="BI158" s="160">
        <f t="shared" ref="BI158:BI165" si="38">IF(N158="nulová",J158,0)</f>
        <v>0</v>
      </c>
      <c r="BJ158" s="14" t="s">
        <v>173</v>
      </c>
      <c r="BK158" s="161">
        <f t="shared" ref="BK158:BK165" si="39">ROUND(I158*H158,3)</f>
        <v>0</v>
      </c>
      <c r="BL158" s="14" t="s">
        <v>167</v>
      </c>
      <c r="BM158" s="159" t="s">
        <v>2132</v>
      </c>
    </row>
    <row r="159" spans="1:65" s="2" customFormat="1" ht="16.5" customHeight="1">
      <c r="A159" s="29"/>
      <c r="B159" s="147"/>
      <c r="C159" s="162" t="s">
        <v>319</v>
      </c>
      <c r="D159" s="162" t="s">
        <v>271</v>
      </c>
      <c r="E159" s="163" t="s">
        <v>2133</v>
      </c>
      <c r="F159" s="164" t="s">
        <v>2134</v>
      </c>
      <c r="G159" s="165" t="s">
        <v>1085</v>
      </c>
      <c r="H159" s="166">
        <v>1</v>
      </c>
      <c r="I159" s="167"/>
      <c r="J159" s="166">
        <f t="shared" si="30"/>
        <v>0</v>
      </c>
      <c r="K159" s="168"/>
      <c r="L159" s="169"/>
      <c r="M159" s="170" t="s">
        <v>1</v>
      </c>
      <c r="N159" s="171" t="s">
        <v>41</v>
      </c>
      <c r="O159" s="58"/>
      <c r="P159" s="157">
        <f t="shared" si="31"/>
        <v>0</v>
      </c>
      <c r="Q159" s="157">
        <v>0</v>
      </c>
      <c r="R159" s="157">
        <f t="shared" si="32"/>
        <v>0</v>
      </c>
      <c r="S159" s="157">
        <v>0</v>
      </c>
      <c r="T159" s="158">
        <f t="shared" si="3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199</v>
      </c>
      <c r="AT159" s="159" t="s">
        <v>271</v>
      </c>
      <c r="AU159" s="159" t="s">
        <v>83</v>
      </c>
      <c r="AY159" s="14" t="s">
        <v>166</v>
      </c>
      <c r="BE159" s="160">
        <f t="shared" si="34"/>
        <v>0</v>
      </c>
      <c r="BF159" s="160">
        <f t="shared" si="35"/>
        <v>0</v>
      </c>
      <c r="BG159" s="160">
        <f t="shared" si="36"/>
        <v>0</v>
      </c>
      <c r="BH159" s="160">
        <f t="shared" si="37"/>
        <v>0</v>
      </c>
      <c r="BI159" s="160">
        <f t="shared" si="38"/>
        <v>0</v>
      </c>
      <c r="BJ159" s="14" t="s">
        <v>173</v>
      </c>
      <c r="BK159" s="161">
        <f t="shared" si="39"/>
        <v>0</v>
      </c>
      <c r="BL159" s="14" t="s">
        <v>167</v>
      </c>
      <c r="BM159" s="159" t="s">
        <v>2135</v>
      </c>
    </row>
    <row r="160" spans="1:65" s="2" customFormat="1" ht="16.5" customHeight="1">
      <c r="A160" s="29"/>
      <c r="B160" s="147"/>
      <c r="C160" s="162" t="s">
        <v>323</v>
      </c>
      <c r="D160" s="162" t="s">
        <v>271</v>
      </c>
      <c r="E160" s="163" t="s">
        <v>2136</v>
      </c>
      <c r="F160" s="164" t="s">
        <v>2137</v>
      </c>
      <c r="G160" s="165" t="s">
        <v>1085</v>
      </c>
      <c r="H160" s="166">
        <v>1</v>
      </c>
      <c r="I160" s="167"/>
      <c r="J160" s="166">
        <f t="shared" si="30"/>
        <v>0</v>
      </c>
      <c r="K160" s="168"/>
      <c r="L160" s="169"/>
      <c r="M160" s="170" t="s">
        <v>1</v>
      </c>
      <c r="N160" s="171" t="s">
        <v>41</v>
      </c>
      <c r="O160" s="58"/>
      <c r="P160" s="157">
        <f t="shared" si="31"/>
        <v>0</v>
      </c>
      <c r="Q160" s="157">
        <v>0</v>
      </c>
      <c r="R160" s="157">
        <f t="shared" si="32"/>
        <v>0</v>
      </c>
      <c r="S160" s="157">
        <v>0</v>
      </c>
      <c r="T160" s="158">
        <f t="shared" si="3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199</v>
      </c>
      <c r="AT160" s="159" t="s">
        <v>271</v>
      </c>
      <c r="AU160" s="159" t="s">
        <v>83</v>
      </c>
      <c r="AY160" s="14" t="s">
        <v>166</v>
      </c>
      <c r="BE160" s="160">
        <f t="shared" si="34"/>
        <v>0</v>
      </c>
      <c r="BF160" s="160">
        <f t="shared" si="35"/>
        <v>0</v>
      </c>
      <c r="BG160" s="160">
        <f t="shared" si="36"/>
        <v>0</v>
      </c>
      <c r="BH160" s="160">
        <f t="shared" si="37"/>
        <v>0</v>
      </c>
      <c r="BI160" s="160">
        <f t="shared" si="38"/>
        <v>0</v>
      </c>
      <c r="BJ160" s="14" t="s">
        <v>173</v>
      </c>
      <c r="BK160" s="161">
        <f t="shared" si="39"/>
        <v>0</v>
      </c>
      <c r="BL160" s="14" t="s">
        <v>167</v>
      </c>
      <c r="BM160" s="159" t="s">
        <v>2138</v>
      </c>
    </row>
    <row r="161" spans="1:65" s="2" customFormat="1" ht="21.75" customHeight="1">
      <c r="A161" s="29"/>
      <c r="B161" s="147"/>
      <c r="C161" s="162" t="s">
        <v>327</v>
      </c>
      <c r="D161" s="162" t="s">
        <v>271</v>
      </c>
      <c r="E161" s="163" t="s">
        <v>2139</v>
      </c>
      <c r="F161" s="164" t="s">
        <v>2140</v>
      </c>
      <c r="G161" s="165" t="s">
        <v>1085</v>
      </c>
      <c r="H161" s="166">
        <v>1</v>
      </c>
      <c r="I161" s="167"/>
      <c r="J161" s="166">
        <f t="shared" si="30"/>
        <v>0</v>
      </c>
      <c r="K161" s="168"/>
      <c r="L161" s="169"/>
      <c r="M161" s="170" t="s">
        <v>1</v>
      </c>
      <c r="N161" s="171" t="s">
        <v>41</v>
      </c>
      <c r="O161" s="58"/>
      <c r="P161" s="157">
        <f t="shared" si="31"/>
        <v>0</v>
      </c>
      <c r="Q161" s="157">
        <v>0</v>
      </c>
      <c r="R161" s="157">
        <f t="shared" si="32"/>
        <v>0</v>
      </c>
      <c r="S161" s="157">
        <v>0</v>
      </c>
      <c r="T161" s="158">
        <f t="shared" si="3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199</v>
      </c>
      <c r="AT161" s="159" t="s">
        <v>271</v>
      </c>
      <c r="AU161" s="159" t="s">
        <v>83</v>
      </c>
      <c r="AY161" s="14" t="s">
        <v>166</v>
      </c>
      <c r="BE161" s="160">
        <f t="shared" si="34"/>
        <v>0</v>
      </c>
      <c r="BF161" s="160">
        <f t="shared" si="35"/>
        <v>0</v>
      </c>
      <c r="BG161" s="160">
        <f t="shared" si="36"/>
        <v>0</v>
      </c>
      <c r="BH161" s="160">
        <f t="shared" si="37"/>
        <v>0</v>
      </c>
      <c r="BI161" s="160">
        <f t="shared" si="38"/>
        <v>0</v>
      </c>
      <c r="BJ161" s="14" t="s">
        <v>173</v>
      </c>
      <c r="BK161" s="161">
        <f t="shared" si="39"/>
        <v>0</v>
      </c>
      <c r="BL161" s="14" t="s">
        <v>167</v>
      </c>
      <c r="BM161" s="159" t="s">
        <v>2141</v>
      </c>
    </row>
    <row r="162" spans="1:65" s="2" customFormat="1" ht="16.5" customHeight="1">
      <c r="A162" s="29"/>
      <c r="B162" s="147"/>
      <c r="C162" s="162" t="s">
        <v>331</v>
      </c>
      <c r="D162" s="162" t="s">
        <v>271</v>
      </c>
      <c r="E162" s="163" t="s">
        <v>2142</v>
      </c>
      <c r="F162" s="164" t="s">
        <v>2143</v>
      </c>
      <c r="G162" s="165" t="s">
        <v>1085</v>
      </c>
      <c r="H162" s="166">
        <v>6</v>
      </c>
      <c r="I162" s="167"/>
      <c r="J162" s="166">
        <f t="shared" si="30"/>
        <v>0</v>
      </c>
      <c r="K162" s="168"/>
      <c r="L162" s="169"/>
      <c r="M162" s="170" t="s">
        <v>1</v>
      </c>
      <c r="N162" s="171" t="s">
        <v>41</v>
      </c>
      <c r="O162" s="58"/>
      <c r="P162" s="157">
        <f t="shared" si="31"/>
        <v>0</v>
      </c>
      <c r="Q162" s="157">
        <v>0</v>
      </c>
      <c r="R162" s="157">
        <f t="shared" si="32"/>
        <v>0</v>
      </c>
      <c r="S162" s="157">
        <v>0</v>
      </c>
      <c r="T162" s="158">
        <f t="shared" si="3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199</v>
      </c>
      <c r="AT162" s="159" t="s">
        <v>271</v>
      </c>
      <c r="AU162" s="159" t="s">
        <v>83</v>
      </c>
      <c r="AY162" s="14" t="s">
        <v>166</v>
      </c>
      <c r="BE162" s="160">
        <f t="shared" si="34"/>
        <v>0</v>
      </c>
      <c r="BF162" s="160">
        <f t="shared" si="35"/>
        <v>0</v>
      </c>
      <c r="BG162" s="160">
        <f t="shared" si="36"/>
        <v>0</v>
      </c>
      <c r="BH162" s="160">
        <f t="shared" si="37"/>
        <v>0</v>
      </c>
      <c r="BI162" s="160">
        <f t="shared" si="38"/>
        <v>0</v>
      </c>
      <c r="BJ162" s="14" t="s">
        <v>173</v>
      </c>
      <c r="BK162" s="161">
        <f t="shared" si="39"/>
        <v>0</v>
      </c>
      <c r="BL162" s="14" t="s">
        <v>167</v>
      </c>
      <c r="BM162" s="159" t="s">
        <v>2144</v>
      </c>
    </row>
    <row r="163" spans="1:65" s="2" customFormat="1" ht="16.5" customHeight="1">
      <c r="A163" s="29"/>
      <c r="B163" s="147"/>
      <c r="C163" s="162" t="s">
        <v>338</v>
      </c>
      <c r="D163" s="162" t="s">
        <v>271</v>
      </c>
      <c r="E163" s="163" t="s">
        <v>2145</v>
      </c>
      <c r="F163" s="164" t="s">
        <v>2146</v>
      </c>
      <c r="G163" s="165" t="s">
        <v>1085</v>
      </c>
      <c r="H163" s="166">
        <v>1</v>
      </c>
      <c r="I163" s="167"/>
      <c r="J163" s="166">
        <f t="shared" si="30"/>
        <v>0</v>
      </c>
      <c r="K163" s="168"/>
      <c r="L163" s="169"/>
      <c r="M163" s="170" t="s">
        <v>1</v>
      </c>
      <c r="N163" s="171" t="s">
        <v>41</v>
      </c>
      <c r="O163" s="58"/>
      <c r="P163" s="157">
        <f t="shared" si="31"/>
        <v>0</v>
      </c>
      <c r="Q163" s="157">
        <v>0</v>
      </c>
      <c r="R163" s="157">
        <f t="shared" si="32"/>
        <v>0</v>
      </c>
      <c r="S163" s="157">
        <v>0</v>
      </c>
      <c r="T163" s="158">
        <f t="shared" si="3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199</v>
      </c>
      <c r="AT163" s="159" t="s">
        <v>271</v>
      </c>
      <c r="AU163" s="159" t="s">
        <v>83</v>
      </c>
      <c r="AY163" s="14" t="s">
        <v>166</v>
      </c>
      <c r="BE163" s="160">
        <f t="shared" si="34"/>
        <v>0</v>
      </c>
      <c r="BF163" s="160">
        <f t="shared" si="35"/>
        <v>0</v>
      </c>
      <c r="BG163" s="160">
        <f t="shared" si="36"/>
        <v>0</v>
      </c>
      <c r="BH163" s="160">
        <f t="shared" si="37"/>
        <v>0</v>
      </c>
      <c r="BI163" s="160">
        <f t="shared" si="38"/>
        <v>0</v>
      </c>
      <c r="BJ163" s="14" t="s">
        <v>173</v>
      </c>
      <c r="BK163" s="161">
        <f t="shared" si="39"/>
        <v>0</v>
      </c>
      <c r="BL163" s="14" t="s">
        <v>167</v>
      </c>
      <c r="BM163" s="159" t="s">
        <v>2147</v>
      </c>
    </row>
    <row r="164" spans="1:65" s="2" customFormat="1" ht="33" customHeight="1">
      <c r="A164" s="29"/>
      <c r="B164" s="147"/>
      <c r="C164" s="162" t="s">
        <v>342</v>
      </c>
      <c r="D164" s="162" t="s">
        <v>271</v>
      </c>
      <c r="E164" s="163" t="s">
        <v>2148</v>
      </c>
      <c r="F164" s="164" t="s">
        <v>2149</v>
      </c>
      <c r="G164" s="165" t="s">
        <v>1085</v>
      </c>
      <c r="H164" s="166">
        <v>1</v>
      </c>
      <c r="I164" s="167"/>
      <c r="J164" s="166">
        <f t="shared" si="30"/>
        <v>0</v>
      </c>
      <c r="K164" s="168"/>
      <c r="L164" s="169"/>
      <c r="M164" s="170" t="s">
        <v>1</v>
      </c>
      <c r="N164" s="171" t="s">
        <v>41</v>
      </c>
      <c r="O164" s="58"/>
      <c r="P164" s="157">
        <f t="shared" si="31"/>
        <v>0</v>
      </c>
      <c r="Q164" s="157">
        <v>0</v>
      </c>
      <c r="R164" s="157">
        <f t="shared" si="32"/>
        <v>0</v>
      </c>
      <c r="S164" s="157">
        <v>0</v>
      </c>
      <c r="T164" s="158">
        <f t="shared" si="3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199</v>
      </c>
      <c r="AT164" s="159" t="s">
        <v>271</v>
      </c>
      <c r="AU164" s="159" t="s">
        <v>83</v>
      </c>
      <c r="AY164" s="14" t="s">
        <v>166</v>
      </c>
      <c r="BE164" s="160">
        <f t="shared" si="34"/>
        <v>0</v>
      </c>
      <c r="BF164" s="160">
        <f t="shared" si="35"/>
        <v>0</v>
      </c>
      <c r="BG164" s="160">
        <f t="shared" si="36"/>
        <v>0</v>
      </c>
      <c r="BH164" s="160">
        <f t="shared" si="37"/>
        <v>0</v>
      </c>
      <c r="BI164" s="160">
        <f t="shared" si="38"/>
        <v>0</v>
      </c>
      <c r="BJ164" s="14" t="s">
        <v>173</v>
      </c>
      <c r="BK164" s="161">
        <f t="shared" si="39"/>
        <v>0</v>
      </c>
      <c r="BL164" s="14" t="s">
        <v>167</v>
      </c>
      <c r="BM164" s="159" t="s">
        <v>2150</v>
      </c>
    </row>
    <row r="165" spans="1:65" s="2" customFormat="1" ht="16.5" customHeight="1">
      <c r="A165" s="29"/>
      <c r="B165" s="147"/>
      <c r="C165" s="162" t="s">
        <v>346</v>
      </c>
      <c r="D165" s="162" t="s">
        <v>271</v>
      </c>
      <c r="E165" s="163" t="s">
        <v>2151</v>
      </c>
      <c r="F165" s="164" t="s">
        <v>2152</v>
      </c>
      <c r="G165" s="165" t="s">
        <v>1085</v>
      </c>
      <c r="H165" s="166">
        <v>1</v>
      </c>
      <c r="I165" s="167"/>
      <c r="J165" s="166">
        <f t="shared" si="30"/>
        <v>0</v>
      </c>
      <c r="K165" s="168"/>
      <c r="L165" s="169"/>
      <c r="M165" s="177" t="s">
        <v>1</v>
      </c>
      <c r="N165" s="178" t="s">
        <v>41</v>
      </c>
      <c r="O165" s="174"/>
      <c r="P165" s="175">
        <f t="shared" si="31"/>
        <v>0</v>
      </c>
      <c r="Q165" s="175">
        <v>0</v>
      </c>
      <c r="R165" s="175">
        <f t="shared" si="32"/>
        <v>0</v>
      </c>
      <c r="S165" s="175">
        <v>0</v>
      </c>
      <c r="T165" s="176">
        <f t="shared" si="3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199</v>
      </c>
      <c r="AT165" s="159" t="s">
        <v>271</v>
      </c>
      <c r="AU165" s="159" t="s">
        <v>83</v>
      </c>
      <c r="AY165" s="14" t="s">
        <v>166</v>
      </c>
      <c r="BE165" s="160">
        <f t="shared" si="34"/>
        <v>0</v>
      </c>
      <c r="BF165" s="160">
        <f t="shared" si="35"/>
        <v>0</v>
      </c>
      <c r="BG165" s="160">
        <f t="shared" si="36"/>
        <v>0</v>
      </c>
      <c r="BH165" s="160">
        <f t="shared" si="37"/>
        <v>0</v>
      </c>
      <c r="BI165" s="160">
        <f t="shared" si="38"/>
        <v>0</v>
      </c>
      <c r="BJ165" s="14" t="s">
        <v>173</v>
      </c>
      <c r="BK165" s="161">
        <f t="shared" si="39"/>
        <v>0</v>
      </c>
      <c r="BL165" s="14" t="s">
        <v>167</v>
      </c>
      <c r="BM165" s="159" t="s">
        <v>2153</v>
      </c>
    </row>
    <row r="166" spans="1:65" s="2" customFormat="1" ht="6.95" customHeight="1">
      <c r="A166" s="29"/>
      <c r="B166" s="47"/>
      <c r="C166" s="48"/>
      <c r="D166" s="48"/>
      <c r="E166" s="48"/>
      <c r="F166" s="48"/>
      <c r="G166" s="48"/>
      <c r="H166" s="48"/>
      <c r="I166" s="48"/>
      <c r="J166" s="48"/>
      <c r="K166" s="48"/>
      <c r="L166" s="30"/>
      <c r="M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</sheetData>
  <autoFilter ref="C119:K165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2154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2155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ROUND(J119,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ROUND((SUM(BE119:BE199)),  2)</f>
        <v>0</v>
      </c>
      <c r="G33" s="100"/>
      <c r="H33" s="100"/>
      <c r="I33" s="101">
        <v>0.2</v>
      </c>
      <c r="J33" s="99">
        <f>ROUND(((SUM(BE119:BE199))*I33),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ROUND((SUM(BF119:BF199)),  2)</f>
        <v>0</v>
      </c>
      <c r="G34" s="100"/>
      <c r="H34" s="100"/>
      <c r="I34" s="101">
        <v>0.2</v>
      </c>
      <c r="J34" s="99">
        <f>ROUND(((SUM(BF119:BF199))*I34),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ROUND((SUM(BG119:BG199)),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ROUND((SUM(BH119:BH199)),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ROUND((SUM(BI119:BI199)),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SO05 - Elektroinštalácia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Ing.Stanislav Gajdoš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J119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2156</v>
      </c>
      <c r="E97" s="117"/>
      <c r="F97" s="117"/>
      <c r="G97" s="117"/>
      <c r="H97" s="117"/>
      <c r="I97" s="117"/>
      <c r="J97" s="118">
        <f>J120</f>
        <v>0</v>
      </c>
      <c r="L97" s="115"/>
    </row>
    <row r="98" spans="1:31" s="10" customFormat="1" ht="19.899999999999999" hidden="1" customHeight="1">
      <c r="B98" s="119"/>
      <c r="D98" s="120" t="s">
        <v>2157</v>
      </c>
      <c r="E98" s="121"/>
      <c r="F98" s="121"/>
      <c r="G98" s="121"/>
      <c r="H98" s="121"/>
      <c r="I98" s="121"/>
      <c r="J98" s="122">
        <f>J121</f>
        <v>0</v>
      </c>
      <c r="L98" s="119"/>
    </row>
    <row r="99" spans="1:31" s="10" customFormat="1" ht="19.899999999999999" hidden="1" customHeight="1">
      <c r="B99" s="119"/>
      <c r="D99" s="120" t="s">
        <v>2158</v>
      </c>
      <c r="E99" s="121"/>
      <c r="F99" s="121"/>
      <c r="G99" s="121"/>
      <c r="H99" s="121"/>
      <c r="I99" s="121"/>
      <c r="J99" s="122">
        <f>J161</f>
        <v>0</v>
      </c>
      <c r="L99" s="119"/>
    </row>
    <row r="100" spans="1:31" s="2" customFormat="1" ht="21.75" hidden="1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6.95" hidden="1" customHeight="1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hidden="1"/>
    <row r="103" spans="1:31" hidden="1"/>
    <row r="104" spans="1:31" hidden="1"/>
    <row r="105" spans="1:31" s="2" customFormat="1" ht="6.95" customHeight="1">
      <c r="A105" s="2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4.95" customHeight="1">
      <c r="A106" s="29"/>
      <c r="B106" s="30"/>
      <c r="C106" s="18" t="s">
        <v>152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14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6.25" customHeight="1">
      <c r="A109" s="29"/>
      <c r="B109" s="30"/>
      <c r="C109" s="29"/>
      <c r="D109" s="29"/>
      <c r="E109" s="223" t="str">
        <f>E7</f>
        <v>Základná škola TULIPÁNOVÁ, Tulipánová 1, Nitra – Rekonštrukcia pavilónu 3</v>
      </c>
      <c r="F109" s="224"/>
      <c r="G109" s="224"/>
      <c r="H109" s="224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125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19" t="str">
        <f>E9</f>
        <v>SO05 - Elektroinštalácia</v>
      </c>
      <c r="F111" s="222"/>
      <c r="G111" s="222"/>
      <c r="H111" s="222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18</v>
      </c>
      <c r="D113" s="29"/>
      <c r="E113" s="29"/>
      <c r="F113" s="22" t="str">
        <f>F12</f>
        <v xml:space="preserve"> Tulipánová 1, Nitra</v>
      </c>
      <c r="G113" s="29"/>
      <c r="H113" s="29"/>
      <c r="I113" s="24" t="s">
        <v>20</v>
      </c>
      <c r="J113" s="55">
        <f>IF(J12="","",J12)</f>
        <v>44937</v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21</v>
      </c>
      <c r="D115" s="29"/>
      <c r="E115" s="29"/>
      <c r="F115" s="22" t="str">
        <f>E15</f>
        <v>Mesto Nitra</v>
      </c>
      <c r="G115" s="29"/>
      <c r="H115" s="29"/>
      <c r="I115" s="24" t="s">
        <v>27</v>
      </c>
      <c r="J115" s="27" t="str">
        <f>E21</f>
        <v>Ing. Imrich CIGÁŇ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25</v>
      </c>
      <c r="D116" s="29"/>
      <c r="E116" s="29"/>
      <c r="F116" s="22" t="str">
        <f>IF(E18="","",E18)</f>
        <v>Vyplň údaj</v>
      </c>
      <c r="G116" s="29"/>
      <c r="H116" s="29"/>
      <c r="I116" s="24" t="s">
        <v>31</v>
      </c>
      <c r="J116" s="27" t="str">
        <f>E24</f>
        <v>Ing.Stanislav Gajdoš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>
      <c r="A118" s="123"/>
      <c r="B118" s="124"/>
      <c r="C118" s="125" t="s">
        <v>153</v>
      </c>
      <c r="D118" s="126" t="s">
        <v>60</v>
      </c>
      <c r="E118" s="126" t="s">
        <v>56</v>
      </c>
      <c r="F118" s="126" t="s">
        <v>57</v>
      </c>
      <c r="G118" s="126" t="s">
        <v>154</v>
      </c>
      <c r="H118" s="126" t="s">
        <v>155</v>
      </c>
      <c r="I118" s="126" t="s">
        <v>156</v>
      </c>
      <c r="J118" s="127" t="s">
        <v>129</v>
      </c>
      <c r="K118" s="128" t="s">
        <v>157</v>
      </c>
      <c r="L118" s="129"/>
      <c r="M118" s="62" t="s">
        <v>1</v>
      </c>
      <c r="N118" s="63" t="s">
        <v>39</v>
      </c>
      <c r="O118" s="63" t="s">
        <v>158</v>
      </c>
      <c r="P118" s="63" t="s">
        <v>159</v>
      </c>
      <c r="Q118" s="63" t="s">
        <v>160</v>
      </c>
      <c r="R118" s="63" t="s">
        <v>161</v>
      </c>
      <c r="S118" s="63" t="s">
        <v>162</v>
      </c>
      <c r="T118" s="64" t="s">
        <v>163</v>
      </c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</row>
    <row r="119" spans="1:65" s="2" customFormat="1" ht="22.9" customHeight="1">
      <c r="A119" s="29"/>
      <c r="B119" s="30"/>
      <c r="C119" s="69" t="s">
        <v>130</v>
      </c>
      <c r="D119" s="29"/>
      <c r="E119" s="29"/>
      <c r="F119" s="29"/>
      <c r="G119" s="29"/>
      <c r="H119" s="29"/>
      <c r="I119" s="29"/>
      <c r="J119" s="130">
        <f>BK119</f>
        <v>0</v>
      </c>
      <c r="K119" s="29"/>
      <c r="L119" s="30"/>
      <c r="M119" s="65"/>
      <c r="N119" s="56"/>
      <c r="O119" s="66"/>
      <c r="P119" s="131">
        <f>P120</f>
        <v>0</v>
      </c>
      <c r="Q119" s="66"/>
      <c r="R119" s="131">
        <f>R120</f>
        <v>0</v>
      </c>
      <c r="S119" s="66"/>
      <c r="T119" s="132">
        <f>T120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74</v>
      </c>
      <c r="AU119" s="14" t="s">
        <v>131</v>
      </c>
      <c r="BK119" s="133">
        <f>BK120</f>
        <v>0</v>
      </c>
    </row>
    <row r="120" spans="1:65" s="12" customFormat="1" ht="25.9" customHeight="1">
      <c r="B120" s="134"/>
      <c r="D120" s="135" t="s">
        <v>74</v>
      </c>
      <c r="E120" s="136" t="s">
        <v>2159</v>
      </c>
      <c r="F120" s="136" t="s">
        <v>629</v>
      </c>
      <c r="I120" s="137"/>
      <c r="J120" s="138">
        <f>BK120</f>
        <v>0</v>
      </c>
      <c r="L120" s="134"/>
      <c r="M120" s="139"/>
      <c r="N120" s="140"/>
      <c r="O120" s="140"/>
      <c r="P120" s="141">
        <f>P121+P161</f>
        <v>0</v>
      </c>
      <c r="Q120" s="140"/>
      <c r="R120" s="141">
        <f>R121+R161</f>
        <v>0</v>
      </c>
      <c r="S120" s="140"/>
      <c r="T120" s="142">
        <f>T121+T161</f>
        <v>0</v>
      </c>
      <c r="AR120" s="135" t="s">
        <v>83</v>
      </c>
      <c r="AT120" s="143" t="s">
        <v>74</v>
      </c>
      <c r="AU120" s="143" t="s">
        <v>75</v>
      </c>
      <c r="AY120" s="135" t="s">
        <v>166</v>
      </c>
      <c r="BK120" s="144">
        <f>BK121+BK161</f>
        <v>0</v>
      </c>
    </row>
    <row r="121" spans="1:65" s="12" customFormat="1" ht="22.9" customHeight="1">
      <c r="B121" s="134"/>
      <c r="D121" s="135" t="s">
        <v>74</v>
      </c>
      <c r="E121" s="145" t="s">
        <v>2160</v>
      </c>
      <c r="F121" s="145" t="s">
        <v>2161</v>
      </c>
      <c r="I121" s="137"/>
      <c r="J121" s="146">
        <f>BK121</f>
        <v>0</v>
      </c>
      <c r="L121" s="134"/>
      <c r="M121" s="139"/>
      <c r="N121" s="140"/>
      <c r="O121" s="140"/>
      <c r="P121" s="141">
        <f>SUM(P122:P160)</f>
        <v>0</v>
      </c>
      <c r="Q121" s="140"/>
      <c r="R121" s="141">
        <f>SUM(R122:R160)</f>
        <v>0</v>
      </c>
      <c r="S121" s="140"/>
      <c r="T121" s="142">
        <f>SUM(T122:T160)</f>
        <v>0</v>
      </c>
      <c r="AR121" s="135" t="s">
        <v>83</v>
      </c>
      <c r="AT121" s="143" t="s">
        <v>74</v>
      </c>
      <c r="AU121" s="143" t="s">
        <v>83</v>
      </c>
      <c r="AY121" s="135" t="s">
        <v>166</v>
      </c>
      <c r="BK121" s="144">
        <f>SUM(BK122:BK160)</f>
        <v>0</v>
      </c>
    </row>
    <row r="122" spans="1:65" s="2" customFormat="1" ht="16.5" customHeight="1">
      <c r="A122" s="29"/>
      <c r="B122" s="147"/>
      <c r="C122" s="162" t="s">
        <v>83</v>
      </c>
      <c r="D122" s="162" t="s">
        <v>271</v>
      </c>
      <c r="E122" s="163" t="s">
        <v>2162</v>
      </c>
      <c r="F122" s="164" t="s">
        <v>2163</v>
      </c>
      <c r="G122" s="165" t="s">
        <v>268</v>
      </c>
      <c r="H122" s="166">
        <v>172</v>
      </c>
      <c r="I122" s="167"/>
      <c r="J122" s="166">
        <f t="shared" ref="J122:J160" si="0">ROUND(I122*H122,3)</f>
        <v>0</v>
      </c>
      <c r="K122" s="168"/>
      <c r="L122" s="169"/>
      <c r="M122" s="170" t="s">
        <v>1</v>
      </c>
      <c r="N122" s="171" t="s">
        <v>41</v>
      </c>
      <c r="O122" s="58"/>
      <c r="P122" s="157">
        <f t="shared" ref="P122:P160" si="1">O122*H122</f>
        <v>0</v>
      </c>
      <c r="Q122" s="157">
        <v>0</v>
      </c>
      <c r="R122" s="157">
        <f t="shared" ref="R122:R160" si="2">Q122*H122</f>
        <v>0</v>
      </c>
      <c r="S122" s="157">
        <v>0</v>
      </c>
      <c r="T122" s="158">
        <f t="shared" ref="T122:T160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9" t="s">
        <v>199</v>
      </c>
      <c r="AT122" s="159" t="s">
        <v>271</v>
      </c>
      <c r="AU122" s="159" t="s">
        <v>173</v>
      </c>
      <c r="AY122" s="14" t="s">
        <v>166</v>
      </c>
      <c r="BE122" s="160">
        <f t="shared" ref="BE122:BE160" si="4">IF(N122="základná",J122,0)</f>
        <v>0</v>
      </c>
      <c r="BF122" s="160">
        <f t="shared" ref="BF122:BF160" si="5">IF(N122="znížená",J122,0)</f>
        <v>0</v>
      </c>
      <c r="BG122" s="160">
        <f t="shared" ref="BG122:BG160" si="6">IF(N122="zákl. prenesená",J122,0)</f>
        <v>0</v>
      </c>
      <c r="BH122" s="160">
        <f t="shared" ref="BH122:BH160" si="7">IF(N122="zníž. prenesená",J122,0)</f>
        <v>0</v>
      </c>
      <c r="BI122" s="160">
        <f t="shared" ref="BI122:BI160" si="8">IF(N122="nulová",J122,0)</f>
        <v>0</v>
      </c>
      <c r="BJ122" s="14" t="s">
        <v>173</v>
      </c>
      <c r="BK122" s="161">
        <f t="shared" ref="BK122:BK160" si="9">ROUND(I122*H122,3)</f>
        <v>0</v>
      </c>
      <c r="BL122" s="14" t="s">
        <v>167</v>
      </c>
      <c r="BM122" s="159" t="s">
        <v>2164</v>
      </c>
    </row>
    <row r="123" spans="1:65" s="2" customFormat="1" ht="24.2" customHeight="1">
      <c r="A123" s="29"/>
      <c r="B123" s="147"/>
      <c r="C123" s="162" t="s">
        <v>173</v>
      </c>
      <c r="D123" s="162" t="s">
        <v>271</v>
      </c>
      <c r="E123" s="163" t="s">
        <v>2165</v>
      </c>
      <c r="F123" s="164" t="s">
        <v>2166</v>
      </c>
      <c r="G123" s="165" t="s">
        <v>268</v>
      </c>
      <c r="H123" s="166">
        <v>119</v>
      </c>
      <c r="I123" s="167"/>
      <c r="J123" s="166">
        <f t="shared" si="0"/>
        <v>0</v>
      </c>
      <c r="K123" s="168"/>
      <c r="L123" s="169"/>
      <c r="M123" s="170" t="s">
        <v>1</v>
      </c>
      <c r="N123" s="171" t="s">
        <v>41</v>
      </c>
      <c r="O123" s="58"/>
      <c r="P123" s="157">
        <f t="shared" si="1"/>
        <v>0</v>
      </c>
      <c r="Q123" s="157">
        <v>0</v>
      </c>
      <c r="R123" s="157">
        <f t="shared" si="2"/>
        <v>0</v>
      </c>
      <c r="S123" s="157">
        <v>0</v>
      </c>
      <c r="T123" s="158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9" t="s">
        <v>199</v>
      </c>
      <c r="AT123" s="159" t="s">
        <v>271</v>
      </c>
      <c r="AU123" s="159" t="s">
        <v>173</v>
      </c>
      <c r="AY123" s="14" t="s">
        <v>166</v>
      </c>
      <c r="BE123" s="160">
        <f t="shared" si="4"/>
        <v>0</v>
      </c>
      <c r="BF123" s="160">
        <f t="shared" si="5"/>
        <v>0</v>
      </c>
      <c r="BG123" s="160">
        <f t="shared" si="6"/>
        <v>0</v>
      </c>
      <c r="BH123" s="160">
        <f t="shared" si="7"/>
        <v>0</v>
      </c>
      <c r="BI123" s="160">
        <f t="shared" si="8"/>
        <v>0</v>
      </c>
      <c r="BJ123" s="14" t="s">
        <v>173</v>
      </c>
      <c r="BK123" s="161">
        <f t="shared" si="9"/>
        <v>0</v>
      </c>
      <c r="BL123" s="14" t="s">
        <v>167</v>
      </c>
      <c r="BM123" s="159" t="s">
        <v>2167</v>
      </c>
    </row>
    <row r="124" spans="1:65" s="2" customFormat="1" ht="16.5" customHeight="1">
      <c r="A124" s="29"/>
      <c r="B124" s="147"/>
      <c r="C124" s="162" t="s">
        <v>179</v>
      </c>
      <c r="D124" s="162" t="s">
        <v>271</v>
      </c>
      <c r="E124" s="163" t="s">
        <v>2168</v>
      </c>
      <c r="F124" s="164" t="s">
        <v>2169</v>
      </c>
      <c r="G124" s="165" t="s">
        <v>222</v>
      </c>
      <c r="H124" s="166">
        <v>300</v>
      </c>
      <c r="I124" s="167"/>
      <c r="J124" s="166">
        <f t="shared" si="0"/>
        <v>0</v>
      </c>
      <c r="K124" s="168"/>
      <c r="L124" s="169"/>
      <c r="M124" s="170" t="s">
        <v>1</v>
      </c>
      <c r="N124" s="171" t="s">
        <v>41</v>
      </c>
      <c r="O124" s="58"/>
      <c r="P124" s="157">
        <f t="shared" si="1"/>
        <v>0</v>
      </c>
      <c r="Q124" s="157">
        <v>0</v>
      </c>
      <c r="R124" s="157">
        <f t="shared" si="2"/>
        <v>0</v>
      </c>
      <c r="S124" s="157">
        <v>0</v>
      </c>
      <c r="T124" s="158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199</v>
      </c>
      <c r="AT124" s="159" t="s">
        <v>271</v>
      </c>
      <c r="AU124" s="159" t="s">
        <v>173</v>
      </c>
      <c r="AY124" s="14" t="s">
        <v>166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4" t="s">
        <v>173</v>
      </c>
      <c r="BK124" s="161">
        <f t="shared" si="9"/>
        <v>0</v>
      </c>
      <c r="BL124" s="14" t="s">
        <v>167</v>
      </c>
      <c r="BM124" s="159" t="s">
        <v>2170</v>
      </c>
    </row>
    <row r="125" spans="1:65" s="2" customFormat="1" ht="16.5" customHeight="1">
      <c r="A125" s="29"/>
      <c r="B125" s="147"/>
      <c r="C125" s="162" t="s">
        <v>167</v>
      </c>
      <c r="D125" s="162" t="s">
        <v>271</v>
      </c>
      <c r="E125" s="163" t="s">
        <v>2171</v>
      </c>
      <c r="F125" s="164" t="s">
        <v>2172</v>
      </c>
      <c r="G125" s="165" t="s">
        <v>222</v>
      </c>
      <c r="H125" s="166">
        <v>38</v>
      </c>
      <c r="I125" s="167"/>
      <c r="J125" s="166">
        <f t="shared" si="0"/>
        <v>0</v>
      </c>
      <c r="K125" s="168"/>
      <c r="L125" s="169"/>
      <c r="M125" s="170" t="s">
        <v>1</v>
      </c>
      <c r="N125" s="171" t="s">
        <v>41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8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199</v>
      </c>
      <c r="AT125" s="159" t="s">
        <v>271</v>
      </c>
      <c r="AU125" s="159" t="s">
        <v>173</v>
      </c>
      <c r="AY125" s="14" t="s">
        <v>166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173</v>
      </c>
      <c r="BK125" s="161">
        <f t="shared" si="9"/>
        <v>0</v>
      </c>
      <c r="BL125" s="14" t="s">
        <v>167</v>
      </c>
      <c r="BM125" s="159" t="s">
        <v>2173</v>
      </c>
    </row>
    <row r="126" spans="1:65" s="2" customFormat="1" ht="16.5" customHeight="1">
      <c r="A126" s="29"/>
      <c r="B126" s="147"/>
      <c r="C126" s="162" t="s">
        <v>188</v>
      </c>
      <c r="D126" s="162" t="s">
        <v>271</v>
      </c>
      <c r="E126" s="163" t="s">
        <v>2174</v>
      </c>
      <c r="F126" s="164" t="s">
        <v>2175</v>
      </c>
      <c r="G126" s="165" t="s">
        <v>268</v>
      </c>
      <c r="H126" s="166">
        <v>120</v>
      </c>
      <c r="I126" s="167"/>
      <c r="J126" s="166">
        <f t="shared" si="0"/>
        <v>0</v>
      </c>
      <c r="K126" s="168"/>
      <c r="L126" s="169"/>
      <c r="M126" s="170" t="s">
        <v>1</v>
      </c>
      <c r="N126" s="171" t="s">
        <v>41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199</v>
      </c>
      <c r="AT126" s="159" t="s">
        <v>271</v>
      </c>
      <c r="AU126" s="159" t="s">
        <v>173</v>
      </c>
      <c r="AY126" s="14" t="s">
        <v>166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173</v>
      </c>
      <c r="BK126" s="161">
        <f t="shared" si="9"/>
        <v>0</v>
      </c>
      <c r="BL126" s="14" t="s">
        <v>167</v>
      </c>
      <c r="BM126" s="159" t="s">
        <v>2176</v>
      </c>
    </row>
    <row r="127" spans="1:65" s="2" customFormat="1" ht="24.2" customHeight="1">
      <c r="A127" s="29"/>
      <c r="B127" s="147"/>
      <c r="C127" s="162" t="s">
        <v>183</v>
      </c>
      <c r="D127" s="162" t="s">
        <v>271</v>
      </c>
      <c r="E127" s="163" t="s">
        <v>2177</v>
      </c>
      <c r="F127" s="164" t="s">
        <v>2178</v>
      </c>
      <c r="G127" s="165" t="s">
        <v>268</v>
      </c>
      <c r="H127" s="166">
        <v>100</v>
      </c>
      <c r="I127" s="167"/>
      <c r="J127" s="166">
        <f t="shared" si="0"/>
        <v>0</v>
      </c>
      <c r="K127" s="168"/>
      <c r="L127" s="169"/>
      <c r="M127" s="170" t="s">
        <v>1</v>
      </c>
      <c r="N127" s="171" t="s">
        <v>41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199</v>
      </c>
      <c r="AT127" s="159" t="s">
        <v>271</v>
      </c>
      <c r="AU127" s="159" t="s">
        <v>173</v>
      </c>
      <c r="AY127" s="14" t="s">
        <v>166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173</v>
      </c>
      <c r="BK127" s="161">
        <f t="shared" si="9"/>
        <v>0</v>
      </c>
      <c r="BL127" s="14" t="s">
        <v>167</v>
      </c>
      <c r="BM127" s="159" t="s">
        <v>2179</v>
      </c>
    </row>
    <row r="128" spans="1:65" s="2" customFormat="1" ht="16.5" customHeight="1">
      <c r="A128" s="29"/>
      <c r="B128" s="147"/>
      <c r="C128" s="162" t="s">
        <v>195</v>
      </c>
      <c r="D128" s="162" t="s">
        <v>271</v>
      </c>
      <c r="E128" s="163" t="s">
        <v>2180</v>
      </c>
      <c r="F128" s="164" t="s">
        <v>2181</v>
      </c>
      <c r="G128" s="165" t="s">
        <v>268</v>
      </c>
      <c r="H128" s="166">
        <v>350</v>
      </c>
      <c r="I128" s="167"/>
      <c r="J128" s="166">
        <f t="shared" si="0"/>
        <v>0</v>
      </c>
      <c r="K128" s="168"/>
      <c r="L128" s="169"/>
      <c r="M128" s="170" t="s">
        <v>1</v>
      </c>
      <c r="N128" s="171" t="s">
        <v>41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8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199</v>
      </c>
      <c r="AT128" s="159" t="s">
        <v>271</v>
      </c>
      <c r="AU128" s="159" t="s">
        <v>173</v>
      </c>
      <c r="AY128" s="14" t="s">
        <v>166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173</v>
      </c>
      <c r="BK128" s="161">
        <f t="shared" si="9"/>
        <v>0</v>
      </c>
      <c r="BL128" s="14" t="s">
        <v>167</v>
      </c>
      <c r="BM128" s="159" t="s">
        <v>2182</v>
      </c>
    </row>
    <row r="129" spans="1:65" s="2" customFormat="1" ht="24.2" customHeight="1">
      <c r="A129" s="29"/>
      <c r="B129" s="147"/>
      <c r="C129" s="162" t="s">
        <v>199</v>
      </c>
      <c r="D129" s="162" t="s">
        <v>271</v>
      </c>
      <c r="E129" s="163" t="s">
        <v>2183</v>
      </c>
      <c r="F129" s="164" t="s">
        <v>2184</v>
      </c>
      <c r="G129" s="165" t="s">
        <v>222</v>
      </c>
      <c r="H129" s="166">
        <v>250</v>
      </c>
      <c r="I129" s="167"/>
      <c r="J129" s="166">
        <f t="shared" si="0"/>
        <v>0</v>
      </c>
      <c r="K129" s="168"/>
      <c r="L129" s="169"/>
      <c r="M129" s="170" t="s">
        <v>1</v>
      </c>
      <c r="N129" s="171" t="s">
        <v>41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199</v>
      </c>
      <c r="AT129" s="159" t="s">
        <v>271</v>
      </c>
      <c r="AU129" s="159" t="s">
        <v>173</v>
      </c>
      <c r="AY129" s="14" t="s">
        <v>166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173</v>
      </c>
      <c r="BK129" s="161">
        <f t="shared" si="9"/>
        <v>0</v>
      </c>
      <c r="BL129" s="14" t="s">
        <v>167</v>
      </c>
      <c r="BM129" s="159" t="s">
        <v>2185</v>
      </c>
    </row>
    <row r="130" spans="1:65" s="2" customFormat="1" ht="24.2" customHeight="1">
      <c r="A130" s="29"/>
      <c r="B130" s="147"/>
      <c r="C130" s="162" t="s">
        <v>203</v>
      </c>
      <c r="D130" s="162" t="s">
        <v>271</v>
      </c>
      <c r="E130" s="163" t="s">
        <v>2186</v>
      </c>
      <c r="F130" s="164" t="s">
        <v>2187</v>
      </c>
      <c r="G130" s="165" t="s">
        <v>222</v>
      </c>
      <c r="H130" s="166">
        <v>165</v>
      </c>
      <c r="I130" s="167"/>
      <c r="J130" s="166">
        <f t="shared" si="0"/>
        <v>0</v>
      </c>
      <c r="K130" s="168"/>
      <c r="L130" s="169"/>
      <c r="M130" s="170" t="s">
        <v>1</v>
      </c>
      <c r="N130" s="171" t="s">
        <v>41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199</v>
      </c>
      <c r="AT130" s="159" t="s">
        <v>271</v>
      </c>
      <c r="AU130" s="159" t="s">
        <v>173</v>
      </c>
      <c r="AY130" s="14" t="s">
        <v>166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173</v>
      </c>
      <c r="BK130" s="161">
        <f t="shared" si="9"/>
        <v>0</v>
      </c>
      <c r="BL130" s="14" t="s">
        <v>167</v>
      </c>
      <c r="BM130" s="159" t="s">
        <v>2188</v>
      </c>
    </row>
    <row r="131" spans="1:65" s="2" customFormat="1" ht="24.2" customHeight="1">
      <c r="A131" s="29"/>
      <c r="B131" s="147"/>
      <c r="C131" s="162" t="s">
        <v>207</v>
      </c>
      <c r="D131" s="162" t="s">
        <v>271</v>
      </c>
      <c r="E131" s="163" t="s">
        <v>2189</v>
      </c>
      <c r="F131" s="164" t="s">
        <v>2190</v>
      </c>
      <c r="G131" s="165" t="s">
        <v>222</v>
      </c>
      <c r="H131" s="166">
        <v>1593</v>
      </c>
      <c r="I131" s="167"/>
      <c r="J131" s="166">
        <f t="shared" si="0"/>
        <v>0</v>
      </c>
      <c r="K131" s="168"/>
      <c r="L131" s="169"/>
      <c r="M131" s="170" t="s">
        <v>1</v>
      </c>
      <c r="N131" s="171" t="s">
        <v>41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199</v>
      </c>
      <c r="AT131" s="159" t="s">
        <v>271</v>
      </c>
      <c r="AU131" s="159" t="s">
        <v>173</v>
      </c>
      <c r="AY131" s="14" t="s">
        <v>166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173</v>
      </c>
      <c r="BK131" s="161">
        <f t="shared" si="9"/>
        <v>0</v>
      </c>
      <c r="BL131" s="14" t="s">
        <v>167</v>
      </c>
      <c r="BM131" s="159" t="s">
        <v>2191</v>
      </c>
    </row>
    <row r="132" spans="1:65" s="2" customFormat="1" ht="24.2" customHeight="1">
      <c r="A132" s="29"/>
      <c r="B132" s="147"/>
      <c r="C132" s="162" t="s">
        <v>211</v>
      </c>
      <c r="D132" s="162" t="s">
        <v>271</v>
      </c>
      <c r="E132" s="163" t="s">
        <v>2192</v>
      </c>
      <c r="F132" s="164" t="s">
        <v>2193</v>
      </c>
      <c r="G132" s="165" t="s">
        <v>222</v>
      </c>
      <c r="H132" s="166">
        <v>1825</v>
      </c>
      <c r="I132" s="167"/>
      <c r="J132" s="166">
        <f t="shared" si="0"/>
        <v>0</v>
      </c>
      <c r="K132" s="168"/>
      <c r="L132" s="169"/>
      <c r="M132" s="170" t="s">
        <v>1</v>
      </c>
      <c r="N132" s="171" t="s">
        <v>41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199</v>
      </c>
      <c r="AT132" s="159" t="s">
        <v>271</v>
      </c>
      <c r="AU132" s="159" t="s">
        <v>173</v>
      </c>
      <c r="AY132" s="14" t="s">
        <v>166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173</v>
      </c>
      <c r="BK132" s="161">
        <f t="shared" si="9"/>
        <v>0</v>
      </c>
      <c r="BL132" s="14" t="s">
        <v>167</v>
      </c>
      <c r="BM132" s="159" t="s">
        <v>2194</v>
      </c>
    </row>
    <row r="133" spans="1:65" s="2" customFormat="1" ht="24.2" customHeight="1">
      <c r="A133" s="29"/>
      <c r="B133" s="147"/>
      <c r="C133" s="162" t="s">
        <v>215</v>
      </c>
      <c r="D133" s="162" t="s">
        <v>271</v>
      </c>
      <c r="E133" s="163" t="s">
        <v>2195</v>
      </c>
      <c r="F133" s="164" t="s">
        <v>2196</v>
      </c>
      <c r="G133" s="165" t="s">
        <v>222</v>
      </c>
      <c r="H133" s="166">
        <v>35</v>
      </c>
      <c r="I133" s="167"/>
      <c r="J133" s="166">
        <f t="shared" si="0"/>
        <v>0</v>
      </c>
      <c r="K133" s="168"/>
      <c r="L133" s="169"/>
      <c r="M133" s="170" t="s">
        <v>1</v>
      </c>
      <c r="N133" s="171" t="s">
        <v>41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199</v>
      </c>
      <c r="AT133" s="159" t="s">
        <v>271</v>
      </c>
      <c r="AU133" s="159" t="s">
        <v>173</v>
      </c>
      <c r="AY133" s="14" t="s">
        <v>166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173</v>
      </c>
      <c r="BK133" s="161">
        <f t="shared" si="9"/>
        <v>0</v>
      </c>
      <c r="BL133" s="14" t="s">
        <v>167</v>
      </c>
      <c r="BM133" s="159" t="s">
        <v>2197</v>
      </c>
    </row>
    <row r="134" spans="1:65" s="2" customFormat="1" ht="24.2" customHeight="1">
      <c r="A134" s="29"/>
      <c r="B134" s="147"/>
      <c r="C134" s="162" t="s">
        <v>219</v>
      </c>
      <c r="D134" s="162" t="s">
        <v>271</v>
      </c>
      <c r="E134" s="163" t="s">
        <v>2198</v>
      </c>
      <c r="F134" s="164" t="s">
        <v>2199</v>
      </c>
      <c r="G134" s="165" t="s">
        <v>222</v>
      </c>
      <c r="H134" s="166">
        <v>65</v>
      </c>
      <c r="I134" s="167"/>
      <c r="J134" s="166">
        <f t="shared" si="0"/>
        <v>0</v>
      </c>
      <c r="K134" s="168"/>
      <c r="L134" s="169"/>
      <c r="M134" s="170" t="s">
        <v>1</v>
      </c>
      <c r="N134" s="171" t="s">
        <v>41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199</v>
      </c>
      <c r="AT134" s="159" t="s">
        <v>271</v>
      </c>
      <c r="AU134" s="159" t="s">
        <v>173</v>
      </c>
      <c r="AY134" s="14" t="s">
        <v>166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173</v>
      </c>
      <c r="BK134" s="161">
        <f t="shared" si="9"/>
        <v>0</v>
      </c>
      <c r="BL134" s="14" t="s">
        <v>167</v>
      </c>
      <c r="BM134" s="159" t="s">
        <v>2200</v>
      </c>
    </row>
    <row r="135" spans="1:65" s="2" customFormat="1" ht="24.2" customHeight="1">
      <c r="A135" s="29"/>
      <c r="B135" s="147"/>
      <c r="C135" s="162" t="s">
        <v>224</v>
      </c>
      <c r="D135" s="162" t="s">
        <v>271</v>
      </c>
      <c r="E135" s="163" t="s">
        <v>2201</v>
      </c>
      <c r="F135" s="164" t="s">
        <v>2202</v>
      </c>
      <c r="G135" s="165" t="s">
        <v>222</v>
      </c>
      <c r="H135" s="166">
        <v>28</v>
      </c>
      <c r="I135" s="167"/>
      <c r="J135" s="166">
        <f t="shared" si="0"/>
        <v>0</v>
      </c>
      <c r="K135" s="168"/>
      <c r="L135" s="169"/>
      <c r="M135" s="170" t="s">
        <v>1</v>
      </c>
      <c r="N135" s="171" t="s">
        <v>41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199</v>
      </c>
      <c r="AT135" s="159" t="s">
        <v>271</v>
      </c>
      <c r="AU135" s="159" t="s">
        <v>173</v>
      </c>
      <c r="AY135" s="14" t="s">
        <v>166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173</v>
      </c>
      <c r="BK135" s="161">
        <f t="shared" si="9"/>
        <v>0</v>
      </c>
      <c r="BL135" s="14" t="s">
        <v>167</v>
      </c>
      <c r="BM135" s="159" t="s">
        <v>2203</v>
      </c>
    </row>
    <row r="136" spans="1:65" s="2" customFormat="1" ht="16.5" customHeight="1">
      <c r="A136" s="29"/>
      <c r="B136" s="147"/>
      <c r="C136" s="162" t="s">
        <v>228</v>
      </c>
      <c r="D136" s="162" t="s">
        <v>271</v>
      </c>
      <c r="E136" s="163" t="s">
        <v>2204</v>
      </c>
      <c r="F136" s="164" t="s">
        <v>2205</v>
      </c>
      <c r="G136" s="165" t="s">
        <v>222</v>
      </c>
      <c r="H136" s="166">
        <v>146</v>
      </c>
      <c r="I136" s="167"/>
      <c r="J136" s="166">
        <f t="shared" si="0"/>
        <v>0</v>
      </c>
      <c r="K136" s="168"/>
      <c r="L136" s="169"/>
      <c r="M136" s="170" t="s">
        <v>1</v>
      </c>
      <c r="N136" s="171" t="s">
        <v>41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199</v>
      </c>
      <c r="AT136" s="159" t="s">
        <v>271</v>
      </c>
      <c r="AU136" s="159" t="s">
        <v>173</v>
      </c>
      <c r="AY136" s="14" t="s">
        <v>166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173</v>
      </c>
      <c r="BK136" s="161">
        <f t="shared" si="9"/>
        <v>0</v>
      </c>
      <c r="BL136" s="14" t="s">
        <v>167</v>
      </c>
      <c r="BM136" s="159" t="s">
        <v>2206</v>
      </c>
    </row>
    <row r="137" spans="1:65" s="2" customFormat="1" ht="16.5" customHeight="1">
      <c r="A137" s="29"/>
      <c r="B137" s="147"/>
      <c r="C137" s="162" t="s">
        <v>232</v>
      </c>
      <c r="D137" s="162" t="s">
        <v>271</v>
      </c>
      <c r="E137" s="163" t="s">
        <v>2207</v>
      </c>
      <c r="F137" s="164" t="s">
        <v>2208</v>
      </c>
      <c r="G137" s="165" t="s">
        <v>222</v>
      </c>
      <c r="H137" s="166">
        <v>8</v>
      </c>
      <c r="I137" s="167"/>
      <c r="J137" s="166">
        <f t="shared" si="0"/>
        <v>0</v>
      </c>
      <c r="K137" s="168"/>
      <c r="L137" s="169"/>
      <c r="M137" s="170" t="s">
        <v>1</v>
      </c>
      <c r="N137" s="171" t="s">
        <v>41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199</v>
      </c>
      <c r="AT137" s="159" t="s">
        <v>271</v>
      </c>
      <c r="AU137" s="159" t="s">
        <v>173</v>
      </c>
      <c r="AY137" s="14" t="s">
        <v>166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173</v>
      </c>
      <c r="BK137" s="161">
        <f t="shared" si="9"/>
        <v>0</v>
      </c>
      <c r="BL137" s="14" t="s">
        <v>167</v>
      </c>
      <c r="BM137" s="159" t="s">
        <v>2209</v>
      </c>
    </row>
    <row r="138" spans="1:65" s="2" customFormat="1" ht="16.5" customHeight="1">
      <c r="A138" s="29"/>
      <c r="B138" s="147"/>
      <c r="C138" s="162" t="s">
        <v>237</v>
      </c>
      <c r="D138" s="162" t="s">
        <v>271</v>
      </c>
      <c r="E138" s="163" t="s">
        <v>2210</v>
      </c>
      <c r="F138" s="164" t="s">
        <v>2211</v>
      </c>
      <c r="G138" s="165" t="s">
        <v>268</v>
      </c>
      <c r="H138" s="166">
        <v>30</v>
      </c>
      <c r="I138" s="167"/>
      <c r="J138" s="166">
        <f t="shared" si="0"/>
        <v>0</v>
      </c>
      <c r="K138" s="168"/>
      <c r="L138" s="169"/>
      <c r="M138" s="170" t="s">
        <v>1</v>
      </c>
      <c r="N138" s="171" t="s">
        <v>41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199</v>
      </c>
      <c r="AT138" s="159" t="s">
        <v>271</v>
      </c>
      <c r="AU138" s="159" t="s">
        <v>173</v>
      </c>
      <c r="AY138" s="14" t="s">
        <v>166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173</v>
      </c>
      <c r="BK138" s="161">
        <f t="shared" si="9"/>
        <v>0</v>
      </c>
      <c r="BL138" s="14" t="s">
        <v>167</v>
      </c>
      <c r="BM138" s="159" t="s">
        <v>2212</v>
      </c>
    </row>
    <row r="139" spans="1:65" s="2" customFormat="1" ht="16.5" customHeight="1">
      <c r="A139" s="29"/>
      <c r="B139" s="147"/>
      <c r="C139" s="162" t="s">
        <v>241</v>
      </c>
      <c r="D139" s="162" t="s">
        <v>271</v>
      </c>
      <c r="E139" s="163" t="s">
        <v>2213</v>
      </c>
      <c r="F139" s="164" t="s">
        <v>2214</v>
      </c>
      <c r="G139" s="165" t="s">
        <v>268</v>
      </c>
      <c r="H139" s="166">
        <v>3</v>
      </c>
      <c r="I139" s="167"/>
      <c r="J139" s="166">
        <f t="shared" si="0"/>
        <v>0</v>
      </c>
      <c r="K139" s="168"/>
      <c r="L139" s="169"/>
      <c r="M139" s="170" t="s">
        <v>1</v>
      </c>
      <c r="N139" s="171" t="s">
        <v>41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199</v>
      </c>
      <c r="AT139" s="159" t="s">
        <v>271</v>
      </c>
      <c r="AU139" s="159" t="s">
        <v>173</v>
      </c>
      <c r="AY139" s="14" t="s">
        <v>166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173</v>
      </c>
      <c r="BK139" s="161">
        <f t="shared" si="9"/>
        <v>0</v>
      </c>
      <c r="BL139" s="14" t="s">
        <v>167</v>
      </c>
      <c r="BM139" s="159" t="s">
        <v>2215</v>
      </c>
    </row>
    <row r="140" spans="1:65" s="2" customFormat="1" ht="16.5" customHeight="1">
      <c r="A140" s="29"/>
      <c r="B140" s="147"/>
      <c r="C140" s="162" t="s">
        <v>245</v>
      </c>
      <c r="D140" s="162" t="s">
        <v>271</v>
      </c>
      <c r="E140" s="163" t="s">
        <v>2216</v>
      </c>
      <c r="F140" s="164" t="s">
        <v>2217</v>
      </c>
      <c r="G140" s="165" t="s">
        <v>268</v>
      </c>
      <c r="H140" s="166">
        <v>6</v>
      </c>
      <c r="I140" s="167"/>
      <c r="J140" s="166">
        <f t="shared" si="0"/>
        <v>0</v>
      </c>
      <c r="K140" s="168"/>
      <c r="L140" s="169"/>
      <c r="M140" s="170" t="s">
        <v>1</v>
      </c>
      <c r="N140" s="171" t="s">
        <v>41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199</v>
      </c>
      <c r="AT140" s="159" t="s">
        <v>271</v>
      </c>
      <c r="AU140" s="159" t="s">
        <v>173</v>
      </c>
      <c r="AY140" s="14" t="s">
        <v>166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173</v>
      </c>
      <c r="BK140" s="161">
        <f t="shared" si="9"/>
        <v>0</v>
      </c>
      <c r="BL140" s="14" t="s">
        <v>167</v>
      </c>
      <c r="BM140" s="159" t="s">
        <v>2218</v>
      </c>
    </row>
    <row r="141" spans="1:65" s="2" customFormat="1" ht="16.5" customHeight="1">
      <c r="A141" s="29"/>
      <c r="B141" s="147"/>
      <c r="C141" s="162" t="s">
        <v>7</v>
      </c>
      <c r="D141" s="162" t="s">
        <v>271</v>
      </c>
      <c r="E141" s="163" t="s">
        <v>2219</v>
      </c>
      <c r="F141" s="164" t="s">
        <v>2220</v>
      </c>
      <c r="G141" s="165" t="s">
        <v>268</v>
      </c>
      <c r="H141" s="166">
        <v>17</v>
      </c>
      <c r="I141" s="167"/>
      <c r="J141" s="166">
        <f t="shared" si="0"/>
        <v>0</v>
      </c>
      <c r="K141" s="168"/>
      <c r="L141" s="169"/>
      <c r="M141" s="170" t="s">
        <v>1</v>
      </c>
      <c r="N141" s="171" t="s">
        <v>41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199</v>
      </c>
      <c r="AT141" s="159" t="s">
        <v>271</v>
      </c>
      <c r="AU141" s="159" t="s">
        <v>173</v>
      </c>
      <c r="AY141" s="14" t="s">
        <v>166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173</v>
      </c>
      <c r="BK141" s="161">
        <f t="shared" si="9"/>
        <v>0</v>
      </c>
      <c r="BL141" s="14" t="s">
        <v>167</v>
      </c>
      <c r="BM141" s="159" t="s">
        <v>2221</v>
      </c>
    </row>
    <row r="142" spans="1:65" s="2" customFormat="1" ht="16.5" customHeight="1">
      <c r="A142" s="29"/>
      <c r="B142" s="147"/>
      <c r="C142" s="162" t="s">
        <v>252</v>
      </c>
      <c r="D142" s="162" t="s">
        <v>271</v>
      </c>
      <c r="E142" s="163" t="s">
        <v>2222</v>
      </c>
      <c r="F142" s="164" t="s">
        <v>2223</v>
      </c>
      <c r="G142" s="165" t="s">
        <v>268</v>
      </c>
      <c r="H142" s="166">
        <v>59</v>
      </c>
      <c r="I142" s="167"/>
      <c r="J142" s="166">
        <f t="shared" si="0"/>
        <v>0</v>
      </c>
      <c r="K142" s="168"/>
      <c r="L142" s="169"/>
      <c r="M142" s="170" t="s">
        <v>1</v>
      </c>
      <c r="N142" s="171" t="s">
        <v>41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199</v>
      </c>
      <c r="AT142" s="159" t="s">
        <v>271</v>
      </c>
      <c r="AU142" s="159" t="s">
        <v>173</v>
      </c>
      <c r="AY142" s="14" t="s">
        <v>166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173</v>
      </c>
      <c r="BK142" s="161">
        <f t="shared" si="9"/>
        <v>0</v>
      </c>
      <c r="BL142" s="14" t="s">
        <v>167</v>
      </c>
      <c r="BM142" s="159" t="s">
        <v>2224</v>
      </c>
    </row>
    <row r="143" spans="1:65" s="2" customFormat="1" ht="21.75" customHeight="1">
      <c r="A143" s="29"/>
      <c r="B143" s="147"/>
      <c r="C143" s="162" t="s">
        <v>256</v>
      </c>
      <c r="D143" s="162" t="s">
        <v>271</v>
      </c>
      <c r="E143" s="163" t="s">
        <v>2225</v>
      </c>
      <c r="F143" s="164" t="s">
        <v>2226</v>
      </c>
      <c r="G143" s="165" t="s">
        <v>268</v>
      </c>
      <c r="H143" s="166">
        <v>43</v>
      </c>
      <c r="I143" s="167"/>
      <c r="J143" s="166">
        <f t="shared" si="0"/>
        <v>0</v>
      </c>
      <c r="K143" s="168"/>
      <c r="L143" s="169"/>
      <c r="M143" s="170" t="s">
        <v>1</v>
      </c>
      <c r="N143" s="171" t="s">
        <v>41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199</v>
      </c>
      <c r="AT143" s="159" t="s">
        <v>271</v>
      </c>
      <c r="AU143" s="159" t="s">
        <v>173</v>
      </c>
      <c r="AY143" s="14" t="s">
        <v>166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173</v>
      </c>
      <c r="BK143" s="161">
        <f t="shared" si="9"/>
        <v>0</v>
      </c>
      <c r="BL143" s="14" t="s">
        <v>167</v>
      </c>
      <c r="BM143" s="159" t="s">
        <v>2227</v>
      </c>
    </row>
    <row r="144" spans="1:65" s="2" customFormat="1" ht="24.2" customHeight="1">
      <c r="A144" s="29"/>
      <c r="B144" s="147"/>
      <c r="C144" s="162" t="s">
        <v>260</v>
      </c>
      <c r="D144" s="162" t="s">
        <v>271</v>
      </c>
      <c r="E144" s="163" t="s">
        <v>2228</v>
      </c>
      <c r="F144" s="164" t="s">
        <v>2229</v>
      </c>
      <c r="G144" s="165" t="s">
        <v>268</v>
      </c>
      <c r="H144" s="166">
        <v>9</v>
      </c>
      <c r="I144" s="167"/>
      <c r="J144" s="166">
        <f t="shared" si="0"/>
        <v>0</v>
      </c>
      <c r="K144" s="168"/>
      <c r="L144" s="169"/>
      <c r="M144" s="170" t="s">
        <v>1</v>
      </c>
      <c r="N144" s="171" t="s">
        <v>41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199</v>
      </c>
      <c r="AT144" s="159" t="s">
        <v>271</v>
      </c>
      <c r="AU144" s="159" t="s">
        <v>173</v>
      </c>
      <c r="AY144" s="14" t="s">
        <v>166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173</v>
      </c>
      <c r="BK144" s="161">
        <f t="shared" si="9"/>
        <v>0</v>
      </c>
      <c r="BL144" s="14" t="s">
        <v>167</v>
      </c>
      <c r="BM144" s="159" t="s">
        <v>2230</v>
      </c>
    </row>
    <row r="145" spans="1:65" s="2" customFormat="1" ht="16.5" customHeight="1">
      <c r="A145" s="29"/>
      <c r="B145" s="147"/>
      <c r="C145" s="162" t="s">
        <v>265</v>
      </c>
      <c r="D145" s="162" t="s">
        <v>271</v>
      </c>
      <c r="E145" s="163" t="s">
        <v>2231</v>
      </c>
      <c r="F145" s="164" t="s">
        <v>2232</v>
      </c>
      <c r="G145" s="165" t="s">
        <v>268</v>
      </c>
      <c r="H145" s="166">
        <v>1</v>
      </c>
      <c r="I145" s="167"/>
      <c r="J145" s="166">
        <f t="shared" si="0"/>
        <v>0</v>
      </c>
      <c r="K145" s="168"/>
      <c r="L145" s="169"/>
      <c r="M145" s="170" t="s">
        <v>1</v>
      </c>
      <c r="N145" s="171" t="s">
        <v>41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199</v>
      </c>
      <c r="AT145" s="159" t="s">
        <v>271</v>
      </c>
      <c r="AU145" s="159" t="s">
        <v>173</v>
      </c>
      <c r="AY145" s="14" t="s">
        <v>166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173</v>
      </c>
      <c r="BK145" s="161">
        <f t="shared" si="9"/>
        <v>0</v>
      </c>
      <c r="BL145" s="14" t="s">
        <v>167</v>
      </c>
      <c r="BM145" s="159" t="s">
        <v>2233</v>
      </c>
    </row>
    <row r="146" spans="1:65" s="2" customFormat="1" ht="24.2" customHeight="1">
      <c r="A146" s="29"/>
      <c r="B146" s="147"/>
      <c r="C146" s="162" t="s">
        <v>270</v>
      </c>
      <c r="D146" s="162" t="s">
        <v>271</v>
      </c>
      <c r="E146" s="163" t="s">
        <v>2234</v>
      </c>
      <c r="F146" s="164" t="s">
        <v>2235</v>
      </c>
      <c r="G146" s="165" t="s">
        <v>268</v>
      </c>
      <c r="H146" s="166">
        <v>2</v>
      </c>
      <c r="I146" s="167"/>
      <c r="J146" s="166">
        <f t="shared" si="0"/>
        <v>0</v>
      </c>
      <c r="K146" s="168"/>
      <c r="L146" s="169"/>
      <c r="M146" s="170" t="s">
        <v>1</v>
      </c>
      <c r="N146" s="171" t="s">
        <v>41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199</v>
      </c>
      <c r="AT146" s="159" t="s">
        <v>271</v>
      </c>
      <c r="AU146" s="159" t="s">
        <v>173</v>
      </c>
      <c r="AY146" s="14" t="s">
        <v>166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173</v>
      </c>
      <c r="BK146" s="161">
        <f t="shared" si="9"/>
        <v>0</v>
      </c>
      <c r="BL146" s="14" t="s">
        <v>167</v>
      </c>
      <c r="BM146" s="159" t="s">
        <v>2236</v>
      </c>
    </row>
    <row r="147" spans="1:65" s="2" customFormat="1" ht="16.5" customHeight="1">
      <c r="A147" s="29"/>
      <c r="B147" s="147"/>
      <c r="C147" s="162" t="s">
        <v>277</v>
      </c>
      <c r="D147" s="162" t="s">
        <v>271</v>
      </c>
      <c r="E147" s="163" t="s">
        <v>2237</v>
      </c>
      <c r="F147" s="164" t="s">
        <v>2238</v>
      </c>
      <c r="G147" s="165" t="s">
        <v>268</v>
      </c>
      <c r="H147" s="166">
        <v>1</v>
      </c>
      <c r="I147" s="167"/>
      <c r="J147" s="166">
        <f t="shared" si="0"/>
        <v>0</v>
      </c>
      <c r="K147" s="168"/>
      <c r="L147" s="169"/>
      <c r="M147" s="170" t="s">
        <v>1</v>
      </c>
      <c r="N147" s="171" t="s">
        <v>41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199</v>
      </c>
      <c r="AT147" s="159" t="s">
        <v>271</v>
      </c>
      <c r="AU147" s="159" t="s">
        <v>173</v>
      </c>
      <c r="AY147" s="14" t="s">
        <v>166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173</v>
      </c>
      <c r="BK147" s="161">
        <f t="shared" si="9"/>
        <v>0</v>
      </c>
      <c r="BL147" s="14" t="s">
        <v>167</v>
      </c>
      <c r="BM147" s="159" t="s">
        <v>2239</v>
      </c>
    </row>
    <row r="148" spans="1:65" s="2" customFormat="1" ht="21.75" customHeight="1">
      <c r="A148" s="29"/>
      <c r="B148" s="147"/>
      <c r="C148" s="162" t="s">
        <v>281</v>
      </c>
      <c r="D148" s="162" t="s">
        <v>271</v>
      </c>
      <c r="E148" s="163" t="s">
        <v>2240</v>
      </c>
      <c r="F148" s="164" t="s">
        <v>2241</v>
      </c>
      <c r="G148" s="165" t="s">
        <v>268</v>
      </c>
      <c r="H148" s="166">
        <v>2</v>
      </c>
      <c r="I148" s="167"/>
      <c r="J148" s="166">
        <f t="shared" si="0"/>
        <v>0</v>
      </c>
      <c r="K148" s="168"/>
      <c r="L148" s="169"/>
      <c r="M148" s="170" t="s">
        <v>1</v>
      </c>
      <c r="N148" s="171" t="s">
        <v>41</v>
      </c>
      <c r="O148" s="58"/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8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199</v>
      </c>
      <c r="AT148" s="159" t="s">
        <v>271</v>
      </c>
      <c r="AU148" s="159" t="s">
        <v>173</v>
      </c>
      <c r="AY148" s="14" t="s">
        <v>166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173</v>
      </c>
      <c r="BK148" s="161">
        <f t="shared" si="9"/>
        <v>0</v>
      </c>
      <c r="BL148" s="14" t="s">
        <v>167</v>
      </c>
      <c r="BM148" s="159" t="s">
        <v>2242</v>
      </c>
    </row>
    <row r="149" spans="1:65" s="2" customFormat="1" ht="24.2" customHeight="1">
      <c r="A149" s="29"/>
      <c r="B149" s="147"/>
      <c r="C149" s="162" t="s">
        <v>285</v>
      </c>
      <c r="D149" s="162" t="s">
        <v>271</v>
      </c>
      <c r="E149" s="163" t="s">
        <v>2243</v>
      </c>
      <c r="F149" s="164" t="s">
        <v>2244</v>
      </c>
      <c r="G149" s="165" t="s">
        <v>268</v>
      </c>
      <c r="H149" s="166">
        <v>14</v>
      </c>
      <c r="I149" s="167"/>
      <c r="J149" s="166">
        <f t="shared" si="0"/>
        <v>0</v>
      </c>
      <c r="K149" s="168"/>
      <c r="L149" s="169"/>
      <c r="M149" s="170" t="s">
        <v>1</v>
      </c>
      <c r="N149" s="171" t="s">
        <v>41</v>
      </c>
      <c r="O149" s="58"/>
      <c r="P149" s="157">
        <f t="shared" si="1"/>
        <v>0</v>
      </c>
      <c r="Q149" s="157">
        <v>0</v>
      </c>
      <c r="R149" s="157">
        <f t="shared" si="2"/>
        <v>0</v>
      </c>
      <c r="S149" s="157">
        <v>0</v>
      </c>
      <c r="T149" s="158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199</v>
      </c>
      <c r="AT149" s="159" t="s">
        <v>271</v>
      </c>
      <c r="AU149" s="159" t="s">
        <v>173</v>
      </c>
      <c r="AY149" s="14" t="s">
        <v>166</v>
      </c>
      <c r="BE149" s="160">
        <f t="shared" si="4"/>
        <v>0</v>
      </c>
      <c r="BF149" s="160">
        <f t="shared" si="5"/>
        <v>0</v>
      </c>
      <c r="BG149" s="160">
        <f t="shared" si="6"/>
        <v>0</v>
      </c>
      <c r="BH149" s="160">
        <f t="shared" si="7"/>
        <v>0</v>
      </c>
      <c r="BI149" s="160">
        <f t="shared" si="8"/>
        <v>0</v>
      </c>
      <c r="BJ149" s="14" t="s">
        <v>173</v>
      </c>
      <c r="BK149" s="161">
        <f t="shared" si="9"/>
        <v>0</v>
      </c>
      <c r="BL149" s="14" t="s">
        <v>167</v>
      </c>
      <c r="BM149" s="159" t="s">
        <v>2245</v>
      </c>
    </row>
    <row r="150" spans="1:65" s="2" customFormat="1" ht="21.75" customHeight="1">
      <c r="A150" s="29"/>
      <c r="B150" s="147"/>
      <c r="C150" s="162" t="s">
        <v>291</v>
      </c>
      <c r="D150" s="162" t="s">
        <v>271</v>
      </c>
      <c r="E150" s="163" t="s">
        <v>2246</v>
      </c>
      <c r="F150" s="164" t="s">
        <v>2247</v>
      </c>
      <c r="G150" s="165" t="s">
        <v>268</v>
      </c>
      <c r="H150" s="166">
        <v>78</v>
      </c>
      <c r="I150" s="167"/>
      <c r="J150" s="166">
        <f t="shared" si="0"/>
        <v>0</v>
      </c>
      <c r="K150" s="168"/>
      <c r="L150" s="169"/>
      <c r="M150" s="170" t="s">
        <v>1</v>
      </c>
      <c r="N150" s="171" t="s">
        <v>41</v>
      </c>
      <c r="O150" s="58"/>
      <c r="P150" s="157">
        <f t="shared" si="1"/>
        <v>0</v>
      </c>
      <c r="Q150" s="157">
        <v>0</v>
      </c>
      <c r="R150" s="157">
        <f t="shared" si="2"/>
        <v>0</v>
      </c>
      <c r="S150" s="157">
        <v>0</v>
      </c>
      <c r="T150" s="158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199</v>
      </c>
      <c r="AT150" s="159" t="s">
        <v>271</v>
      </c>
      <c r="AU150" s="159" t="s">
        <v>173</v>
      </c>
      <c r="AY150" s="14" t="s">
        <v>166</v>
      </c>
      <c r="BE150" s="160">
        <f t="shared" si="4"/>
        <v>0</v>
      </c>
      <c r="BF150" s="160">
        <f t="shared" si="5"/>
        <v>0</v>
      </c>
      <c r="BG150" s="160">
        <f t="shared" si="6"/>
        <v>0</v>
      </c>
      <c r="BH150" s="160">
        <f t="shared" si="7"/>
        <v>0</v>
      </c>
      <c r="BI150" s="160">
        <f t="shared" si="8"/>
        <v>0</v>
      </c>
      <c r="BJ150" s="14" t="s">
        <v>173</v>
      </c>
      <c r="BK150" s="161">
        <f t="shared" si="9"/>
        <v>0</v>
      </c>
      <c r="BL150" s="14" t="s">
        <v>167</v>
      </c>
      <c r="BM150" s="159" t="s">
        <v>2248</v>
      </c>
    </row>
    <row r="151" spans="1:65" s="2" customFormat="1" ht="16.5" customHeight="1">
      <c r="A151" s="29"/>
      <c r="B151" s="147"/>
      <c r="C151" s="162" t="s">
        <v>299</v>
      </c>
      <c r="D151" s="162" t="s">
        <v>271</v>
      </c>
      <c r="E151" s="163" t="s">
        <v>2249</v>
      </c>
      <c r="F151" s="164" t="s">
        <v>2250</v>
      </c>
      <c r="G151" s="165" t="s">
        <v>268</v>
      </c>
      <c r="H151" s="166">
        <v>12</v>
      </c>
      <c r="I151" s="167"/>
      <c r="J151" s="166">
        <f t="shared" si="0"/>
        <v>0</v>
      </c>
      <c r="K151" s="168"/>
      <c r="L151" s="169"/>
      <c r="M151" s="170" t="s">
        <v>1</v>
      </c>
      <c r="N151" s="171" t="s">
        <v>41</v>
      </c>
      <c r="O151" s="58"/>
      <c r="P151" s="157">
        <f t="shared" si="1"/>
        <v>0</v>
      </c>
      <c r="Q151" s="157">
        <v>0</v>
      </c>
      <c r="R151" s="157">
        <f t="shared" si="2"/>
        <v>0</v>
      </c>
      <c r="S151" s="157">
        <v>0</v>
      </c>
      <c r="T151" s="158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199</v>
      </c>
      <c r="AT151" s="159" t="s">
        <v>271</v>
      </c>
      <c r="AU151" s="159" t="s">
        <v>173</v>
      </c>
      <c r="AY151" s="14" t="s">
        <v>166</v>
      </c>
      <c r="BE151" s="160">
        <f t="shared" si="4"/>
        <v>0</v>
      </c>
      <c r="BF151" s="160">
        <f t="shared" si="5"/>
        <v>0</v>
      </c>
      <c r="BG151" s="160">
        <f t="shared" si="6"/>
        <v>0</v>
      </c>
      <c r="BH151" s="160">
        <f t="shared" si="7"/>
        <v>0</v>
      </c>
      <c r="BI151" s="160">
        <f t="shared" si="8"/>
        <v>0</v>
      </c>
      <c r="BJ151" s="14" t="s">
        <v>173</v>
      </c>
      <c r="BK151" s="161">
        <f t="shared" si="9"/>
        <v>0</v>
      </c>
      <c r="BL151" s="14" t="s">
        <v>167</v>
      </c>
      <c r="BM151" s="159" t="s">
        <v>2251</v>
      </c>
    </row>
    <row r="152" spans="1:65" s="2" customFormat="1" ht="21.75" customHeight="1">
      <c r="A152" s="29"/>
      <c r="B152" s="147"/>
      <c r="C152" s="162" t="s">
        <v>303</v>
      </c>
      <c r="D152" s="162" t="s">
        <v>271</v>
      </c>
      <c r="E152" s="163" t="s">
        <v>2252</v>
      </c>
      <c r="F152" s="164" t="s">
        <v>2253</v>
      </c>
      <c r="G152" s="165" t="s">
        <v>268</v>
      </c>
      <c r="H152" s="166">
        <v>4</v>
      </c>
      <c r="I152" s="167"/>
      <c r="J152" s="166">
        <f t="shared" si="0"/>
        <v>0</v>
      </c>
      <c r="K152" s="168"/>
      <c r="L152" s="169"/>
      <c r="M152" s="170" t="s">
        <v>1</v>
      </c>
      <c r="N152" s="171" t="s">
        <v>41</v>
      </c>
      <c r="O152" s="58"/>
      <c r="P152" s="157">
        <f t="shared" si="1"/>
        <v>0</v>
      </c>
      <c r="Q152" s="157">
        <v>0</v>
      </c>
      <c r="R152" s="157">
        <f t="shared" si="2"/>
        <v>0</v>
      </c>
      <c r="S152" s="157">
        <v>0</v>
      </c>
      <c r="T152" s="158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199</v>
      </c>
      <c r="AT152" s="159" t="s">
        <v>271</v>
      </c>
      <c r="AU152" s="159" t="s">
        <v>173</v>
      </c>
      <c r="AY152" s="14" t="s">
        <v>166</v>
      </c>
      <c r="BE152" s="160">
        <f t="shared" si="4"/>
        <v>0</v>
      </c>
      <c r="BF152" s="160">
        <f t="shared" si="5"/>
        <v>0</v>
      </c>
      <c r="BG152" s="160">
        <f t="shared" si="6"/>
        <v>0</v>
      </c>
      <c r="BH152" s="160">
        <f t="shared" si="7"/>
        <v>0</v>
      </c>
      <c r="BI152" s="160">
        <f t="shared" si="8"/>
        <v>0</v>
      </c>
      <c r="BJ152" s="14" t="s">
        <v>173</v>
      </c>
      <c r="BK152" s="161">
        <f t="shared" si="9"/>
        <v>0</v>
      </c>
      <c r="BL152" s="14" t="s">
        <v>167</v>
      </c>
      <c r="BM152" s="159" t="s">
        <v>2254</v>
      </c>
    </row>
    <row r="153" spans="1:65" s="2" customFormat="1" ht="16.5" customHeight="1">
      <c r="A153" s="29"/>
      <c r="B153" s="147"/>
      <c r="C153" s="162" t="s">
        <v>307</v>
      </c>
      <c r="D153" s="162" t="s">
        <v>271</v>
      </c>
      <c r="E153" s="163" t="s">
        <v>2255</v>
      </c>
      <c r="F153" s="164" t="s">
        <v>2256</v>
      </c>
      <c r="G153" s="165" t="s">
        <v>268</v>
      </c>
      <c r="H153" s="166">
        <v>1</v>
      </c>
      <c r="I153" s="167"/>
      <c r="J153" s="166">
        <f t="shared" si="0"/>
        <v>0</v>
      </c>
      <c r="K153" s="168"/>
      <c r="L153" s="169"/>
      <c r="M153" s="170" t="s">
        <v>1</v>
      </c>
      <c r="N153" s="171" t="s">
        <v>41</v>
      </c>
      <c r="O153" s="58"/>
      <c r="P153" s="157">
        <f t="shared" si="1"/>
        <v>0</v>
      </c>
      <c r="Q153" s="157">
        <v>0</v>
      </c>
      <c r="R153" s="157">
        <f t="shared" si="2"/>
        <v>0</v>
      </c>
      <c r="S153" s="157">
        <v>0</v>
      </c>
      <c r="T153" s="158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199</v>
      </c>
      <c r="AT153" s="159" t="s">
        <v>271</v>
      </c>
      <c r="AU153" s="159" t="s">
        <v>173</v>
      </c>
      <c r="AY153" s="14" t="s">
        <v>166</v>
      </c>
      <c r="BE153" s="160">
        <f t="shared" si="4"/>
        <v>0</v>
      </c>
      <c r="BF153" s="160">
        <f t="shared" si="5"/>
        <v>0</v>
      </c>
      <c r="BG153" s="160">
        <f t="shared" si="6"/>
        <v>0</v>
      </c>
      <c r="BH153" s="160">
        <f t="shared" si="7"/>
        <v>0</v>
      </c>
      <c r="BI153" s="160">
        <f t="shared" si="8"/>
        <v>0</v>
      </c>
      <c r="BJ153" s="14" t="s">
        <v>173</v>
      </c>
      <c r="BK153" s="161">
        <f t="shared" si="9"/>
        <v>0</v>
      </c>
      <c r="BL153" s="14" t="s">
        <v>167</v>
      </c>
      <c r="BM153" s="159" t="s">
        <v>2257</v>
      </c>
    </row>
    <row r="154" spans="1:65" s="2" customFormat="1" ht="16.5" customHeight="1">
      <c r="A154" s="29"/>
      <c r="B154" s="147"/>
      <c r="C154" s="162" t="s">
        <v>311</v>
      </c>
      <c r="D154" s="162" t="s">
        <v>271</v>
      </c>
      <c r="E154" s="163" t="s">
        <v>2258</v>
      </c>
      <c r="F154" s="164" t="s">
        <v>2259</v>
      </c>
      <c r="G154" s="165" t="s">
        <v>268</v>
      </c>
      <c r="H154" s="166">
        <v>1</v>
      </c>
      <c r="I154" s="167"/>
      <c r="J154" s="166">
        <f t="shared" si="0"/>
        <v>0</v>
      </c>
      <c r="K154" s="168"/>
      <c r="L154" s="169"/>
      <c r="M154" s="170" t="s">
        <v>1</v>
      </c>
      <c r="N154" s="171" t="s">
        <v>41</v>
      </c>
      <c r="O154" s="58"/>
      <c r="P154" s="157">
        <f t="shared" si="1"/>
        <v>0</v>
      </c>
      <c r="Q154" s="157">
        <v>0</v>
      </c>
      <c r="R154" s="157">
        <f t="shared" si="2"/>
        <v>0</v>
      </c>
      <c r="S154" s="157">
        <v>0</v>
      </c>
      <c r="T154" s="158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199</v>
      </c>
      <c r="AT154" s="159" t="s">
        <v>271</v>
      </c>
      <c r="AU154" s="159" t="s">
        <v>173</v>
      </c>
      <c r="AY154" s="14" t="s">
        <v>166</v>
      </c>
      <c r="BE154" s="160">
        <f t="shared" si="4"/>
        <v>0</v>
      </c>
      <c r="BF154" s="160">
        <f t="shared" si="5"/>
        <v>0</v>
      </c>
      <c r="BG154" s="160">
        <f t="shared" si="6"/>
        <v>0</v>
      </c>
      <c r="BH154" s="160">
        <f t="shared" si="7"/>
        <v>0</v>
      </c>
      <c r="BI154" s="160">
        <f t="shared" si="8"/>
        <v>0</v>
      </c>
      <c r="BJ154" s="14" t="s">
        <v>173</v>
      </c>
      <c r="BK154" s="161">
        <f t="shared" si="9"/>
        <v>0</v>
      </c>
      <c r="BL154" s="14" t="s">
        <v>167</v>
      </c>
      <c r="BM154" s="159" t="s">
        <v>2260</v>
      </c>
    </row>
    <row r="155" spans="1:65" s="2" customFormat="1" ht="16.5" customHeight="1">
      <c r="A155" s="29"/>
      <c r="B155" s="147"/>
      <c r="C155" s="162" t="s">
        <v>315</v>
      </c>
      <c r="D155" s="162" t="s">
        <v>271</v>
      </c>
      <c r="E155" s="163" t="s">
        <v>2261</v>
      </c>
      <c r="F155" s="164" t="s">
        <v>2262</v>
      </c>
      <c r="G155" s="165" t="s">
        <v>268</v>
      </c>
      <c r="H155" s="166">
        <v>1</v>
      </c>
      <c r="I155" s="167"/>
      <c r="J155" s="166">
        <f t="shared" si="0"/>
        <v>0</v>
      </c>
      <c r="K155" s="168"/>
      <c r="L155" s="169"/>
      <c r="M155" s="170" t="s">
        <v>1</v>
      </c>
      <c r="N155" s="171" t="s">
        <v>41</v>
      </c>
      <c r="O155" s="58"/>
      <c r="P155" s="157">
        <f t="shared" si="1"/>
        <v>0</v>
      </c>
      <c r="Q155" s="157">
        <v>0</v>
      </c>
      <c r="R155" s="157">
        <f t="shared" si="2"/>
        <v>0</v>
      </c>
      <c r="S155" s="157">
        <v>0</v>
      </c>
      <c r="T155" s="158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199</v>
      </c>
      <c r="AT155" s="159" t="s">
        <v>271</v>
      </c>
      <c r="AU155" s="159" t="s">
        <v>173</v>
      </c>
      <c r="AY155" s="14" t="s">
        <v>166</v>
      </c>
      <c r="BE155" s="160">
        <f t="shared" si="4"/>
        <v>0</v>
      </c>
      <c r="BF155" s="160">
        <f t="shared" si="5"/>
        <v>0</v>
      </c>
      <c r="BG155" s="160">
        <f t="shared" si="6"/>
        <v>0</v>
      </c>
      <c r="BH155" s="160">
        <f t="shared" si="7"/>
        <v>0</v>
      </c>
      <c r="BI155" s="160">
        <f t="shared" si="8"/>
        <v>0</v>
      </c>
      <c r="BJ155" s="14" t="s">
        <v>173</v>
      </c>
      <c r="BK155" s="161">
        <f t="shared" si="9"/>
        <v>0</v>
      </c>
      <c r="BL155" s="14" t="s">
        <v>167</v>
      </c>
      <c r="BM155" s="159" t="s">
        <v>2263</v>
      </c>
    </row>
    <row r="156" spans="1:65" s="2" customFormat="1" ht="16.5" customHeight="1">
      <c r="A156" s="29"/>
      <c r="B156" s="147"/>
      <c r="C156" s="162" t="s">
        <v>319</v>
      </c>
      <c r="D156" s="162" t="s">
        <v>271</v>
      </c>
      <c r="E156" s="163" t="s">
        <v>2264</v>
      </c>
      <c r="F156" s="164" t="s">
        <v>2265</v>
      </c>
      <c r="G156" s="165" t="s">
        <v>268</v>
      </c>
      <c r="H156" s="166">
        <v>1</v>
      </c>
      <c r="I156" s="167"/>
      <c r="J156" s="166">
        <f t="shared" si="0"/>
        <v>0</v>
      </c>
      <c r="K156" s="168"/>
      <c r="L156" s="169"/>
      <c r="M156" s="170" t="s">
        <v>1</v>
      </c>
      <c r="N156" s="171" t="s">
        <v>41</v>
      </c>
      <c r="O156" s="58"/>
      <c r="P156" s="157">
        <f t="shared" si="1"/>
        <v>0</v>
      </c>
      <c r="Q156" s="157">
        <v>0</v>
      </c>
      <c r="R156" s="157">
        <f t="shared" si="2"/>
        <v>0</v>
      </c>
      <c r="S156" s="157">
        <v>0</v>
      </c>
      <c r="T156" s="158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199</v>
      </c>
      <c r="AT156" s="159" t="s">
        <v>271</v>
      </c>
      <c r="AU156" s="159" t="s">
        <v>173</v>
      </c>
      <c r="AY156" s="14" t="s">
        <v>166</v>
      </c>
      <c r="BE156" s="160">
        <f t="shared" si="4"/>
        <v>0</v>
      </c>
      <c r="BF156" s="160">
        <f t="shared" si="5"/>
        <v>0</v>
      </c>
      <c r="BG156" s="160">
        <f t="shared" si="6"/>
        <v>0</v>
      </c>
      <c r="BH156" s="160">
        <f t="shared" si="7"/>
        <v>0</v>
      </c>
      <c r="BI156" s="160">
        <f t="shared" si="8"/>
        <v>0</v>
      </c>
      <c r="BJ156" s="14" t="s">
        <v>173</v>
      </c>
      <c r="BK156" s="161">
        <f t="shared" si="9"/>
        <v>0</v>
      </c>
      <c r="BL156" s="14" t="s">
        <v>167</v>
      </c>
      <c r="BM156" s="159" t="s">
        <v>2266</v>
      </c>
    </row>
    <row r="157" spans="1:65" s="2" customFormat="1" ht="16.5" customHeight="1">
      <c r="A157" s="29"/>
      <c r="B157" s="147"/>
      <c r="C157" s="162" t="s">
        <v>323</v>
      </c>
      <c r="D157" s="162" t="s">
        <v>271</v>
      </c>
      <c r="E157" s="163" t="s">
        <v>2267</v>
      </c>
      <c r="F157" s="164" t="s">
        <v>2268</v>
      </c>
      <c r="G157" s="165" t="s">
        <v>268</v>
      </c>
      <c r="H157" s="166">
        <v>1</v>
      </c>
      <c r="I157" s="167"/>
      <c r="J157" s="166">
        <f t="shared" si="0"/>
        <v>0</v>
      </c>
      <c r="K157" s="168"/>
      <c r="L157" s="169"/>
      <c r="M157" s="170" t="s">
        <v>1</v>
      </c>
      <c r="N157" s="171" t="s">
        <v>41</v>
      </c>
      <c r="O157" s="58"/>
      <c r="P157" s="157">
        <f t="shared" si="1"/>
        <v>0</v>
      </c>
      <c r="Q157" s="157">
        <v>0</v>
      </c>
      <c r="R157" s="157">
        <f t="shared" si="2"/>
        <v>0</v>
      </c>
      <c r="S157" s="157">
        <v>0</v>
      </c>
      <c r="T157" s="158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199</v>
      </c>
      <c r="AT157" s="159" t="s">
        <v>271</v>
      </c>
      <c r="AU157" s="159" t="s">
        <v>173</v>
      </c>
      <c r="AY157" s="14" t="s">
        <v>166</v>
      </c>
      <c r="BE157" s="160">
        <f t="shared" si="4"/>
        <v>0</v>
      </c>
      <c r="BF157" s="160">
        <f t="shared" si="5"/>
        <v>0</v>
      </c>
      <c r="BG157" s="160">
        <f t="shared" si="6"/>
        <v>0</v>
      </c>
      <c r="BH157" s="160">
        <f t="shared" si="7"/>
        <v>0</v>
      </c>
      <c r="BI157" s="160">
        <f t="shared" si="8"/>
        <v>0</v>
      </c>
      <c r="BJ157" s="14" t="s">
        <v>173</v>
      </c>
      <c r="BK157" s="161">
        <f t="shared" si="9"/>
        <v>0</v>
      </c>
      <c r="BL157" s="14" t="s">
        <v>167</v>
      </c>
      <c r="BM157" s="159" t="s">
        <v>2269</v>
      </c>
    </row>
    <row r="158" spans="1:65" s="2" customFormat="1" ht="16.5" customHeight="1">
      <c r="A158" s="29"/>
      <c r="B158" s="147"/>
      <c r="C158" s="162" t="s">
        <v>327</v>
      </c>
      <c r="D158" s="162" t="s">
        <v>271</v>
      </c>
      <c r="E158" s="163" t="s">
        <v>2270</v>
      </c>
      <c r="F158" s="164" t="s">
        <v>2271</v>
      </c>
      <c r="G158" s="165" t="s">
        <v>268</v>
      </c>
      <c r="H158" s="166">
        <v>1</v>
      </c>
      <c r="I158" s="167"/>
      <c r="J158" s="166">
        <f t="shared" si="0"/>
        <v>0</v>
      </c>
      <c r="K158" s="168"/>
      <c r="L158" s="169"/>
      <c r="M158" s="170" t="s">
        <v>1</v>
      </c>
      <c r="N158" s="171" t="s">
        <v>41</v>
      </c>
      <c r="O158" s="58"/>
      <c r="P158" s="157">
        <f t="shared" si="1"/>
        <v>0</v>
      </c>
      <c r="Q158" s="157">
        <v>0</v>
      </c>
      <c r="R158" s="157">
        <f t="shared" si="2"/>
        <v>0</v>
      </c>
      <c r="S158" s="157">
        <v>0</v>
      </c>
      <c r="T158" s="158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199</v>
      </c>
      <c r="AT158" s="159" t="s">
        <v>271</v>
      </c>
      <c r="AU158" s="159" t="s">
        <v>173</v>
      </c>
      <c r="AY158" s="14" t="s">
        <v>166</v>
      </c>
      <c r="BE158" s="160">
        <f t="shared" si="4"/>
        <v>0</v>
      </c>
      <c r="BF158" s="160">
        <f t="shared" si="5"/>
        <v>0</v>
      </c>
      <c r="BG158" s="160">
        <f t="shared" si="6"/>
        <v>0</v>
      </c>
      <c r="BH158" s="160">
        <f t="shared" si="7"/>
        <v>0</v>
      </c>
      <c r="BI158" s="160">
        <f t="shared" si="8"/>
        <v>0</v>
      </c>
      <c r="BJ158" s="14" t="s">
        <v>173</v>
      </c>
      <c r="BK158" s="161">
        <f t="shared" si="9"/>
        <v>0</v>
      </c>
      <c r="BL158" s="14" t="s">
        <v>167</v>
      </c>
      <c r="BM158" s="159" t="s">
        <v>2272</v>
      </c>
    </row>
    <row r="159" spans="1:65" s="2" customFormat="1" ht="16.5" customHeight="1">
      <c r="A159" s="29"/>
      <c r="B159" s="147"/>
      <c r="C159" s="162" t="s">
        <v>331</v>
      </c>
      <c r="D159" s="162" t="s">
        <v>271</v>
      </c>
      <c r="E159" s="163" t="s">
        <v>2273</v>
      </c>
      <c r="F159" s="164" t="s">
        <v>2274</v>
      </c>
      <c r="G159" s="165" t="s">
        <v>268</v>
      </c>
      <c r="H159" s="166">
        <v>1</v>
      </c>
      <c r="I159" s="167"/>
      <c r="J159" s="166">
        <f t="shared" si="0"/>
        <v>0</v>
      </c>
      <c r="K159" s="168"/>
      <c r="L159" s="169"/>
      <c r="M159" s="170" t="s">
        <v>1</v>
      </c>
      <c r="N159" s="171" t="s">
        <v>41</v>
      </c>
      <c r="O159" s="58"/>
      <c r="P159" s="157">
        <f t="shared" si="1"/>
        <v>0</v>
      </c>
      <c r="Q159" s="157">
        <v>0</v>
      </c>
      <c r="R159" s="157">
        <f t="shared" si="2"/>
        <v>0</v>
      </c>
      <c r="S159" s="157">
        <v>0</v>
      </c>
      <c r="T159" s="158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199</v>
      </c>
      <c r="AT159" s="159" t="s">
        <v>271</v>
      </c>
      <c r="AU159" s="159" t="s">
        <v>173</v>
      </c>
      <c r="AY159" s="14" t="s">
        <v>166</v>
      </c>
      <c r="BE159" s="160">
        <f t="shared" si="4"/>
        <v>0</v>
      </c>
      <c r="BF159" s="160">
        <f t="shared" si="5"/>
        <v>0</v>
      </c>
      <c r="BG159" s="160">
        <f t="shared" si="6"/>
        <v>0</v>
      </c>
      <c r="BH159" s="160">
        <f t="shared" si="7"/>
        <v>0</v>
      </c>
      <c r="BI159" s="160">
        <f t="shared" si="8"/>
        <v>0</v>
      </c>
      <c r="BJ159" s="14" t="s">
        <v>173</v>
      </c>
      <c r="BK159" s="161">
        <f t="shared" si="9"/>
        <v>0</v>
      </c>
      <c r="BL159" s="14" t="s">
        <v>167</v>
      </c>
      <c r="BM159" s="159" t="s">
        <v>2275</v>
      </c>
    </row>
    <row r="160" spans="1:65" s="2" customFormat="1" ht="16.5" customHeight="1">
      <c r="A160" s="29"/>
      <c r="B160" s="147"/>
      <c r="C160" s="162" t="s">
        <v>338</v>
      </c>
      <c r="D160" s="162" t="s">
        <v>271</v>
      </c>
      <c r="E160" s="163" t="s">
        <v>2276</v>
      </c>
      <c r="F160" s="164" t="s">
        <v>2277</v>
      </c>
      <c r="G160" s="165" t="s">
        <v>334</v>
      </c>
      <c r="H160" s="167"/>
      <c r="I160" s="167"/>
      <c r="J160" s="166">
        <f t="shared" si="0"/>
        <v>0</v>
      </c>
      <c r="K160" s="168"/>
      <c r="L160" s="169"/>
      <c r="M160" s="170" t="s">
        <v>1</v>
      </c>
      <c r="N160" s="171" t="s">
        <v>41</v>
      </c>
      <c r="O160" s="58"/>
      <c r="P160" s="157">
        <f t="shared" si="1"/>
        <v>0</v>
      </c>
      <c r="Q160" s="157">
        <v>0</v>
      </c>
      <c r="R160" s="157">
        <f t="shared" si="2"/>
        <v>0</v>
      </c>
      <c r="S160" s="157">
        <v>0</v>
      </c>
      <c r="T160" s="158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199</v>
      </c>
      <c r="AT160" s="159" t="s">
        <v>271</v>
      </c>
      <c r="AU160" s="159" t="s">
        <v>173</v>
      </c>
      <c r="AY160" s="14" t="s">
        <v>166</v>
      </c>
      <c r="BE160" s="160">
        <f t="shared" si="4"/>
        <v>0</v>
      </c>
      <c r="BF160" s="160">
        <f t="shared" si="5"/>
        <v>0</v>
      </c>
      <c r="BG160" s="160">
        <f t="shared" si="6"/>
        <v>0</v>
      </c>
      <c r="BH160" s="160">
        <f t="shared" si="7"/>
        <v>0</v>
      </c>
      <c r="BI160" s="160">
        <f t="shared" si="8"/>
        <v>0</v>
      </c>
      <c r="BJ160" s="14" t="s">
        <v>173</v>
      </c>
      <c r="BK160" s="161">
        <f t="shared" si="9"/>
        <v>0</v>
      </c>
      <c r="BL160" s="14" t="s">
        <v>167</v>
      </c>
      <c r="BM160" s="159" t="s">
        <v>2278</v>
      </c>
    </row>
    <row r="161" spans="1:65" s="12" customFormat="1" ht="22.9" customHeight="1">
      <c r="B161" s="134"/>
      <c r="D161" s="135" t="s">
        <v>74</v>
      </c>
      <c r="E161" s="145" t="s">
        <v>1689</v>
      </c>
      <c r="F161" s="145" t="s">
        <v>2279</v>
      </c>
      <c r="I161" s="137"/>
      <c r="J161" s="146">
        <f>BK161</f>
        <v>0</v>
      </c>
      <c r="L161" s="134"/>
      <c r="M161" s="139"/>
      <c r="N161" s="140"/>
      <c r="O161" s="140"/>
      <c r="P161" s="141">
        <f>SUM(P162:P199)</f>
        <v>0</v>
      </c>
      <c r="Q161" s="140"/>
      <c r="R161" s="141">
        <f>SUM(R162:R199)</f>
        <v>0</v>
      </c>
      <c r="S161" s="140"/>
      <c r="T161" s="142">
        <f>SUM(T162:T199)</f>
        <v>0</v>
      </c>
      <c r="AR161" s="135" t="s">
        <v>179</v>
      </c>
      <c r="AT161" s="143" t="s">
        <v>74</v>
      </c>
      <c r="AU161" s="143" t="s">
        <v>83</v>
      </c>
      <c r="AY161" s="135" t="s">
        <v>166</v>
      </c>
      <c r="BK161" s="144">
        <f>SUM(BK162:BK199)</f>
        <v>0</v>
      </c>
    </row>
    <row r="162" spans="1:65" s="2" customFormat="1" ht="21.75" customHeight="1">
      <c r="A162" s="29"/>
      <c r="B162" s="147"/>
      <c r="C162" s="148" t="s">
        <v>342</v>
      </c>
      <c r="D162" s="148" t="s">
        <v>169</v>
      </c>
      <c r="E162" s="149" t="s">
        <v>2280</v>
      </c>
      <c r="F162" s="150" t="s">
        <v>2281</v>
      </c>
      <c r="G162" s="151" t="s">
        <v>268</v>
      </c>
      <c r="H162" s="152">
        <v>172</v>
      </c>
      <c r="I162" s="153"/>
      <c r="J162" s="152">
        <f t="shared" ref="J162:J199" si="10">ROUND(I162*H162,3)</f>
        <v>0</v>
      </c>
      <c r="K162" s="154"/>
      <c r="L162" s="30"/>
      <c r="M162" s="155" t="s">
        <v>1</v>
      </c>
      <c r="N162" s="156" t="s">
        <v>41</v>
      </c>
      <c r="O162" s="58"/>
      <c r="P162" s="157">
        <f t="shared" ref="P162:P199" si="11">O162*H162</f>
        <v>0</v>
      </c>
      <c r="Q162" s="157">
        <v>0</v>
      </c>
      <c r="R162" s="157">
        <f t="shared" ref="R162:R199" si="12">Q162*H162</f>
        <v>0</v>
      </c>
      <c r="S162" s="157">
        <v>0</v>
      </c>
      <c r="T162" s="158">
        <f t="shared" ref="T162:T199" si="13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442</v>
      </c>
      <c r="AT162" s="159" t="s">
        <v>169</v>
      </c>
      <c r="AU162" s="159" t="s">
        <v>173</v>
      </c>
      <c r="AY162" s="14" t="s">
        <v>166</v>
      </c>
      <c r="BE162" s="160">
        <f t="shared" ref="BE162:BE199" si="14">IF(N162="základná",J162,0)</f>
        <v>0</v>
      </c>
      <c r="BF162" s="160">
        <f t="shared" ref="BF162:BF199" si="15">IF(N162="znížená",J162,0)</f>
        <v>0</v>
      </c>
      <c r="BG162" s="160">
        <f t="shared" ref="BG162:BG199" si="16">IF(N162="zákl. prenesená",J162,0)</f>
        <v>0</v>
      </c>
      <c r="BH162" s="160">
        <f t="shared" ref="BH162:BH199" si="17">IF(N162="zníž. prenesená",J162,0)</f>
        <v>0</v>
      </c>
      <c r="BI162" s="160">
        <f t="shared" ref="BI162:BI199" si="18">IF(N162="nulová",J162,0)</f>
        <v>0</v>
      </c>
      <c r="BJ162" s="14" t="s">
        <v>173</v>
      </c>
      <c r="BK162" s="161">
        <f t="shared" ref="BK162:BK199" si="19">ROUND(I162*H162,3)</f>
        <v>0</v>
      </c>
      <c r="BL162" s="14" t="s">
        <v>442</v>
      </c>
      <c r="BM162" s="159" t="s">
        <v>2282</v>
      </c>
    </row>
    <row r="163" spans="1:65" s="2" customFormat="1" ht="24.2" customHeight="1">
      <c r="A163" s="29"/>
      <c r="B163" s="147"/>
      <c r="C163" s="148" t="s">
        <v>346</v>
      </c>
      <c r="D163" s="148" t="s">
        <v>169</v>
      </c>
      <c r="E163" s="149" t="s">
        <v>2283</v>
      </c>
      <c r="F163" s="150" t="s">
        <v>2284</v>
      </c>
      <c r="G163" s="151" t="s">
        <v>268</v>
      </c>
      <c r="H163" s="152">
        <v>119</v>
      </c>
      <c r="I163" s="153"/>
      <c r="J163" s="152">
        <f t="shared" si="10"/>
        <v>0</v>
      </c>
      <c r="K163" s="154"/>
      <c r="L163" s="30"/>
      <c r="M163" s="155" t="s">
        <v>1</v>
      </c>
      <c r="N163" s="156" t="s">
        <v>41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8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442</v>
      </c>
      <c r="AT163" s="159" t="s">
        <v>169</v>
      </c>
      <c r="AU163" s="159" t="s">
        <v>173</v>
      </c>
      <c r="AY163" s="14" t="s">
        <v>166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173</v>
      </c>
      <c r="BK163" s="161">
        <f t="shared" si="19"/>
        <v>0</v>
      </c>
      <c r="BL163" s="14" t="s">
        <v>442</v>
      </c>
      <c r="BM163" s="159" t="s">
        <v>2285</v>
      </c>
    </row>
    <row r="164" spans="1:65" s="2" customFormat="1" ht="24.2" customHeight="1">
      <c r="A164" s="29"/>
      <c r="B164" s="147"/>
      <c r="C164" s="148" t="s">
        <v>350</v>
      </c>
      <c r="D164" s="148" t="s">
        <v>169</v>
      </c>
      <c r="E164" s="149" t="s">
        <v>2286</v>
      </c>
      <c r="F164" s="150" t="s">
        <v>2287</v>
      </c>
      <c r="G164" s="151" t="s">
        <v>222</v>
      </c>
      <c r="H164" s="152">
        <v>300</v>
      </c>
      <c r="I164" s="153"/>
      <c r="J164" s="152">
        <f t="shared" si="10"/>
        <v>0</v>
      </c>
      <c r="K164" s="154"/>
      <c r="L164" s="30"/>
      <c r="M164" s="155" t="s">
        <v>1</v>
      </c>
      <c r="N164" s="156" t="s">
        <v>41</v>
      </c>
      <c r="O164" s="58"/>
      <c r="P164" s="157">
        <f t="shared" si="11"/>
        <v>0</v>
      </c>
      <c r="Q164" s="157">
        <v>0</v>
      </c>
      <c r="R164" s="157">
        <f t="shared" si="12"/>
        <v>0</v>
      </c>
      <c r="S164" s="157">
        <v>0</v>
      </c>
      <c r="T164" s="158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442</v>
      </c>
      <c r="AT164" s="159" t="s">
        <v>169</v>
      </c>
      <c r="AU164" s="159" t="s">
        <v>173</v>
      </c>
      <c r="AY164" s="14" t="s">
        <v>166</v>
      </c>
      <c r="BE164" s="160">
        <f t="shared" si="14"/>
        <v>0</v>
      </c>
      <c r="BF164" s="160">
        <f t="shared" si="15"/>
        <v>0</v>
      </c>
      <c r="BG164" s="160">
        <f t="shared" si="16"/>
        <v>0</v>
      </c>
      <c r="BH164" s="160">
        <f t="shared" si="17"/>
        <v>0</v>
      </c>
      <c r="BI164" s="160">
        <f t="shared" si="18"/>
        <v>0</v>
      </c>
      <c r="BJ164" s="14" t="s">
        <v>173</v>
      </c>
      <c r="BK164" s="161">
        <f t="shared" si="19"/>
        <v>0</v>
      </c>
      <c r="BL164" s="14" t="s">
        <v>442</v>
      </c>
      <c r="BM164" s="159" t="s">
        <v>2288</v>
      </c>
    </row>
    <row r="165" spans="1:65" s="2" customFormat="1" ht="24.2" customHeight="1">
      <c r="A165" s="29"/>
      <c r="B165" s="147"/>
      <c r="C165" s="148" t="s">
        <v>354</v>
      </c>
      <c r="D165" s="148" t="s">
        <v>169</v>
      </c>
      <c r="E165" s="149" t="s">
        <v>2289</v>
      </c>
      <c r="F165" s="150" t="s">
        <v>2290</v>
      </c>
      <c r="G165" s="151" t="s">
        <v>222</v>
      </c>
      <c r="H165" s="152">
        <v>38</v>
      </c>
      <c r="I165" s="153"/>
      <c r="J165" s="152">
        <f t="shared" si="10"/>
        <v>0</v>
      </c>
      <c r="K165" s="154"/>
      <c r="L165" s="30"/>
      <c r="M165" s="155" t="s">
        <v>1</v>
      </c>
      <c r="N165" s="156" t="s">
        <v>41</v>
      </c>
      <c r="O165" s="58"/>
      <c r="P165" s="157">
        <f t="shared" si="11"/>
        <v>0</v>
      </c>
      <c r="Q165" s="157">
        <v>0</v>
      </c>
      <c r="R165" s="157">
        <f t="shared" si="12"/>
        <v>0</v>
      </c>
      <c r="S165" s="157">
        <v>0</v>
      </c>
      <c r="T165" s="158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442</v>
      </c>
      <c r="AT165" s="159" t="s">
        <v>169</v>
      </c>
      <c r="AU165" s="159" t="s">
        <v>173</v>
      </c>
      <c r="AY165" s="14" t="s">
        <v>166</v>
      </c>
      <c r="BE165" s="160">
        <f t="shared" si="14"/>
        <v>0</v>
      </c>
      <c r="BF165" s="160">
        <f t="shared" si="15"/>
        <v>0</v>
      </c>
      <c r="BG165" s="160">
        <f t="shared" si="16"/>
        <v>0</v>
      </c>
      <c r="BH165" s="160">
        <f t="shared" si="17"/>
        <v>0</v>
      </c>
      <c r="BI165" s="160">
        <f t="shared" si="18"/>
        <v>0</v>
      </c>
      <c r="BJ165" s="14" t="s">
        <v>173</v>
      </c>
      <c r="BK165" s="161">
        <f t="shared" si="19"/>
        <v>0</v>
      </c>
      <c r="BL165" s="14" t="s">
        <v>442</v>
      </c>
      <c r="BM165" s="159" t="s">
        <v>2291</v>
      </c>
    </row>
    <row r="166" spans="1:65" s="2" customFormat="1" ht="24.2" customHeight="1">
      <c r="A166" s="29"/>
      <c r="B166" s="147"/>
      <c r="C166" s="148" t="s">
        <v>358</v>
      </c>
      <c r="D166" s="148" t="s">
        <v>169</v>
      </c>
      <c r="E166" s="149" t="s">
        <v>2292</v>
      </c>
      <c r="F166" s="150" t="s">
        <v>2293</v>
      </c>
      <c r="G166" s="151" t="s">
        <v>268</v>
      </c>
      <c r="H166" s="152">
        <v>120</v>
      </c>
      <c r="I166" s="153"/>
      <c r="J166" s="152">
        <f t="shared" si="10"/>
        <v>0</v>
      </c>
      <c r="K166" s="154"/>
      <c r="L166" s="30"/>
      <c r="M166" s="155" t="s">
        <v>1</v>
      </c>
      <c r="N166" s="156" t="s">
        <v>41</v>
      </c>
      <c r="O166" s="58"/>
      <c r="P166" s="157">
        <f t="shared" si="11"/>
        <v>0</v>
      </c>
      <c r="Q166" s="157">
        <v>0</v>
      </c>
      <c r="R166" s="157">
        <f t="shared" si="12"/>
        <v>0</v>
      </c>
      <c r="S166" s="157">
        <v>0</v>
      </c>
      <c r="T166" s="158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442</v>
      </c>
      <c r="AT166" s="159" t="s">
        <v>169</v>
      </c>
      <c r="AU166" s="159" t="s">
        <v>173</v>
      </c>
      <c r="AY166" s="14" t="s">
        <v>166</v>
      </c>
      <c r="BE166" s="160">
        <f t="shared" si="14"/>
        <v>0</v>
      </c>
      <c r="BF166" s="160">
        <f t="shared" si="15"/>
        <v>0</v>
      </c>
      <c r="BG166" s="160">
        <f t="shared" si="16"/>
        <v>0</v>
      </c>
      <c r="BH166" s="160">
        <f t="shared" si="17"/>
        <v>0</v>
      </c>
      <c r="BI166" s="160">
        <f t="shared" si="18"/>
        <v>0</v>
      </c>
      <c r="BJ166" s="14" t="s">
        <v>173</v>
      </c>
      <c r="BK166" s="161">
        <f t="shared" si="19"/>
        <v>0</v>
      </c>
      <c r="BL166" s="14" t="s">
        <v>442</v>
      </c>
      <c r="BM166" s="159" t="s">
        <v>2294</v>
      </c>
    </row>
    <row r="167" spans="1:65" s="2" customFormat="1" ht="16.5" customHeight="1">
      <c r="A167" s="29"/>
      <c r="B167" s="147"/>
      <c r="C167" s="148" t="s">
        <v>364</v>
      </c>
      <c r="D167" s="148" t="s">
        <v>169</v>
      </c>
      <c r="E167" s="149" t="s">
        <v>2295</v>
      </c>
      <c r="F167" s="150" t="s">
        <v>2296</v>
      </c>
      <c r="G167" s="151" t="s">
        <v>222</v>
      </c>
      <c r="H167" s="152">
        <v>250</v>
      </c>
      <c r="I167" s="153"/>
      <c r="J167" s="152">
        <f t="shared" si="10"/>
        <v>0</v>
      </c>
      <c r="K167" s="154"/>
      <c r="L167" s="30"/>
      <c r="M167" s="155" t="s">
        <v>1</v>
      </c>
      <c r="N167" s="156" t="s">
        <v>41</v>
      </c>
      <c r="O167" s="58"/>
      <c r="P167" s="157">
        <f t="shared" si="11"/>
        <v>0</v>
      </c>
      <c r="Q167" s="157">
        <v>0</v>
      </c>
      <c r="R167" s="157">
        <f t="shared" si="12"/>
        <v>0</v>
      </c>
      <c r="S167" s="157">
        <v>0</v>
      </c>
      <c r="T167" s="158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442</v>
      </c>
      <c r="AT167" s="159" t="s">
        <v>169</v>
      </c>
      <c r="AU167" s="159" t="s">
        <v>173</v>
      </c>
      <c r="AY167" s="14" t="s">
        <v>166</v>
      </c>
      <c r="BE167" s="160">
        <f t="shared" si="14"/>
        <v>0</v>
      </c>
      <c r="BF167" s="160">
        <f t="shared" si="15"/>
        <v>0</v>
      </c>
      <c r="BG167" s="160">
        <f t="shared" si="16"/>
        <v>0</v>
      </c>
      <c r="BH167" s="160">
        <f t="shared" si="17"/>
        <v>0</v>
      </c>
      <c r="BI167" s="160">
        <f t="shared" si="18"/>
        <v>0</v>
      </c>
      <c r="BJ167" s="14" t="s">
        <v>173</v>
      </c>
      <c r="BK167" s="161">
        <f t="shared" si="19"/>
        <v>0</v>
      </c>
      <c r="BL167" s="14" t="s">
        <v>442</v>
      </c>
      <c r="BM167" s="159" t="s">
        <v>2297</v>
      </c>
    </row>
    <row r="168" spans="1:65" s="2" customFormat="1" ht="16.5" customHeight="1">
      <c r="A168" s="29"/>
      <c r="B168" s="147"/>
      <c r="C168" s="148" t="s">
        <v>368</v>
      </c>
      <c r="D168" s="148" t="s">
        <v>169</v>
      </c>
      <c r="E168" s="149" t="s">
        <v>2298</v>
      </c>
      <c r="F168" s="150" t="s">
        <v>2299</v>
      </c>
      <c r="G168" s="151" t="s">
        <v>222</v>
      </c>
      <c r="H168" s="152">
        <v>1758</v>
      </c>
      <c r="I168" s="153"/>
      <c r="J168" s="152">
        <f t="shared" si="10"/>
        <v>0</v>
      </c>
      <c r="K168" s="154"/>
      <c r="L168" s="30"/>
      <c r="M168" s="155" t="s">
        <v>1</v>
      </c>
      <c r="N168" s="156" t="s">
        <v>41</v>
      </c>
      <c r="O168" s="58"/>
      <c r="P168" s="157">
        <f t="shared" si="11"/>
        <v>0</v>
      </c>
      <c r="Q168" s="157">
        <v>0</v>
      </c>
      <c r="R168" s="157">
        <f t="shared" si="12"/>
        <v>0</v>
      </c>
      <c r="S168" s="157">
        <v>0</v>
      </c>
      <c r="T168" s="158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442</v>
      </c>
      <c r="AT168" s="159" t="s">
        <v>169</v>
      </c>
      <c r="AU168" s="159" t="s">
        <v>173</v>
      </c>
      <c r="AY168" s="14" t="s">
        <v>166</v>
      </c>
      <c r="BE168" s="160">
        <f t="shared" si="14"/>
        <v>0</v>
      </c>
      <c r="BF168" s="160">
        <f t="shared" si="15"/>
        <v>0</v>
      </c>
      <c r="BG168" s="160">
        <f t="shared" si="16"/>
        <v>0</v>
      </c>
      <c r="BH168" s="160">
        <f t="shared" si="17"/>
        <v>0</v>
      </c>
      <c r="BI168" s="160">
        <f t="shared" si="18"/>
        <v>0</v>
      </c>
      <c r="BJ168" s="14" t="s">
        <v>173</v>
      </c>
      <c r="BK168" s="161">
        <f t="shared" si="19"/>
        <v>0</v>
      </c>
      <c r="BL168" s="14" t="s">
        <v>442</v>
      </c>
      <c r="BM168" s="159" t="s">
        <v>2300</v>
      </c>
    </row>
    <row r="169" spans="1:65" s="2" customFormat="1" ht="16.5" customHeight="1">
      <c r="A169" s="29"/>
      <c r="B169" s="147"/>
      <c r="C169" s="148" t="s">
        <v>372</v>
      </c>
      <c r="D169" s="148" t="s">
        <v>169</v>
      </c>
      <c r="E169" s="149" t="s">
        <v>2301</v>
      </c>
      <c r="F169" s="150" t="s">
        <v>2302</v>
      </c>
      <c r="G169" s="151" t="s">
        <v>222</v>
      </c>
      <c r="H169" s="152">
        <v>1825</v>
      </c>
      <c r="I169" s="153"/>
      <c r="J169" s="152">
        <f t="shared" si="10"/>
        <v>0</v>
      </c>
      <c r="K169" s="154"/>
      <c r="L169" s="30"/>
      <c r="M169" s="155" t="s">
        <v>1</v>
      </c>
      <c r="N169" s="156" t="s">
        <v>41</v>
      </c>
      <c r="O169" s="58"/>
      <c r="P169" s="157">
        <f t="shared" si="11"/>
        <v>0</v>
      </c>
      <c r="Q169" s="157">
        <v>0</v>
      </c>
      <c r="R169" s="157">
        <f t="shared" si="12"/>
        <v>0</v>
      </c>
      <c r="S169" s="157">
        <v>0</v>
      </c>
      <c r="T169" s="158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442</v>
      </c>
      <c r="AT169" s="159" t="s">
        <v>169</v>
      </c>
      <c r="AU169" s="159" t="s">
        <v>173</v>
      </c>
      <c r="AY169" s="14" t="s">
        <v>166</v>
      </c>
      <c r="BE169" s="160">
        <f t="shared" si="14"/>
        <v>0</v>
      </c>
      <c r="BF169" s="160">
        <f t="shared" si="15"/>
        <v>0</v>
      </c>
      <c r="BG169" s="160">
        <f t="shared" si="16"/>
        <v>0</v>
      </c>
      <c r="BH169" s="160">
        <f t="shared" si="17"/>
        <v>0</v>
      </c>
      <c r="BI169" s="160">
        <f t="shared" si="18"/>
        <v>0</v>
      </c>
      <c r="BJ169" s="14" t="s">
        <v>173</v>
      </c>
      <c r="BK169" s="161">
        <f t="shared" si="19"/>
        <v>0</v>
      </c>
      <c r="BL169" s="14" t="s">
        <v>442</v>
      </c>
      <c r="BM169" s="159" t="s">
        <v>2303</v>
      </c>
    </row>
    <row r="170" spans="1:65" s="2" customFormat="1" ht="16.5" customHeight="1">
      <c r="A170" s="29"/>
      <c r="B170" s="147"/>
      <c r="C170" s="148" t="s">
        <v>376</v>
      </c>
      <c r="D170" s="148" t="s">
        <v>169</v>
      </c>
      <c r="E170" s="149" t="s">
        <v>2304</v>
      </c>
      <c r="F170" s="150" t="s">
        <v>2305</v>
      </c>
      <c r="G170" s="151" t="s">
        <v>222</v>
      </c>
      <c r="H170" s="152">
        <v>35</v>
      </c>
      <c r="I170" s="153"/>
      <c r="J170" s="152">
        <f t="shared" si="10"/>
        <v>0</v>
      </c>
      <c r="K170" s="154"/>
      <c r="L170" s="30"/>
      <c r="M170" s="155" t="s">
        <v>1</v>
      </c>
      <c r="N170" s="156" t="s">
        <v>41</v>
      </c>
      <c r="O170" s="58"/>
      <c r="P170" s="157">
        <f t="shared" si="11"/>
        <v>0</v>
      </c>
      <c r="Q170" s="157">
        <v>0</v>
      </c>
      <c r="R170" s="157">
        <f t="shared" si="12"/>
        <v>0</v>
      </c>
      <c r="S170" s="157">
        <v>0</v>
      </c>
      <c r="T170" s="158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442</v>
      </c>
      <c r="AT170" s="159" t="s">
        <v>169</v>
      </c>
      <c r="AU170" s="159" t="s">
        <v>173</v>
      </c>
      <c r="AY170" s="14" t="s">
        <v>166</v>
      </c>
      <c r="BE170" s="160">
        <f t="shared" si="14"/>
        <v>0</v>
      </c>
      <c r="BF170" s="160">
        <f t="shared" si="15"/>
        <v>0</v>
      </c>
      <c r="BG170" s="160">
        <f t="shared" si="16"/>
        <v>0</v>
      </c>
      <c r="BH170" s="160">
        <f t="shared" si="17"/>
        <v>0</v>
      </c>
      <c r="BI170" s="160">
        <f t="shared" si="18"/>
        <v>0</v>
      </c>
      <c r="BJ170" s="14" t="s">
        <v>173</v>
      </c>
      <c r="BK170" s="161">
        <f t="shared" si="19"/>
        <v>0</v>
      </c>
      <c r="BL170" s="14" t="s">
        <v>442</v>
      </c>
      <c r="BM170" s="159" t="s">
        <v>2306</v>
      </c>
    </row>
    <row r="171" spans="1:65" s="2" customFormat="1" ht="16.5" customHeight="1">
      <c r="A171" s="29"/>
      <c r="B171" s="147"/>
      <c r="C171" s="148" t="s">
        <v>380</v>
      </c>
      <c r="D171" s="148" t="s">
        <v>169</v>
      </c>
      <c r="E171" s="149" t="s">
        <v>2307</v>
      </c>
      <c r="F171" s="150" t="s">
        <v>2308</v>
      </c>
      <c r="G171" s="151" t="s">
        <v>222</v>
      </c>
      <c r="H171" s="152">
        <v>65</v>
      </c>
      <c r="I171" s="153"/>
      <c r="J171" s="152">
        <f t="shared" si="10"/>
        <v>0</v>
      </c>
      <c r="K171" s="154"/>
      <c r="L171" s="30"/>
      <c r="M171" s="155" t="s">
        <v>1</v>
      </c>
      <c r="N171" s="156" t="s">
        <v>41</v>
      </c>
      <c r="O171" s="58"/>
      <c r="P171" s="157">
        <f t="shared" si="11"/>
        <v>0</v>
      </c>
      <c r="Q171" s="157">
        <v>0</v>
      </c>
      <c r="R171" s="157">
        <f t="shared" si="12"/>
        <v>0</v>
      </c>
      <c r="S171" s="157">
        <v>0</v>
      </c>
      <c r="T171" s="158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442</v>
      </c>
      <c r="AT171" s="159" t="s">
        <v>169</v>
      </c>
      <c r="AU171" s="159" t="s">
        <v>173</v>
      </c>
      <c r="AY171" s="14" t="s">
        <v>166</v>
      </c>
      <c r="BE171" s="160">
        <f t="shared" si="14"/>
        <v>0</v>
      </c>
      <c r="BF171" s="160">
        <f t="shared" si="15"/>
        <v>0</v>
      </c>
      <c r="BG171" s="160">
        <f t="shared" si="16"/>
        <v>0</v>
      </c>
      <c r="BH171" s="160">
        <f t="shared" si="17"/>
        <v>0</v>
      </c>
      <c r="BI171" s="160">
        <f t="shared" si="18"/>
        <v>0</v>
      </c>
      <c r="BJ171" s="14" t="s">
        <v>173</v>
      </c>
      <c r="BK171" s="161">
        <f t="shared" si="19"/>
        <v>0</v>
      </c>
      <c r="BL171" s="14" t="s">
        <v>442</v>
      </c>
      <c r="BM171" s="159" t="s">
        <v>2309</v>
      </c>
    </row>
    <row r="172" spans="1:65" s="2" customFormat="1" ht="16.5" customHeight="1">
      <c r="A172" s="29"/>
      <c r="B172" s="147"/>
      <c r="C172" s="148" t="s">
        <v>384</v>
      </c>
      <c r="D172" s="148" t="s">
        <v>169</v>
      </c>
      <c r="E172" s="149" t="s">
        <v>2310</v>
      </c>
      <c r="F172" s="150" t="s">
        <v>2311</v>
      </c>
      <c r="G172" s="151" t="s">
        <v>222</v>
      </c>
      <c r="H172" s="152">
        <v>28</v>
      </c>
      <c r="I172" s="153"/>
      <c r="J172" s="152">
        <f t="shared" si="10"/>
        <v>0</v>
      </c>
      <c r="K172" s="154"/>
      <c r="L172" s="30"/>
      <c r="M172" s="155" t="s">
        <v>1</v>
      </c>
      <c r="N172" s="156" t="s">
        <v>41</v>
      </c>
      <c r="O172" s="58"/>
      <c r="P172" s="157">
        <f t="shared" si="11"/>
        <v>0</v>
      </c>
      <c r="Q172" s="157">
        <v>0</v>
      </c>
      <c r="R172" s="157">
        <f t="shared" si="12"/>
        <v>0</v>
      </c>
      <c r="S172" s="157">
        <v>0</v>
      </c>
      <c r="T172" s="158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442</v>
      </c>
      <c r="AT172" s="159" t="s">
        <v>169</v>
      </c>
      <c r="AU172" s="159" t="s">
        <v>173</v>
      </c>
      <c r="AY172" s="14" t="s">
        <v>166</v>
      </c>
      <c r="BE172" s="160">
        <f t="shared" si="14"/>
        <v>0</v>
      </c>
      <c r="BF172" s="160">
        <f t="shared" si="15"/>
        <v>0</v>
      </c>
      <c r="BG172" s="160">
        <f t="shared" si="16"/>
        <v>0</v>
      </c>
      <c r="BH172" s="160">
        <f t="shared" si="17"/>
        <v>0</v>
      </c>
      <c r="BI172" s="160">
        <f t="shared" si="18"/>
        <v>0</v>
      </c>
      <c r="BJ172" s="14" t="s">
        <v>173</v>
      </c>
      <c r="BK172" s="161">
        <f t="shared" si="19"/>
        <v>0</v>
      </c>
      <c r="BL172" s="14" t="s">
        <v>442</v>
      </c>
      <c r="BM172" s="159" t="s">
        <v>2312</v>
      </c>
    </row>
    <row r="173" spans="1:65" s="2" customFormat="1" ht="16.5" customHeight="1">
      <c r="A173" s="29"/>
      <c r="B173" s="147"/>
      <c r="C173" s="148" t="s">
        <v>388</v>
      </c>
      <c r="D173" s="148" t="s">
        <v>169</v>
      </c>
      <c r="E173" s="149" t="s">
        <v>2313</v>
      </c>
      <c r="F173" s="150" t="s">
        <v>2314</v>
      </c>
      <c r="G173" s="151" t="s">
        <v>222</v>
      </c>
      <c r="H173" s="152">
        <v>146</v>
      </c>
      <c r="I173" s="153"/>
      <c r="J173" s="152">
        <f t="shared" si="10"/>
        <v>0</v>
      </c>
      <c r="K173" s="154"/>
      <c r="L173" s="30"/>
      <c r="M173" s="155" t="s">
        <v>1</v>
      </c>
      <c r="N173" s="156" t="s">
        <v>41</v>
      </c>
      <c r="O173" s="58"/>
      <c r="P173" s="157">
        <f t="shared" si="11"/>
        <v>0</v>
      </c>
      <c r="Q173" s="157">
        <v>0</v>
      </c>
      <c r="R173" s="157">
        <f t="shared" si="12"/>
        <v>0</v>
      </c>
      <c r="S173" s="157">
        <v>0</v>
      </c>
      <c r="T173" s="158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442</v>
      </c>
      <c r="AT173" s="159" t="s">
        <v>169</v>
      </c>
      <c r="AU173" s="159" t="s">
        <v>173</v>
      </c>
      <c r="AY173" s="14" t="s">
        <v>166</v>
      </c>
      <c r="BE173" s="160">
        <f t="shared" si="14"/>
        <v>0</v>
      </c>
      <c r="BF173" s="160">
        <f t="shared" si="15"/>
        <v>0</v>
      </c>
      <c r="BG173" s="160">
        <f t="shared" si="16"/>
        <v>0</v>
      </c>
      <c r="BH173" s="160">
        <f t="shared" si="17"/>
        <v>0</v>
      </c>
      <c r="BI173" s="160">
        <f t="shared" si="18"/>
        <v>0</v>
      </c>
      <c r="BJ173" s="14" t="s">
        <v>173</v>
      </c>
      <c r="BK173" s="161">
        <f t="shared" si="19"/>
        <v>0</v>
      </c>
      <c r="BL173" s="14" t="s">
        <v>442</v>
      </c>
      <c r="BM173" s="159" t="s">
        <v>2315</v>
      </c>
    </row>
    <row r="174" spans="1:65" s="2" customFormat="1" ht="16.5" customHeight="1">
      <c r="A174" s="29"/>
      <c r="B174" s="147"/>
      <c r="C174" s="148" t="s">
        <v>392</v>
      </c>
      <c r="D174" s="148" t="s">
        <v>169</v>
      </c>
      <c r="E174" s="149" t="s">
        <v>2316</v>
      </c>
      <c r="F174" s="150" t="s">
        <v>2317</v>
      </c>
      <c r="G174" s="151" t="s">
        <v>222</v>
      </c>
      <c r="H174" s="152">
        <v>8</v>
      </c>
      <c r="I174" s="153"/>
      <c r="J174" s="152">
        <f t="shared" si="10"/>
        <v>0</v>
      </c>
      <c r="K174" s="154"/>
      <c r="L174" s="30"/>
      <c r="M174" s="155" t="s">
        <v>1</v>
      </c>
      <c r="N174" s="156" t="s">
        <v>41</v>
      </c>
      <c r="O174" s="58"/>
      <c r="P174" s="157">
        <f t="shared" si="11"/>
        <v>0</v>
      </c>
      <c r="Q174" s="157">
        <v>0</v>
      </c>
      <c r="R174" s="157">
        <f t="shared" si="12"/>
        <v>0</v>
      </c>
      <c r="S174" s="157">
        <v>0</v>
      </c>
      <c r="T174" s="158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442</v>
      </c>
      <c r="AT174" s="159" t="s">
        <v>169</v>
      </c>
      <c r="AU174" s="159" t="s">
        <v>173</v>
      </c>
      <c r="AY174" s="14" t="s">
        <v>166</v>
      </c>
      <c r="BE174" s="160">
        <f t="shared" si="14"/>
        <v>0</v>
      </c>
      <c r="BF174" s="160">
        <f t="shared" si="15"/>
        <v>0</v>
      </c>
      <c r="BG174" s="160">
        <f t="shared" si="16"/>
        <v>0</v>
      </c>
      <c r="BH174" s="160">
        <f t="shared" si="17"/>
        <v>0</v>
      </c>
      <c r="BI174" s="160">
        <f t="shared" si="18"/>
        <v>0</v>
      </c>
      <c r="BJ174" s="14" t="s">
        <v>173</v>
      </c>
      <c r="BK174" s="161">
        <f t="shared" si="19"/>
        <v>0</v>
      </c>
      <c r="BL174" s="14" t="s">
        <v>442</v>
      </c>
      <c r="BM174" s="159" t="s">
        <v>2318</v>
      </c>
    </row>
    <row r="175" spans="1:65" s="2" customFormat="1" ht="33" customHeight="1">
      <c r="A175" s="29"/>
      <c r="B175" s="147"/>
      <c r="C175" s="148" t="s">
        <v>396</v>
      </c>
      <c r="D175" s="148" t="s">
        <v>169</v>
      </c>
      <c r="E175" s="149" t="s">
        <v>2319</v>
      </c>
      <c r="F175" s="150" t="s">
        <v>2320</v>
      </c>
      <c r="G175" s="151" t="s">
        <v>268</v>
      </c>
      <c r="H175" s="152">
        <v>236</v>
      </c>
      <c r="I175" s="153"/>
      <c r="J175" s="152">
        <f t="shared" si="10"/>
        <v>0</v>
      </c>
      <c r="K175" s="154"/>
      <c r="L175" s="30"/>
      <c r="M175" s="155" t="s">
        <v>1</v>
      </c>
      <c r="N175" s="156" t="s">
        <v>41</v>
      </c>
      <c r="O175" s="58"/>
      <c r="P175" s="157">
        <f t="shared" si="11"/>
        <v>0</v>
      </c>
      <c r="Q175" s="157">
        <v>0</v>
      </c>
      <c r="R175" s="157">
        <f t="shared" si="12"/>
        <v>0</v>
      </c>
      <c r="S175" s="157">
        <v>0</v>
      </c>
      <c r="T175" s="158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442</v>
      </c>
      <c r="AT175" s="159" t="s">
        <v>169</v>
      </c>
      <c r="AU175" s="159" t="s">
        <v>173</v>
      </c>
      <c r="AY175" s="14" t="s">
        <v>166</v>
      </c>
      <c r="BE175" s="160">
        <f t="shared" si="14"/>
        <v>0</v>
      </c>
      <c r="BF175" s="160">
        <f t="shared" si="15"/>
        <v>0</v>
      </c>
      <c r="BG175" s="160">
        <f t="shared" si="16"/>
        <v>0</v>
      </c>
      <c r="BH175" s="160">
        <f t="shared" si="17"/>
        <v>0</v>
      </c>
      <c r="BI175" s="160">
        <f t="shared" si="18"/>
        <v>0</v>
      </c>
      <c r="BJ175" s="14" t="s">
        <v>173</v>
      </c>
      <c r="BK175" s="161">
        <f t="shared" si="19"/>
        <v>0</v>
      </c>
      <c r="BL175" s="14" t="s">
        <v>442</v>
      </c>
      <c r="BM175" s="159" t="s">
        <v>2321</v>
      </c>
    </row>
    <row r="176" spans="1:65" s="2" customFormat="1" ht="33" customHeight="1">
      <c r="A176" s="29"/>
      <c r="B176" s="147"/>
      <c r="C176" s="148" t="s">
        <v>400</v>
      </c>
      <c r="D176" s="148" t="s">
        <v>169</v>
      </c>
      <c r="E176" s="149" t="s">
        <v>2322</v>
      </c>
      <c r="F176" s="150" t="s">
        <v>2323</v>
      </c>
      <c r="G176" s="151" t="s">
        <v>268</v>
      </c>
      <c r="H176" s="152">
        <v>8</v>
      </c>
      <c r="I176" s="153"/>
      <c r="J176" s="152">
        <f t="shared" si="10"/>
        <v>0</v>
      </c>
      <c r="K176" s="154"/>
      <c r="L176" s="30"/>
      <c r="M176" s="155" t="s">
        <v>1</v>
      </c>
      <c r="N176" s="156" t="s">
        <v>41</v>
      </c>
      <c r="O176" s="58"/>
      <c r="P176" s="157">
        <f t="shared" si="11"/>
        <v>0</v>
      </c>
      <c r="Q176" s="157">
        <v>0</v>
      </c>
      <c r="R176" s="157">
        <f t="shared" si="12"/>
        <v>0</v>
      </c>
      <c r="S176" s="157">
        <v>0</v>
      </c>
      <c r="T176" s="158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442</v>
      </c>
      <c r="AT176" s="159" t="s">
        <v>169</v>
      </c>
      <c r="AU176" s="159" t="s">
        <v>173</v>
      </c>
      <c r="AY176" s="14" t="s">
        <v>166</v>
      </c>
      <c r="BE176" s="160">
        <f t="shared" si="14"/>
        <v>0</v>
      </c>
      <c r="BF176" s="160">
        <f t="shared" si="15"/>
        <v>0</v>
      </c>
      <c r="BG176" s="160">
        <f t="shared" si="16"/>
        <v>0</v>
      </c>
      <c r="BH176" s="160">
        <f t="shared" si="17"/>
        <v>0</v>
      </c>
      <c r="BI176" s="160">
        <f t="shared" si="18"/>
        <v>0</v>
      </c>
      <c r="BJ176" s="14" t="s">
        <v>173</v>
      </c>
      <c r="BK176" s="161">
        <f t="shared" si="19"/>
        <v>0</v>
      </c>
      <c r="BL176" s="14" t="s">
        <v>442</v>
      </c>
      <c r="BM176" s="159" t="s">
        <v>2324</v>
      </c>
    </row>
    <row r="177" spans="1:65" s="2" customFormat="1" ht="24.2" customHeight="1">
      <c r="A177" s="29"/>
      <c r="B177" s="147"/>
      <c r="C177" s="148" t="s">
        <v>404</v>
      </c>
      <c r="D177" s="148" t="s">
        <v>169</v>
      </c>
      <c r="E177" s="149" t="s">
        <v>2325</v>
      </c>
      <c r="F177" s="150" t="s">
        <v>2326</v>
      </c>
      <c r="G177" s="151" t="s">
        <v>268</v>
      </c>
      <c r="H177" s="152">
        <v>47</v>
      </c>
      <c r="I177" s="153"/>
      <c r="J177" s="152">
        <f t="shared" si="10"/>
        <v>0</v>
      </c>
      <c r="K177" s="154"/>
      <c r="L177" s="30"/>
      <c r="M177" s="155" t="s">
        <v>1</v>
      </c>
      <c r="N177" s="156" t="s">
        <v>41</v>
      </c>
      <c r="O177" s="58"/>
      <c r="P177" s="157">
        <f t="shared" si="11"/>
        <v>0</v>
      </c>
      <c r="Q177" s="157">
        <v>0</v>
      </c>
      <c r="R177" s="157">
        <f t="shared" si="12"/>
        <v>0</v>
      </c>
      <c r="S177" s="157">
        <v>0</v>
      </c>
      <c r="T177" s="158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442</v>
      </c>
      <c r="AT177" s="159" t="s">
        <v>169</v>
      </c>
      <c r="AU177" s="159" t="s">
        <v>173</v>
      </c>
      <c r="AY177" s="14" t="s">
        <v>166</v>
      </c>
      <c r="BE177" s="160">
        <f t="shared" si="14"/>
        <v>0</v>
      </c>
      <c r="BF177" s="160">
        <f t="shared" si="15"/>
        <v>0</v>
      </c>
      <c r="BG177" s="160">
        <f t="shared" si="16"/>
        <v>0</v>
      </c>
      <c r="BH177" s="160">
        <f t="shared" si="17"/>
        <v>0</v>
      </c>
      <c r="BI177" s="160">
        <f t="shared" si="18"/>
        <v>0</v>
      </c>
      <c r="BJ177" s="14" t="s">
        <v>173</v>
      </c>
      <c r="BK177" s="161">
        <f t="shared" si="19"/>
        <v>0</v>
      </c>
      <c r="BL177" s="14" t="s">
        <v>442</v>
      </c>
      <c r="BM177" s="159" t="s">
        <v>2327</v>
      </c>
    </row>
    <row r="178" spans="1:65" s="2" customFormat="1" ht="24.2" customHeight="1">
      <c r="A178" s="29"/>
      <c r="B178" s="147"/>
      <c r="C178" s="148" t="s">
        <v>410</v>
      </c>
      <c r="D178" s="148" t="s">
        <v>169</v>
      </c>
      <c r="E178" s="149" t="s">
        <v>2328</v>
      </c>
      <c r="F178" s="150" t="s">
        <v>2329</v>
      </c>
      <c r="G178" s="151" t="s">
        <v>268</v>
      </c>
      <c r="H178" s="152">
        <v>3</v>
      </c>
      <c r="I178" s="153"/>
      <c r="J178" s="152">
        <f t="shared" si="10"/>
        <v>0</v>
      </c>
      <c r="K178" s="154"/>
      <c r="L178" s="30"/>
      <c r="M178" s="155" t="s">
        <v>1</v>
      </c>
      <c r="N178" s="156" t="s">
        <v>41</v>
      </c>
      <c r="O178" s="58"/>
      <c r="P178" s="157">
        <f t="shared" si="11"/>
        <v>0</v>
      </c>
      <c r="Q178" s="157">
        <v>0</v>
      </c>
      <c r="R178" s="157">
        <f t="shared" si="12"/>
        <v>0</v>
      </c>
      <c r="S178" s="157">
        <v>0</v>
      </c>
      <c r="T178" s="158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442</v>
      </c>
      <c r="AT178" s="159" t="s">
        <v>169</v>
      </c>
      <c r="AU178" s="159" t="s">
        <v>173</v>
      </c>
      <c r="AY178" s="14" t="s">
        <v>166</v>
      </c>
      <c r="BE178" s="160">
        <f t="shared" si="14"/>
        <v>0</v>
      </c>
      <c r="BF178" s="160">
        <f t="shared" si="15"/>
        <v>0</v>
      </c>
      <c r="BG178" s="160">
        <f t="shared" si="16"/>
        <v>0</v>
      </c>
      <c r="BH178" s="160">
        <f t="shared" si="17"/>
        <v>0</v>
      </c>
      <c r="BI178" s="160">
        <f t="shared" si="18"/>
        <v>0</v>
      </c>
      <c r="BJ178" s="14" t="s">
        <v>173</v>
      </c>
      <c r="BK178" s="161">
        <f t="shared" si="19"/>
        <v>0</v>
      </c>
      <c r="BL178" s="14" t="s">
        <v>442</v>
      </c>
      <c r="BM178" s="159" t="s">
        <v>2330</v>
      </c>
    </row>
    <row r="179" spans="1:65" s="2" customFormat="1" ht="24.2" customHeight="1">
      <c r="A179" s="29"/>
      <c r="B179" s="147"/>
      <c r="C179" s="148" t="s">
        <v>414</v>
      </c>
      <c r="D179" s="148" t="s">
        <v>169</v>
      </c>
      <c r="E179" s="149" t="s">
        <v>2331</v>
      </c>
      <c r="F179" s="150" t="s">
        <v>2332</v>
      </c>
      <c r="G179" s="151" t="s">
        <v>268</v>
      </c>
      <c r="H179" s="152">
        <v>6</v>
      </c>
      <c r="I179" s="153"/>
      <c r="J179" s="152">
        <f t="shared" si="10"/>
        <v>0</v>
      </c>
      <c r="K179" s="154"/>
      <c r="L179" s="30"/>
      <c r="M179" s="155" t="s">
        <v>1</v>
      </c>
      <c r="N179" s="156" t="s">
        <v>41</v>
      </c>
      <c r="O179" s="58"/>
      <c r="P179" s="157">
        <f t="shared" si="11"/>
        <v>0</v>
      </c>
      <c r="Q179" s="157">
        <v>0</v>
      </c>
      <c r="R179" s="157">
        <f t="shared" si="12"/>
        <v>0</v>
      </c>
      <c r="S179" s="157">
        <v>0</v>
      </c>
      <c r="T179" s="158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442</v>
      </c>
      <c r="AT179" s="159" t="s">
        <v>169</v>
      </c>
      <c r="AU179" s="159" t="s">
        <v>173</v>
      </c>
      <c r="AY179" s="14" t="s">
        <v>166</v>
      </c>
      <c r="BE179" s="160">
        <f t="shared" si="14"/>
        <v>0</v>
      </c>
      <c r="BF179" s="160">
        <f t="shared" si="15"/>
        <v>0</v>
      </c>
      <c r="BG179" s="160">
        <f t="shared" si="16"/>
        <v>0</v>
      </c>
      <c r="BH179" s="160">
        <f t="shared" si="17"/>
        <v>0</v>
      </c>
      <c r="BI179" s="160">
        <f t="shared" si="18"/>
        <v>0</v>
      </c>
      <c r="BJ179" s="14" t="s">
        <v>173</v>
      </c>
      <c r="BK179" s="161">
        <f t="shared" si="19"/>
        <v>0</v>
      </c>
      <c r="BL179" s="14" t="s">
        <v>442</v>
      </c>
      <c r="BM179" s="159" t="s">
        <v>2333</v>
      </c>
    </row>
    <row r="180" spans="1:65" s="2" customFormat="1" ht="16.5" customHeight="1">
      <c r="A180" s="29"/>
      <c r="B180" s="147"/>
      <c r="C180" s="148" t="s">
        <v>418</v>
      </c>
      <c r="D180" s="148" t="s">
        <v>169</v>
      </c>
      <c r="E180" s="149" t="s">
        <v>2334</v>
      </c>
      <c r="F180" s="150" t="s">
        <v>2335</v>
      </c>
      <c r="G180" s="151" t="s">
        <v>268</v>
      </c>
      <c r="H180" s="152">
        <v>3</v>
      </c>
      <c r="I180" s="153"/>
      <c r="J180" s="152">
        <f t="shared" si="10"/>
        <v>0</v>
      </c>
      <c r="K180" s="154"/>
      <c r="L180" s="30"/>
      <c r="M180" s="155" t="s">
        <v>1</v>
      </c>
      <c r="N180" s="156" t="s">
        <v>41</v>
      </c>
      <c r="O180" s="58"/>
      <c r="P180" s="157">
        <f t="shared" si="11"/>
        <v>0</v>
      </c>
      <c r="Q180" s="157">
        <v>0</v>
      </c>
      <c r="R180" s="157">
        <f t="shared" si="12"/>
        <v>0</v>
      </c>
      <c r="S180" s="157">
        <v>0</v>
      </c>
      <c r="T180" s="158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442</v>
      </c>
      <c r="AT180" s="159" t="s">
        <v>169</v>
      </c>
      <c r="AU180" s="159" t="s">
        <v>173</v>
      </c>
      <c r="AY180" s="14" t="s">
        <v>166</v>
      </c>
      <c r="BE180" s="160">
        <f t="shared" si="14"/>
        <v>0</v>
      </c>
      <c r="BF180" s="160">
        <f t="shared" si="15"/>
        <v>0</v>
      </c>
      <c r="BG180" s="160">
        <f t="shared" si="16"/>
        <v>0</v>
      </c>
      <c r="BH180" s="160">
        <f t="shared" si="17"/>
        <v>0</v>
      </c>
      <c r="BI180" s="160">
        <f t="shared" si="18"/>
        <v>0</v>
      </c>
      <c r="BJ180" s="14" t="s">
        <v>173</v>
      </c>
      <c r="BK180" s="161">
        <f t="shared" si="19"/>
        <v>0</v>
      </c>
      <c r="BL180" s="14" t="s">
        <v>442</v>
      </c>
      <c r="BM180" s="159" t="s">
        <v>2336</v>
      </c>
    </row>
    <row r="181" spans="1:65" s="2" customFormat="1" ht="24.2" customHeight="1">
      <c r="A181" s="29"/>
      <c r="B181" s="147"/>
      <c r="C181" s="148" t="s">
        <v>422</v>
      </c>
      <c r="D181" s="148" t="s">
        <v>169</v>
      </c>
      <c r="E181" s="149" t="s">
        <v>2337</v>
      </c>
      <c r="F181" s="150" t="s">
        <v>2338</v>
      </c>
      <c r="G181" s="151" t="s">
        <v>268</v>
      </c>
      <c r="H181" s="152">
        <v>111</v>
      </c>
      <c r="I181" s="153"/>
      <c r="J181" s="152">
        <f t="shared" si="10"/>
        <v>0</v>
      </c>
      <c r="K181" s="154"/>
      <c r="L181" s="30"/>
      <c r="M181" s="155" t="s">
        <v>1</v>
      </c>
      <c r="N181" s="156" t="s">
        <v>41</v>
      </c>
      <c r="O181" s="58"/>
      <c r="P181" s="157">
        <f t="shared" si="11"/>
        <v>0</v>
      </c>
      <c r="Q181" s="157">
        <v>0</v>
      </c>
      <c r="R181" s="157">
        <f t="shared" si="12"/>
        <v>0</v>
      </c>
      <c r="S181" s="157">
        <v>0</v>
      </c>
      <c r="T181" s="158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442</v>
      </c>
      <c r="AT181" s="159" t="s">
        <v>169</v>
      </c>
      <c r="AU181" s="159" t="s">
        <v>173</v>
      </c>
      <c r="AY181" s="14" t="s">
        <v>166</v>
      </c>
      <c r="BE181" s="160">
        <f t="shared" si="14"/>
        <v>0</v>
      </c>
      <c r="BF181" s="160">
        <f t="shared" si="15"/>
        <v>0</v>
      </c>
      <c r="BG181" s="160">
        <f t="shared" si="16"/>
        <v>0</v>
      </c>
      <c r="BH181" s="160">
        <f t="shared" si="17"/>
        <v>0</v>
      </c>
      <c r="BI181" s="160">
        <f t="shared" si="18"/>
        <v>0</v>
      </c>
      <c r="BJ181" s="14" t="s">
        <v>173</v>
      </c>
      <c r="BK181" s="161">
        <f t="shared" si="19"/>
        <v>0</v>
      </c>
      <c r="BL181" s="14" t="s">
        <v>442</v>
      </c>
      <c r="BM181" s="159" t="s">
        <v>2339</v>
      </c>
    </row>
    <row r="182" spans="1:65" s="2" customFormat="1" ht="16.5" customHeight="1">
      <c r="A182" s="29"/>
      <c r="B182" s="147"/>
      <c r="C182" s="148" t="s">
        <v>426</v>
      </c>
      <c r="D182" s="148" t="s">
        <v>169</v>
      </c>
      <c r="E182" s="149" t="s">
        <v>2340</v>
      </c>
      <c r="F182" s="150" t="s">
        <v>2341</v>
      </c>
      <c r="G182" s="151" t="s">
        <v>268</v>
      </c>
      <c r="H182" s="152">
        <v>1</v>
      </c>
      <c r="I182" s="153"/>
      <c r="J182" s="152">
        <f t="shared" si="10"/>
        <v>0</v>
      </c>
      <c r="K182" s="154"/>
      <c r="L182" s="30"/>
      <c r="M182" s="155" t="s">
        <v>1</v>
      </c>
      <c r="N182" s="156" t="s">
        <v>41</v>
      </c>
      <c r="O182" s="58"/>
      <c r="P182" s="157">
        <f t="shared" si="11"/>
        <v>0</v>
      </c>
      <c r="Q182" s="157">
        <v>0</v>
      </c>
      <c r="R182" s="157">
        <f t="shared" si="12"/>
        <v>0</v>
      </c>
      <c r="S182" s="157">
        <v>0</v>
      </c>
      <c r="T182" s="158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442</v>
      </c>
      <c r="AT182" s="159" t="s">
        <v>169</v>
      </c>
      <c r="AU182" s="159" t="s">
        <v>173</v>
      </c>
      <c r="AY182" s="14" t="s">
        <v>166</v>
      </c>
      <c r="BE182" s="160">
        <f t="shared" si="14"/>
        <v>0</v>
      </c>
      <c r="BF182" s="160">
        <f t="shared" si="15"/>
        <v>0</v>
      </c>
      <c r="BG182" s="160">
        <f t="shared" si="16"/>
        <v>0</v>
      </c>
      <c r="BH182" s="160">
        <f t="shared" si="17"/>
        <v>0</v>
      </c>
      <c r="BI182" s="160">
        <f t="shared" si="18"/>
        <v>0</v>
      </c>
      <c r="BJ182" s="14" t="s">
        <v>173</v>
      </c>
      <c r="BK182" s="161">
        <f t="shared" si="19"/>
        <v>0</v>
      </c>
      <c r="BL182" s="14" t="s">
        <v>442</v>
      </c>
      <c r="BM182" s="159" t="s">
        <v>2342</v>
      </c>
    </row>
    <row r="183" spans="1:65" s="2" customFormat="1" ht="16.5" customHeight="1">
      <c r="A183" s="29"/>
      <c r="B183" s="147"/>
      <c r="C183" s="148" t="s">
        <v>430</v>
      </c>
      <c r="D183" s="148" t="s">
        <v>169</v>
      </c>
      <c r="E183" s="149" t="s">
        <v>2343</v>
      </c>
      <c r="F183" s="150" t="s">
        <v>2344</v>
      </c>
      <c r="G183" s="151" t="s">
        <v>268</v>
      </c>
      <c r="H183" s="152">
        <v>2</v>
      </c>
      <c r="I183" s="153"/>
      <c r="J183" s="152">
        <f t="shared" si="10"/>
        <v>0</v>
      </c>
      <c r="K183" s="154"/>
      <c r="L183" s="30"/>
      <c r="M183" s="155" t="s">
        <v>1</v>
      </c>
      <c r="N183" s="156" t="s">
        <v>41</v>
      </c>
      <c r="O183" s="58"/>
      <c r="P183" s="157">
        <f t="shared" si="11"/>
        <v>0</v>
      </c>
      <c r="Q183" s="157">
        <v>0</v>
      </c>
      <c r="R183" s="157">
        <f t="shared" si="12"/>
        <v>0</v>
      </c>
      <c r="S183" s="157">
        <v>0</v>
      </c>
      <c r="T183" s="158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442</v>
      </c>
      <c r="AT183" s="159" t="s">
        <v>169</v>
      </c>
      <c r="AU183" s="159" t="s">
        <v>173</v>
      </c>
      <c r="AY183" s="14" t="s">
        <v>166</v>
      </c>
      <c r="BE183" s="160">
        <f t="shared" si="14"/>
        <v>0</v>
      </c>
      <c r="BF183" s="160">
        <f t="shared" si="15"/>
        <v>0</v>
      </c>
      <c r="BG183" s="160">
        <f t="shared" si="16"/>
        <v>0</v>
      </c>
      <c r="BH183" s="160">
        <f t="shared" si="17"/>
        <v>0</v>
      </c>
      <c r="BI183" s="160">
        <f t="shared" si="18"/>
        <v>0</v>
      </c>
      <c r="BJ183" s="14" t="s">
        <v>173</v>
      </c>
      <c r="BK183" s="161">
        <f t="shared" si="19"/>
        <v>0</v>
      </c>
      <c r="BL183" s="14" t="s">
        <v>442</v>
      </c>
      <c r="BM183" s="159" t="s">
        <v>2345</v>
      </c>
    </row>
    <row r="184" spans="1:65" s="2" customFormat="1" ht="24.2" customHeight="1">
      <c r="A184" s="29"/>
      <c r="B184" s="147"/>
      <c r="C184" s="148" t="s">
        <v>434</v>
      </c>
      <c r="D184" s="148" t="s">
        <v>169</v>
      </c>
      <c r="E184" s="149" t="s">
        <v>2346</v>
      </c>
      <c r="F184" s="150" t="s">
        <v>2347</v>
      </c>
      <c r="G184" s="151" t="s">
        <v>268</v>
      </c>
      <c r="H184" s="152">
        <v>14</v>
      </c>
      <c r="I184" s="153"/>
      <c r="J184" s="152">
        <f t="shared" si="10"/>
        <v>0</v>
      </c>
      <c r="K184" s="154"/>
      <c r="L184" s="30"/>
      <c r="M184" s="155" t="s">
        <v>1</v>
      </c>
      <c r="N184" s="156" t="s">
        <v>41</v>
      </c>
      <c r="O184" s="58"/>
      <c r="P184" s="157">
        <f t="shared" si="11"/>
        <v>0</v>
      </c>
      <c r="Q184" s="157">
        <v>0</v>
      </c>
      <c r="R184" s="157">
        <f t="shared" si="12"/>
        <v>0</v>
      </c>
      <c r="S184" s="157">
        <v>0</v>
      </c>
      <c r="T184" s="158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442</v>
      </c>
      <c r="AT184" s="159" t="s">
        <v>169</v>
      </c>
      <c r="AU184" s="159" t="s">
        <v>173</v>
      </c>
      <c r="AY184" s="14" t="s">
        <v>166</v>
      </c>
      <c r="BE184" s="160">
        <f t="shared" si="14"/>
        <v>0</v>
      </c>
      <c r="BF184" s="160">
        <f t="shared" si="15"/>
        <v>0</v>
      </c>
      <c r="BG184" s="160">
        <f t="shared" si="16"/>
        <v>0</v>
      </c>
      <c r="BH184" s="160">
        <f t="shared" si="17"/>
        <v>0</v>
      </c>
      <c r="BI184" s="160">
        <f t="shared" si="18"/>
        <v>0</v>
      </c>
      <c r="BJ184" s="14" t="s">
        <v>173</v>
      </c>
      <c r="BK184" s="161">
        <f t="shared" si="19"/>
        <v>0</v>
      </c>
      <c r="BL184" s="14" t="s">
        <v>442</v>
      </c>
      <c r="BM184" s="159" t="s">
        <v>2348</v>
      </c>
    </row>
    <row r="185" spans="1:65" s="2" customFormat="1" ht="21.75" customHeight="1">
      <c r="A185" s="29"/>
      <c r="B185" s="147"/>
      <c r="C185" s="148" t="s">
        <v>438</v>
      </c>
      <c r="D185" s="148" t="s">
        <v>169</v>
      </c>
      <c r="E185" s="149" t="s">
        <v>2349</v>
      </c>
      <c r="F185" s="150" t="s">
        <v>2247</v>
      </c>
      <c r="G185" s="151" t="s">
        <v>268</v>
      </c>
      <c r="H185" s="152">
        <v>78</v>
      </c>
      <c r="I185" s="153"/>
      <c r="J185" s="152">
        <f t="shared" si="10"/>
        <v>0</v>
      </c>
      <c r="K185" s="154"/>
      <c r="L185" s="30"/>
      <c r="M185" s="155" t="s">
        <v>1</v>
      </c>
      <c r="N185" s="156" t="s">
        <v>41</v>
      </c>
      <c r="O185" s="58"/>
      <c r="P185" s="157">
        <f t="shared" si="11"/>
        <v>0</v>
      </c>
      <c r="Q185" s="157">
        <v>0</v>
      </c>
      <c r="R185" s="157">
        <f t="shared" si="12"/>
        <v>0</v>
      </c>
      <c r="S185" s="157">
        <v>0</v>
      </c>
      <c r="T185" s="158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442</v>
      </c>
      <c r="AT185" s="159" t="s">
        <v>169</v>
      </c>
      <c r="AU185" s="159" t="s">
        <v>173</v>
      </c>
      <c r="AY185" s="14" t="s">
        <v>166</v>
      </c>
      <c r="BE185" s="160">
        <f t="shared" si="14"/>
        <v>0</v>
      </c>
      <c r="BF185" s="160">
        <f t="shared" si="15"/>
        <v>0</v>
      </c>
      <c r="BG185" s="160">
        <f t="shared" si="16"/>
        <v>0</v>
      </c>
      <c r="BH185" s="160">
        <f t="shared" si="17"/>
        <v>0</v>
      </c>
      <c r="BI185" s="160">
        <f t="shared" si="18"/>
        <v>0</v>
      </c>
      <c r="BJ185" s="14" t="s">
        <v>173</v>
      </c>
      <c r="BK185" s="161">
        <f t="shared" si="19"/>
        <v>0</v>
      </c>
      <c r="BL185" s="14" t="s">
        <v>442</v>
      </c>
      <c r="BM185" s="159" t="s">
        <v>2350</v>
      </c>
    </row>
    <row r="186" spans="1:65" s="2" customFormat="1" ht="16.5" customHeight="1">
      <c r="A186" s="29"/>
      <c r="B186" s="147"/>
      <c r="C186" s="148" t="s">
        <v>442</v>
      </c>
      <c r="D186" s="148" t="s">
        <v>169</v>
      </c>
      <c r="E186" s="149" t="s">
        <v>2351</v>
      </c>
      <c r="F186" s="150" t="s">
        <v>2352</v>
      </c>
      <c r="G186" s="151" t="s">
        <v>268</v>
      </c>
      <c r="H186" s="152">
        <v>12</v>
      </c>
      <c r="I186" s="153"/>
      <c r="J186" s="152">
        <f t="shared" si="10"/>
        <v>0</v>
      </c>
      <c r="K186" s="154"/>
      <c r="L186" s="30"/>
      <c r="M186" s="155" t="s">
        <v>1</v>
      </c>
      <c r="N186" s="156" t="s">
        <v>41</v>
      </c>
      <c r="O186" s="58"/>
      <c r="P186" s="157">
        <f t="shared" si="11"/>
        <v>0</v>
      </c>
      <c r="Q186" s="157">
        <v>0</v>
      </c>
      <c r="R186" s="157">
        <f t="shared" si="12"/>
        <v>0</v>
      </c>
      <c r="S186" s="157">
        <v>0</v>
      </c>
      <c r="T186" s="158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442</v>
      </c>
      <c r="AT186" s="159" t="s">
        <v>169</v>
      </c>
      <c r="AU186" s="159" t="s">
        <v>173</v>
      </c>
      <c r="AY186" s="14" t="s">
        <v>166</v>
      </c>
      <c r="BE186" s="160">
        <f t="shared" si="14"/>
        <v>0</v>
      </c>
      <c r="BF186" s="160">
        <f t="shared" si="15"/>
        <v>0</v>
      </c>
      <c r="BG186" s="160">
        <f t="shared" si="16"/>
        <v>0</v>
      </c>
      <c r="BH186" s="160">
        <f t="shared" si="17"/>
        <v>0</v>
      </c>
      <c r="BI186" s="160">
        <f t="shared" si="18"/>
        <v>0</v>
      </c>
      <c r="BJ186" s="14" t="s">
        <v>173</v>
      </c>
      <c r="BK186" s="161">
        <f t="shared" si="19"/>
        <v>0</v>
      </c>
      <c r="BL186" s="14" t="s">
        <v>442</v>
      </c>
      <c r="BM186" s="159" t="s">
        <v>2353</v>
      </c>
    </row>
    <row r="187" spans="1:65" s="2" customFormat="1" ht="21.75" customHeight="1">
      <c r="A187" s="29"/>
      <c r="B187" s="147"/>
      <c r="C187" s="148" t="s">
        <v>446</v>
      </c>
      <c r="D187" s="148" t="s">
        <v>169</v>
      </c>
      <c r="E187" s="149" t="s">
        <v>2354</v>
      </c>
      <c r="F187" s="150" t="s">
        <v>2253</v>
      </c>
      <c r="G187" s="151" t="s">
        <v>268</v>
      </c>
      <c r="H187" s="152">
        <v>4</v>
      </c>
      <c r="I187" s="153"/>
      <c r="J187" s="152">
        <f t="shared" si="10"/>
        <v>0</v>
      </c>
      <c r="K187" s="154"/>
      <c r="L187" s="30"/>
      <c r="M187" s="155" t="s">
        <v>1</v>
      </c>
      <c r="N187" s="156" t="s">
        <v>41</v>
      </c>
      <c r="O187" s="58"/>
      <c r="P187" s="157">
        <f t="shared" si="11"/>
        <v>0</v>
      </c>
      <c r="Q187" s="157">
        <v>0</v>
      </c>
      <c r="R187" s="157">
        <f t="shared" si="12"/>
        <v>0</v>
      </c>
      <c r="S187" s="157">
        <v>0</v>
      </c>
      <c r="T187" s="158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442</v>
      </c>
      <c r="AT187" s="159" t="s">
        <v>169</v>
      </c>
      <c r="AU187" s="159" t="s">
        <v>173</v>
      </c>
      <c r="AY187" s="14" t="s">
        <v>166</v>
      </c>
      <c r="BE187" s="160">
        <f t="shared" si="14"/>
        <v>0</v>
      </c>
      <c r="BF187" s="160">
        <f t="shared" si="15"/>
        <v>0</v>
      </c>
      <c r="BG187" s="160">
        <f t="shared" si="16"/>
        <v>0</v>
      </c>
      <c r="BH187" s="160">
        <f t="shared" si="17"/>
        <v>0</v>
      </c>
      <c r="BI187" s="160">
        <f t="shared" si="18"/>
        <v>0</v>
      </c>
      <c r="BJ187" s="14" t="s">
        <v>173</v>
      </c>
      <c r="BK187" s="161">
        <f t="shared" si="19"/>
        <v>0</v>
      </c>
      <c r="BL187" s="14" t="s">
        <v>442</v>
      </c>
      <c r="BM187" s="159" t="s">
        <v>2355</v>
      </c>
    </row>
    <row r="188" spans="1:65" s="2" customFormat="1" ht="16.5" customHeight="1">
      <c r="A188" s="29"/>
      <c r="B188" s="147"/>
      <c r="C188" s="148" t="s">
        <v>450</v>
      </c>
      <c r="D188" s="148" t="s">
        <v>169</v>
      </c>
      <c r="E188" s="149" t="s">
        <v>2356</v>
      </c>
      <c r="F188" s="150" t="s">
        <v>2357</v>
      </c>
      <c r="G188" s="151" t="s">
        <v>268</v>
      </c>
      <c r="H188" s="152">
        <v>1</v>
      </c>
      <c r="I188" s="153"/>
      <c r="J188" s="152">
        <f t="shared" si="10"/>
        <v>0</v>
      </c>
      <c r="K188" s="154"/>
      <c r="L188" s="30"/>
      <c r="M188" s="155" t="s">
        <v>1</v>
      </c>
      <c r="N188" s="156" t="s">
        <v>41</v>
      </c>
      <c r="O188" s="58"/>
      <c r="P188" s="157">
        <f t="shared" si="11"/>
        <v>0</v>
      </c>
      <c r="Q188" s="157">
        <v>0</v>
      </c>
      <c r="R188" s="157">
        <f t="shared" si="12"/>
        <v>0</v>
      </c>
      <c r="S188" s="157">
        <v>0</v>
      </c>
      <c r="T188" s="158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442</v>
      </c>
      <c r="AT188" s="159" t="s">
        <v>169</v>
      </c>
      <c r="AU188" s="159" t="s">
        <v>173</v>
      </c>
      <c r="AY188" s="14" t="s">
        <v>166</v>
      </c>
      <c r="BE188" s="160">
        <f t="shared" si="14"/>
        <v>0</v>
      </c>
      <c r="BF188" s="160">
        <f t="shared" si="15"/>
        <v>0</v>
      </c>
      <c r="BG188" s="160">
        <f t="shared" si="16"/>
        <v>0</v>
      </c>
      <c r="BH188" s="160">
        <f t="shared" si="17"/>
        <v>0</v>
      </c>
      <c r="BI188" s="160">
        <f t="shared" si="18"/>
        <v>0</v>
      </c>
      <c r="BJ188" s="14" t="s">
        <v>173</v>
      </c>
      <c r="BK188" s="161">
        <f t="shared" si="19"/>
        <v>0</v>
      </c>
      <c r="BL188" s="14" t="s">
        <v>442</v>
      </c>
      <c r="BM188" s="159" t="s">
        <v>2358</v>
      </c>
    </row>
    <row r="189" spans="1:65" s="2" customFormat="1" ht="16.5" customHeight="1">
      <c r="A189" s="29"/>
      <c r="B189" s="147"/>
      <c r="C189" s="148" t="s">
        <v>454</v>
      </c>
      <c r="D189" s="148" t="s">
        <v>169</v>
      </c>
      <c r="E189" s="149" t="s">
        <v>2359</v>
      </c>
      <c r="F189" s="150" t="s">
        <v>2360</v>
      </c>
      <c r="G189" s="151" t="s">
        <v>268</v>
      </c>
      <c r="H189" s="152">
        <v>1</v>
      </c>
      <c r="I189" s="153"/>
      <c r="J189" s="152">
        <f t="shared" si="10"/>
        <v>0</v>
      </c>
      <c r="K189" s="154"/>
      <c r="L189" s="30"/>
      <c r="M189" s="155" t="s">
        <v>1</v>
      </c>
      <c r="N189" s="156" t="s">
        <v>41</v>
      </c>
      <c r="O189" s="58"/>
      <c r="P189" s="157">
        <f t="shared" si="11"/>
        <v>0</v>
      </c>
      <c r="Q189" s="157">
        <v>0</v>
      </c>
      <c r="R189" s="157">
        <f t="shared" si="12"/>
        <v>0</v>
      </c>
      <c r="S189" s="157">
        <v>0</v>
      </c>
      <c r="T189" s="158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442</v>
      </c>
      <c r="AT189" s="159" t="s">
        <v>169</v>
      </c>
      <c r="AU189" s="159" t="s">
        <v>173</v>
      </c>
      <c r="AY189" s="14" t="s">
        <v>166</v>
      </c>
      <c r="BE189" s="160">
        <f t="shared" si="14"/>
        <v>0</v>
      </c>
      <c r="BF189" s="160">
        <f t="shared" si="15"/>
        <v>0</v>
      </c>
      <c r="BG189" s="160">
        <f t="shared" si="16"/>
        <v>0</v>
      </c>
      <c r="BH189" s="160">
        <f t="shared" si="17"/>
        <v>0</v>
      </c>
      <c r="BI189" s="160">
        <f t="shared" si="18"/>
        <v>0</v>
      </c>
      <c r="BJ189" s="14" t="s">
        <v>173</v>
      </c>
      <c r="BK189" s="161">
        <f t="shared" si="19"/>
        <v>0</v>
      </c>
      <c r="BL189" s="14" t="s">
        <v>442</v>
      </c>
      <c r="BM189" s="159" t="s">
        <v>2361</v>
      </c>
    </row>
    <row r="190" spans="1:65" s="2" customFormat="1" ht="16.5" customHeight="1">
      <c r="A190" s="29"/>
      <c r="B190" s="147"/>
      <c r="C190" s="148" t="s">
        <v>458</v>
      </c>
      <c r="D190" s="148" t="s">
        <v>169</v>
      </c>
      <c r="E190" s="149" t="s">
        <v>2362</v>
      </c>
      <c r="F190" s="150" t="s">
        <v>2363</v>
      </c>
      <c r="G190" s="151" t="s">
        <v>268</v>
      </c>
      <c r="H190" s="152">
        <v>1</v>
      </c>
      <c r="I190" s="153"/>
      <c r="J190" s="152">
        <f t="shared" si="10"/>
        <v>0</v>
      </c>
      <c r="K190" s="154"/>
      <c r="L190" s="30"/>
      <c r="M190" s="155" t="s">
        <v>1</v>
      </c>
      <c r="N190" s="156" t="s">
        <v>41</v>
      </c>
      <c r="O190" s="58"/>
      <c r="P190" s="157">
        <f t="shared" si="11"/>
        <v>0</v>
      </c>
      <c r="Q190" s="157">
        <v>0</v>
      </c>
      <c r="R190" s="157">
        <f t="shared" si="12"/>
        <v>0</v>
      </c>
      <c r="S190" s="157">
        <v>0</v>
      </c>
      <c r="T190" s="158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442</v>
      </c>
      <c r="AT190" s="159" t="s">
        <v>169</v>
      </c>
      <c r="AU190" s="159" t="s">
        <v>173</v>
      </c>
      <c r="AY190" s="14" t="s">
        <v>166</v>
      </c>
      <c r="BE190" s="160">
        <f t="shared" si="14"/>
        <v>0</v>
      </c>
      <c r="BF190" s="160">
        <f t="shared" si="15"/>
        <v>0</v>
      </c>
      <c r="BG190" s="160">
        <f t="shared" si="16"/>
        <v>0</v>
      </c>
      <c r="BH190" s="160">
        <f t="shared" si="17"/>
        <v>0</v>
      </c>
      <c r="BI190" s="160">
        <f t="shared" si="18"/>
        <v>0</v>
      </c>
      <c r="BJ190" s="14" t="s">
        <v>173</v>
      </c>
      <c r="BK190" s="161">
        <f t="shared" si="19"/>
        <v>0</v>
      </c>
      <c r="BL190" s="14" t="s">
        <v>442</v>
      </c>
      <c r="BM190" s="159" t="s">
        <v>2364</v>
      </c>
    </row>
    <row r="191" spans="1:65" s="2" customFormat="1" ht="16.5" customHeight="1">
      <c r="A191" s="29"/>
      <c r="B191" s="147"/>
      <c r="C191" s="148" t="s">
        <v>462</v>
      </c>
      <c r="D191" s="148" t="s">
        <v>169</v>
      </c>
      <c r="E191" s="149" t="s">
        <v>2365</v>
      </c>
      <c r="F191" s="150" t="s">
        <v>2366</v>
      </c>
      <c r="G191" s="151" t="s">
        <v>268</v>
      </c>
      <c r="H191" s="152">
        <v>1</v>
      </c>
      <c r="I191" s="153"/>
      <c r="J191" s="152">
        <f t="shared" si="10"/>
        <v>0</v>
      </c>
      <c r="K191" s="154"/>
      <c r="L191" s="30"/>
      <c r="M191" s="155" t="s">
        <v>1</v>
      </c>
      <c r="N191" s="156" t="s">
        <v>41</v>
      </c>
      <c r="O191" s="58"/>
      <c r="P191" s="157">
        <f t="shared" si="11"/>
        <v>0</v>
      </c>
      <c r="Q191" s="157">
        <v>0</v>
      </c>
      <c r="R191" s="157">
        <f t="shared" si="12"/>
        <v>0</v>
      </c>
      <c r="S191" s="157">
        <v>0</v>
      </c>
      <c r="T191" s="158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442</v>
      </c>
      <c r="AT191" s="159" t="s">
        <v>169</v>
      </c>
      <c r="AU191" s="159" t="s">
        <v>173</v>
      </c>
      <c r="AY191" s="14" t="s">
        <v>166</v>
      </c>
      <c r="BE191" s="160">
        <f t="shared" si="14"/>
        <v>0</v>
      </c>
      <c r="BF191" s="160">
        <f t="shared" si="15"/>
        <v>0</v>
      </c>
      <c r="BG191" s="160">
        <f t="shared" si="16"/>
        <v>0</v>
      </c>
      <c r="BH191" s="160">
        <f t="shared" si="17"/>
        <v>0</v>
      </c>
      <c r="BI191" s="160">
        <f t="shared" si="18"/>
        <v>0</v>
      </c>
      <c r="BJ191" s="14" t="s">
        <v>173</v>
      </c>
      <c r="BK191" s="161">
        <f t="shared" si="19"/>
        <v>0</v>
      </c>
      <c r="BL191" s="14" t="s">
        <v>442</v>
      </c>
      <c r="BM191" s="159" t="s">
        <v>2367</v>
      </c>
    </row>
    <row r="192" spans="1:65" s="2" customFormat="1" ht="16.5" customHeight="1">
      <c r="A192" s="29"/>
      <c r="B192" s="147"/>
      <c r="C192" s="148" t="s">
        <v>468</v>
      </c>
      <c r="D192" s="148" t="s">
        <v>169</v>
      </c>
      <c r="E192" s="149" t="s">
        <v>2368</v>
      </c>
      <c r="F192" s="150" t="s">
        <v>2369</v>
      </c>
      <c r="G192" s="151" t="s">
        <v>268</v>
      </c>
      <c r="H192" s="152">
        <v>1</v>
      </c>
      <c r="I192" s="153"/>
      <c r="J192" s="152">
        <f t="shared" si="10"/>
        <v>0</v>
      </c>
      <c r="K192" s="154"/>
      <c r="L192" s="30"/>
      <c r="M192" s="155" t="s">
        <v>1</v>
      </c>
      <c r="N192" s="156" t="s">
        <v>41</v>
      </c>
      <c r="O192" s="58"/>
      <c r="P192" s="157">
        <f t="shared" si="11"/>
        <v>0</v>
      </c>
      <c r="Q192" s="157">
        <v>0</v>
      </c>
      <c r="R192" s="157">
        <f t="shared" si="12"/>
        <v>0</v>
      </c>
      <c r="S192" s="157">
        <v>0</v>
      </c>
      <c r="T192" s="158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442</v>
      </c>
      <c r="AT192" s="159" t="s">
        <v>169</v>
      </c>
      <c r="AU192" s="159" t="s">
        <v>173</v>
      </c>
      <c r="AY192" s="14" t="s">
        <v>166</v>
      </c>
      <c r="BE192" s="160">
        <f t="shared" si="14"/>
        <v>0</v>
      </c>
      <c r="BF192" s="160">
        <f t="shared" si="15"/>
        <v>0</v>
      </c>
      <c r="BG192" s="160">
        <f t="shared" si="16"/>
        <v>0</v>
      </c>
      <c r="BH192" s="160">
        <f t="shared" si="17"/>
        <v>0</v>
      </c>
      <c r="BI192" s="160">
        <f t="shared" si="18"/>
        <v>0</v>
      </c>
      <c r="BJ192" s="14" t="s">
        <v>173</v>
      </c>
      <c r="BK192" s="161">
        <f t="shared" si="19"/>
        <v>0</v>
      </c>
      <c r="BL192" s="14" t="s">
        <v>442</v>
      </c>
      <c r="BM192" s="159" t="s">
        <v>2370</v>
      </c>
    </row>
    <row r="193" spans="1:65" s="2" customFormat="1" ht="16.5" customHeight="1">
      <c r="A193" s="29"/>
      <c r="B193" s="147"/>
      <c r="C193" s="148" t="s">
        <v>472</v>
      </c>
      <c r="D193" s="148" t="s">
        <v>169</v>
      </c>
      <c r="E193" s="149" t="s">
        <v>2371</v>
      </c>
      <c r="F193" s="150" t="s">
        <v>2372</v>
      </c>
      <c r="G193" s="151" t="s">
        <v>268</v>
      </c>
      <c r="H193" s="152">
        <v>1</v>
      </c>
      <c r="I193" s="153"/>
      <c r="J193" s="152">
        <f t="shared" si="10"/>
        <v>0</v>
      </c>
      <c r="K193" s="154"/>
      <c r="L193" s="30"/>
      <c r="M193" s="155" t="s">
        <v>1</v>
      </c>
      <c r="N193" s="156" t="s">
        <v>41</v>
      </c>
      <c r="O193" s="58"/>
      <c r="P193" s="157">
        <f t="shared" si="11"/>
        <v>0</v>
      </c>
      <c r="Q193" s="157">
        <v>0</v>
      </c>
      <c r="R193" s="157">
        <f t="shared" si="12"/>
        <v>0</v>
      </c>
      <c r="S193" s="157">
        <v>0</v>
      </c>
      <c r="T193" s="158">
        <f t="shared" si="1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442</v>
      </c>
      <c r="AT193" s="159" t="s">
        <v>169</v>
      </c>
      <c r="AU193" s="159" t="s">
        <v>173</v>
      </c>
      <c r="AY193" s="14" t="s">
        <v>166</v>
      </c>
      <c r="BE193" s="160">
        <f t="shared" si="14"/>
        <v>0</v>
      </c>
      <c r="BF193" s="160">
        <f t="shared" si="15"/>
        <v>0</v>
      </c>
      <c r="BG193" s="160">
        <f t="shared" si="16"/>
        <v>0</v>
      </c>
      <c r="BH193" s="160">
        <f t="shared" si="17"/>
        <v>0</v>
      </c>
      <c r="BI193" s="160">
        <f t="shared" si="18"/>
        <v>0</v>
      </c>
      <c r="BJ193" s="14" t="s">
        <v>173</v>
      </c>
      <c r="BK193" s="161">
        <f t="shared" si="19"/>
        <v>0</v>
      </c>
      <c r="BL193" s="14" t="s">
        <v>442</v>
      </c>
      <c r="BM193" s="159" t="s">
        <v>2373</v>
      </c>
    </row>
    <row r="194" spans="1:65" s="2" customFormat="1" ht="16.5" customHeight="1">
      <c r="A194" s="29"/>
      <c r="B194" s="147"/>
      <c r="C194" s="148" t="s">
        <v>476</v>
      </c>
      <c r="D194" s="148" t="s">
        <v>169</v>
      </c>
      <c r="E194" s="149" t="s">
        <v>2374</v>
      </c>
      <c r="F194" s="150" t="s">
        <v>2375</v>
      </c>
      <c r="G194" s="151" t="s">
        <v>268</v>
      </c>
      <c r="H194" s="152">
        <v>1</v>
      </c>
      <c r="I194" s="153"/>
      <c r="J194" s="152">
        <f t="shared" si="10"/>
        <v>0</v>
      </c>
      <c r="K194" s="154"/>
      <c r="L194" s="30"/>
      <c r="M194" s="155" t="s">
        <v>1</v>
      </c>
      <c r="N194" s="156" t="s">
        <v>41</v>
      </c>
      <c r="O194" s="58"/>
      <c r="P194" s="157">
        <f t="shared" si="11"/>
        <v>0</v>
      </c>
      <c r="Q194" s="157">
        <v>0</v>
      </c>
      <c r="R194" s="157">
        <f t="shared" si="12"/>
        <v>0</v>
      </c>
      <c r="S194" s="157">
        <v>0</v>
      </c>
      <c r="T194" s="158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442</v>
      </c>
      <c r="AT194" s="159" t="s">
        <v>169</v>
      </c>
      <c r="AU194" s="159" t="s">
        <v>173</v>
      </c>
      <c r="AY194" s="14" t="s">
        <v>166</v>
      </c>
      <c r="BE194" s="160">
        <f t="shared" si="14"/>
        <v>0</v>
      </c>
      <c r="BF194" s="160">
        <f t="shared" si="15"/>
        <v>0</v>
      </c>
      <c r="BG194" s="160">
        <f t="shared" si="16"/>
        <v>0</v>
      </c>
      <c r="BH194" s="160">
        <f t="shared" si="17"/>
        <v>0</v>
      </c>
      <c r="BI194" s="160">
        <f t="shared" si="18"/>
        <v>0</v>
      </c>
      <c r="BJ194" s="14" t="s">
        <v>173</v>
      </c>
      <c r="BK194" s="161">
        <f t="shared" si="19"/>
        <v>0</v>
      </c>
      <c r="BL194" s="14" t="s">
        <v>442</v>
      </c>
      <c r="BM194" s="159" t="s">
        <v>2376</v>
      </c>
    </row>
    <row r="195" spans="1:65" s="2" customFormat="1" ht="24.2" customHeight="1">
      <c r="A195" s="29"/>
      <c r="B195" s="147"/>
      <c r="C195" s="148" t="s">
        <v>480</v>
      </c>
      <c r="D195" s="148" t="s">
        <v>169</v>
      </c>
      <c r="E195" s="149" t="s">
        <v>2377</v>
      </c>
      <c r="F195" s="150" t="s">
        <v>2378</v>
      </c>
      <c r="G195" s="151" t="s">
        <v>268</v>
      </c>
      <c r="H195" s="152">
        <v>100</v>
      </c>
      <c r="I195" s="153"/>
      <c r="J195" s="152">
        <f t="shared" si="10"/>
        <v>0</v>
      </c>
      <c r="K195" s="154"/>
      <c r="L195" s="30"/>
      <c r="M195" s="155" t="s">
        <v>1</v>
      </c>
      <c r="N195" s="156" t="s">
        <v>41</v>
      </c>
      <c r="O195" s="58"/>
      <c r="P195" s="157">
        <f t="shared" si="11"/>
        <v>0</v>
      </c>
      <c r="Q195" s="157">
        <v>0</v>
      </c>
      <c r="R195" s="157">
        <f t="shared" si="12"/>
        <v>0</v>
      </c>
      <c r="S195" s="157">
        <v>0</v>
      </c>
      <c r="T195" s="158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442</v>
      </c>
      <c r="AT195" s="159" t="s">
        <v>169</v>
      </c>
      <c r="AU195" s="159" t="s">
        <v>173</v>
      </c>
      <c r="AY195" s="14" t="s">
        <v>166</v>
      </c>
      <c r="BE195" s="160">
        <f t="shared" si="14"/>
        <v>0</v>
      </c>
      <c r="BF195" s="160">
        <f t="shared" si="15"/>
        <v>0</v>
      </c>
      <c r="BG195" s="160">
        <f t="shared" si="16"/>
        <v>0</v>
      </c>
      <c r="BH195" s="160">
        <f t="shared" si="17"/>
        <v>0</v>
      </c>
      <c r="BI195" s="160">
        <f t="shared" si="18"/>
        <v>0</v>
      </c>
      <c r="BJ195" s="14" t="s">
        <v>173</v>
      </c>
      <c r="BK195" s="161">
        <f t="shared" si="19"/>
        <v>0</v>
      </c>
      <c r="BL195" s="14" t="s">
        <v>442</v>
      </c>
      <c r="BM195" s="159" t="s">
        <v>2379</v>
      </c>
    </row>
    <row r="196" spans="1:65" s="2" customFormat="1" ht="16.5" customHeight="1">
      <c r="A196" s="29"/>
      <c r="B196" s="147"/>
      <c r="C196" s="148" t="s">
        <v>484</v>
      </c>
      <c r="D196" s="148" t="s">
        <v>169</v>
      </c>
      <c r="E196" s="149" t="s">
        <v>2380</v>
      </c>
      <c r="F196" s="150" t="s">
        <v>2381</v>
      </c>
      <c r="G196" s="151" t="s">
        <v>334</v>
      </c>
      <c r="H196" s="153"/>
      <c r="I196" s="153"/>
      <c r="J196" s="152">
        <f t="shared" si="10"/>
        <v>0</v>
      </c>
      <c r="K196" s="154"/>
      <c r="L196" s="30"/>
      <c r="M196" s="155" t="s">
        <v>1</v>
      </c>
      <c r="N196" s="156" t="s">
        <v>41</v>
      </c>
      <c r="O196" s="58"/>
      <c r="P196" s="157">
        <f t="shared" si="11"/>
        <v>0</v>
      </c>
      <c r="Q196" s="157">
        <v>0</v>
      </c>
      <c r="R196" s="157">
        <f t="shared" si="12"/>
        <v>0</v>
      </c>
      <c r="S196" s="157">
        <v>0</v>
      </c>
      <c r="T196" s="158">
        <f t="shared" si="1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442</v>
      </c>
      <c r="AT196" s="159" t="s">
        <v>169</v>
      </c>
      <c r="AU196" s="159" t="s">
        <v>173</v>
      </c>
      <c r="AY196" s="14" t="s">
        <v>166</v>
      </c>
      <c r="BE196" s="160">
        <f t="shared" si="14"/>
        <v>0</v>
      </c>
      <c r="BF196" s="160">
        <f t="shared" si="15"/>
        <v>0</v>
      </c>
      <c r="BG196" s="160">
        <f t="shared" si="16"/>
        <v>0</v>
      </c>
      <c r="BH196" s="160">
        <f t="shared" si="17"/>
        <v>0</v>
      </c>
      <c r="BI196" s="160">
        <f t="shared" si="18"/>
        <v>0</v>
      </c>
      <c r="BJ196" s="14" t="s">
        <v>173</v>
      </c>
      <c r="BK196" s="161">
        <f t="shared" si="19"/>
        <v>0</v>
      </c>
      <c r="BL196" s="14" t="s">
        <v>442</v>
      </c>
      <c r="BM196" s="159" t="s">
        <v>2382</v>
      </c>
    </row>
    <row r="197" spans="1:65" s="2" customFormat="1" ht="16.5" customHeight="1">
      <c r="A197" s="29"/>
      <c r="B197" s="147"/>
      <c r="C197" s="148" t="s">
        <v>488</v>
      </c>
      <c r="D197" s="148" t="s">
        <v>169</v>
      </c>
      <c r="E197" s="149" t="s">
        <v>2383</v>
      </c>
      <c r="F197" s="150" t="s">
        <v>2384</v>
      </c>
      <c r="G197" s="151" t="s">
        <v>641</v>
      </c>
      <c r="H197" s="152">
        <v>80</v>
      </c>
      <c r="I197" s="153"/>
      <c r="J197" s="152">
        <f t="shared" si="10"/>
        <v>0</v>
      </c>
      <c r="K197" s="154"/>
      <c r="L197" s="30"/>
      <c r="M197" s="155" t="s">
        <v>1</v>
      </c>
      <c r="N197" s="156" t="s">
        <v>41</v>
      </c>
      <c r="O197" s="58"/>
      <c r="P197" s="157">
        <f t="shared" si="11"/>
        <v>0</v>
      </c>
      <c r="Q197" s="157">
        <v>0</v>
      </c>
      <c r="R197" s="157">
        <f t="shared" si="12"/>
        <v>0</v>
      </c>
      <c r="S197" s="157">
        <v>0</v>
      </c>
      <c r="T197" s="158">
        <f t="shared" si="1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442</v>
      </c>
      <c r="AT197" s="159" t="s">
        <v>169</v>
      </c>
      <c r="AU197" s="159" t="s">
        <v>173</v>
      </c>
      <c r="AY197" s="14" t="s">
        <v>166</v>
      </c>
      <c r="BE197" s="160">
        <f t="shared" si="14"/>
        <v>0</v>
      </c>
      <c r="BF197" s="160">
        <f t="shared" si="15"/>
        <v>0</v>
      </c>
      <c r="BG197" s="160">
        <f t="shared" si="16"/>
        <v>0</v>
      </c>
      <c r="BH197" s="160">
        <f t="shared" si="17"/>
        <v>0</v>
      </c>
      <c r="BI197" s="160">
        <f t="shared" si="18"/>
        <v>0</v>
      </c>
      <c r="BJ197" s="14" t="s">
        <v>173</v>
      </c>
      <c r="BK197" s="161">
        <f t="shared" si="19"/>
        <v>0</v>
      </c>
      <c r="BL197" s="14" t="s">
        <v>442</v>
      </c>
      <c r="BM197" s="159" t="s">
        <v>2385</v>
      </c>
    </row>
    <row r="198" spans="1:65" s="2" customFormat="1" ht="16.5" customHeight="1">
      <c r="A198" s="29"/>
      <c r="B198" s="147"/>
      <c r="C198" s="148" t="s">
        <v>492</v>
      </c>
      <c r="D198" s="148" t="s">
        <v>169</v>
      </c>
      <c r="E198" s="149" t="s">
        <v>2386</v>
      </c>
      <c r="F198" s="150" t="s">
        <v>2387</v>
      </c>
      <c r="G198" s="151" t="s">
        <v>641</v>
      </c>
      <c r="H198" s="152">
        <v>38</v>
      </c>
      <c r="I198" s="153"/>
      <c r="J198" s="152">
        <f t="shared" si="10"/>
        <v>0</v>
      </c>
      <c r="K198" s="154"/>
      <c r="L198" s="30"/>
      <c r="M198" s="155" t="s">
        <v>1</v>
      </c>
      <c r="N198" s="156" t="s">
        <v>41</v>
      </c>
      <c r="O198" s="58"/>
      <c r="P198" s="157">
        <f t="shared" si="11"/>
        <v>0</v>
      </c>
      <c r="Q198" s="157">
        <v>0</v>
      </c>
      <c r="R198" s="157">
        <f t="shared" si="12"/>
        <v>0</v>
      </c>
      <c r="S198" s="157">
        <v>0</v>
      </c>
      <c r="T198" s="158">
        <f t="shared" si="1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442</v>
      </c>
      <c r="AT198" s="159" t="s">
        <v>169</v>
      </c>
      <c r="AU198" s="159" t="s">
        <v>173</v>
      </c>
      <c r="AY198" s="14" t="s">
        <v>166</v>
      </c>
      <c r="BE198" s="160">
        <f t="shared" si="14"/>
        <v>0</v>
      </c>
      <c r="BF198" s="160">
        <f t="shared" si="15"/>
        <v>0</v>
      </c>
      <c r="BG198" s="160">
        <f t="shared" si="16"/>
        <v>0</v>
      </c>
      <c r="BH198" s="160">
        <f t="shared" si="17"/>
        <v>0</v>
      </c>
      <c r="BI198" s="160">
        <f t="shared" si="18"/>
        <v>0</v>
      </c>
      <c r="BJ198" s="14" t="s">
        <v>173</v>
      </c>
      <c r="BK198" s="161">
        <f t="shared" si="19"/>
        <v>0</v>
      </c>
      <c r="BL198" s="14" t="s">
        <v>442</v>
      </c>
      <c r="BM198" s="159" t="s">
        <v>2388</v>
      </c>
    </row>
    <row r="199" spans="1:65" s="2" customFormat="1" ht="16.5" customHeight="1">
      <c r="A199" s="29"/>
      <c r="B199" s="147"/>
      <c r="C199" s="148" t="s">
        <v>496</v>
      </c>
      <c r="D199" s="148" t="s">
        <v>169</v>
      </c>
      <c r="E199" s="149" t="s">
        <v>2389</v>
      </c>
      <c r="F199" s="150" t="s">
        <v>2390</v>
      </c>
      <c r="G199" s="151" t="s">
        <v>641</v>
      </c>
      <c r="H199" s="152">
        <v>45</v>
      </c>
      <c r="I199" s="153"/>
      <c r="J199" s="152">
        <f t="shared" si="10"/>
        <v>0</v>
      </c>
      <c r="K199" s="154"/>
      <c r="L199" s="30"/>
      <c r="M199" s="172" t="s">
        <v>1</v>
      </c>
      <c r="N199" s="173" t="s">
        <v>41</v>
      </c>
      <c r="O199" s="174"/>
      <c r="P199" s="175">
        <f t="shared" si="11"/>
        <v>0</v>
      </c>
      <c r="Q199" s="175">
        <v>0</v>
      </c>
      <c r="R199" s="175">
        <f t="shared" si="12"/>
        <v>0</v>
      </c>
      <c r="S199" s="175">
        <v>0</v>
      </c>
      <c r="T199" s="176">
        <f t="shared" si="1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442</v>
      </c>
      <c r="AT199" s="159" t="s">
        <v>169</v>
      </c>
      <c r="AU199" s="159" t="s">
        <v>173</v>
      </c>
      <c r="AY199" s="14" t="s">
        <v>166</v>
      </c>
      <c r="BE199" s="160">
        <f t="shared" si="14"/>
        <v>0</v>
      </c>
      <c r="BF199" s="160">
        <f t="shared" si="15"/>
        <v>0</v>
      </c>
      <c r="BG199" s="160">
        <f t="shared" si="16"/>
        <v>0</v>
      </c>
      <c r="BH199" s="160">
        <f t="shared" si="17"/>
        <v>0</v>
      </c>
      <c r="BI199" s="160">
        <f t="shared" si="18"/>
        <v>0</v>
      </c>
      <c r="BJ199" s="14" t="s">
        <v>173</v>
      </c>
      <c r="BK199" s="161">
        <f t="shared" si="19"/>
        <v>0</v>
      </c>
      <c r="BL199" s="14" t="s">
        <v>442</v>
      </c>
      <c r="BM199" s="159" t="s">
        <v>2391</v>
      </c>
    </row>
    <row r="200" spans="1:65" s="2" customFormat="1" ht="6.95" customHeight="1">
      <c r="A200" s="29"/>
      <c r="B200" s="47"/>
      <c r="C200" s="48"/>
      <c r="D200" s="48"/>
      <c r="E200" s="48"/>
      <c r="F200" s="48"/>
      <c r="G200" s="48"/>
      <c r="H200" s="48"/>
      <c r="I200" s="48"/>
      <c r="J200" s="48"/>
      <c r="K200" s="48"/>
      <c r="L200" s="30"/>
      <c r="M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</row>
  </sheetData>
  <autoFilter ref="C118:K199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2392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2155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ROUND((SUM(BE120:BE169)),  2)</f>
        <v>0</v>
      </c>
      <c r="G33" s="100"/>
      <c r="H33" s="100"/>
      <c r="I33" s="101">
        <v>0.2</v>
      </c>
      <c r="J33" s="99">
        <f>ROUND(((SUM(BE120:BE169))*I33),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ROUND((SUM(BF120:BF169)),  2)</f>
        <v>0</v>
      </c>
      <c r="G34" s="100"/>
      <c r="H34" s="100"/>
      <c r="I34" s="101">
        <v>0.2</v>
      </c>
      <c r="J34" s="99">
        <f>ROUND(((SUM(BF120:BF169))*I34),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ROUND((SUM(BG120:BG169)),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ROUND((SUM(BH120:BH169)),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ROUND((SUM(BI120:BI169)),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SO05.1 - Slaboprúd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Ing.Stanislav Gajdoš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2156</v>
      </c>
      <c r="E97" s="117"/>
      <c r="F97" s="117"/>
      <c r="G97" s="117"/>
      <c r="H97" s="117"/>
      <c r="I97" s="117"/>
      <c r="J97" s="118">
        <f>J121</f>
        <v>0</v>
      </c>
      <c r="L97" s="115"/>
    </row>
    <row r="98" spans="1:31" s="10" customFormat="1" ht="19.899999999999999" hidden="1" customHeight="1">
      <c r="B98" s="119"/>
      <c r="D98" s="120" t="s">
        <v>2157</v>
      </c>
      <c r="E98" s="121"/>
      <c r="F98" s="121"/>
      <c r="G98" s="121"/>
      <c r="H98" s="121"/>
      <c r="I98" s="121"/>
      <c r="J98" s="122">
        <f>J122</f>
        <v>0</v>
      </c>
      <c r="L98" s="119"/>
    </row>
    <row r="99" spans="1:31" s="10" customFormat="1" ht="19.899999999999999" hidden="1" customHeight="1">
      <c r="B99" s="119"/>
      <c r="D99" s="120" t="s">
        <v>2158</v>
      </c>
      <c r="E99" s="121"/>
      <c r="F99" s="121"/>
      <c r="G99" s="121"/>
      <c r="H99" s="121"/>
      <c r="I99" s="121"/>
      <c r="J99" s="122">
        <f>J142</f>
        <v>0</v>
      </c>
      <c r="L99" s="119"/>
    </row>
    <row r="100" spans="1:31" s="10" customFormat="1" ht="19.899999999999999" hidden="1" customHeight="1">
      <c r="B100" s="119"/>
      <c r="D100" s="120" t="s">
        <v>2393</v>
      </c>
      <c r="E100" s="121"/>
      <c r="F100" s="121"/>
      <c r="G100" s="121"/>
      <c r="H100" s="121"/>
      <c r="I100" s="121"/>
      <c r="J100" s="122">
        <f>J163</f>
        <v>0</v>
      </c>
      <c r="L100" s="119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152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14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6.25" customHeight="1">
      <c r="A110" s="29"/>
      <c r="B110" s="30"/>
      <c r="C110" s="29"/>
      <c r="D110" s="29"/>
      <c r="E110" s="223" t="str">
        <f>E7</f>
        <v>Základná škola TULIPÁNOVÁ, Tulipánová 1, Nitra – Rekonštrukcia pavilónu 3</v>
      </c>
      <c r="F110" s="224"/>
      <c r="G110" s="224"/>
      <c r="H110" s="224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125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9" t="str">
        <f>E9</f>
        <v>SO05.1 - Slaboprúd</v>
      </c>
      <c r="F112" s="222"/>
      <c r="G112" s="222"/>
      <c r="H112" s="222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18</v>
      </c>
      <c r="D114" s="29"/>
      <c r="E114" s="29"/>
      <c r="F114" s="22" t="str">
        <f>F12</f>
        <v xml:space="preserve"> Tulipánová 1, Nitra</v>
      </c>
      <c r="G114" s="29"/>
      <c r="H114" s="29"/>
      <c r="I114" s="24" t="s">
        <v>20</v>
      </c>
      <c r="J114" s="55">
        <f>IF(J12="","",J12)</f>
        <v>44937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21</v>
      </c>
      <c r="D116" s="29"/>
      <c r="E116" s="29"/>
      <c r="F116" s="22" t="str">
        <f>E15</f>
        <v>Mesto Nitra</v>
      </c>
      <c r="G116" s="29"/>
      <c r="H116" s="29"/>
      <c r="I116" s="24" t="s">
        <v>27</v>
      </c>
      <c r="J116" s="27" t="str">
        <f>E21</f>
        <v>Ing. Imrich CIGÁŇ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25</v>
      </c>
      <c r="D117" s="29"/>
      <c r="E117" s="29"/>
      <c r="F117" s="22" t="str">
        <f>IF(E18="","",E18)</f>
        <v>Vyplň údaj</v>
      </c>
      <c r="G117" s="29"/>
      <c r="H117" s="29"/>
      <c r="I117" s="24" t="s">
        <v>31</v>
      </c>
      <c r="J117" s="27" t="str">
        <f>E24</f>
        <v>Ing.Stanislav Gajdoš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3"/>
      <c r="B119" s="124"/>
      <c r="C119" s="125" t="s">
        <v>153</v>
      </c>
      <c r="D119" s="126" t="s">
        <v>60</v>
      </c>
      <c r="E119" s="126" t="s">
        <v>56</v>
      </c>
      <c r="F119" s="126" t="s">
        <v>57</v>
      </c>
      <c r="G119" s="126" t="s">
        <v>154</v>
      </c>
      <c r="H119" s="126" t="s">
        <v>155</v>
      </c>
      <c r="I119" s="126" t="s">
        <v>156</v>
      </c>
      <c r="J119" s="127" t="s">
        <v>129</v>
      </c>
      <c r="K119" s="128" t="s">
        <v>157</v>
      </c>
      <c r="L119" s="129"/>
      <c r="M119" s="62" t="s">
        <v>1</v>
      </c>
      <c r="N119" s="63" t="s">
        <v>39</v>
      </c>
      <c r="O119" s="63" t="s">
        <v>158</v>
      </c>
      <c r="P119" s="63" t="s">
        <v>159</v>
      </c>
      <c r="Q119" s="63" t="s">
        <v>160</v>
      </c>
      <c r="R119" s="63" t="s">
        <v>161</v>
      </c>
      <c r="S119" s="63" t="s">
        <v>162</v>
      </c>
      <c r="T119" s="64" t="s">
        <v>163</v>
      </c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2" customFormat="1" ht="22.9" customHeight="1">
      <c r="A120" s="29"/>
      <c r="B120" s="30"/>
      <c r="C120" s="69" t="s">
        <v>130</v>
      </c>
      <c r="D120" s="29"/>
      <c r="E120" s="29"/>
      <c r="F120" s="29"/>
      <c r="G120" s="29"/>
      <c r="H120" s="29"/>
      <c r="I120" s="29"/>
      <c r="J120" s="130">
        <f>BK120</f>
        <v>0</v>
      </c>
      <c r="K120" s="29"/>
      <c r="L120" s="30"/>
      <c r="M120" s="65"/>
      <c r="N120" s="56"/>
      <c r="O120" s="66"/>
      <c r="P120" s="131">
        <f>P121</f>
        <v>0</v>
      </c>
      <c r="Q120" s="66"/>
      <c r="R120" s="131">
        <f>R121</f>
        <v>0</v>
      </c>
      <c r="S120" s="66"/>
      <c r="T120" s="132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74</v>
      </c>
      <c r="AU120" s="14" t="s">
        <v>131</v>
      </c>
      <c r="BK120" s="133">
        <f>BK121</f>
        <v>0</v>
      </c>
    </row>
    <row r="121" spans="1:65" s="12" customFormat="1" ht="25.9" customHeight="1">
      <c r="B121" s="134"/>
      <c r="D121" s="135" t="s">
        <v>74</v>
      </c>
      <c r="E121" s="136" t="s">
        <v>2159</v>
      </c>
      <c r="F121" s="136" t="s">
        <v>629</v>
      </c>
      <c r="I121" s="137"/>
      <c r="J121" s="138">
        <f>BK121</f>
        <v>0</v>
      </c>
      <c r="L121" s="134"/>
      <c r="M121" s="139"/>
      <c r="N121" s="140"/>
      <c r="O121" s="140"/>
      <c r="P121" s="141">
        <f>P122+P142+P163</f>
        <v>0</v>
      </c>
      <c r="Q121" s="140"/>
      <c r="R121" s="141">
        <f>R122+R142+R163</f>
        <v>0</v>
      </c>
      <c r="S121" s="140"/>
      <c r="T121" s="142">
        <f>T122+T142+T163</f>
        <v>0</v>
      </c>
      <c r="AR121" s="135" t="s">
        <v>83</v>
      </c>
      <c r="AT121" s="143" t="s">
        <v>74</v>
      </c>
      <c r="AU121" s="143" t="s">
        <v>75</v>
      </c>
      <c r="AY121" s="135" t="s">
        <v>166</v>
      </c>
      <c r="BK121" s="144">
        <f>BK122+BK142+BK163</f>
        <v>0</v>
      </c>
    </row>
    <row r="122" spans="1:65" s="12" customFormat="1" ht="22.9" customHeight="1">
      <c r="B122" s="134"/>
      <c r="D122" s="135" t="s">
        <v>74</v>
      </c>
      <c r="E122" s="145" t="s">
        <v>2160</v>
      </c>
      <c r="F122" s="145" t="s">
        <v>2161</v>
      </c>
      <c r="I122" s="137"/>
      <c r="J122" s="146">
        <f>BK122</f>
        <v>0</v>
      </c>
      <c r="L122" s="134"/>
      <c r="M122" s="139"/>
      <c r="N122" s="140"/>
      <c r="O122" s="140"/>
      <c r="P122" s="141">
        <f>SUM(P123:P141)</f>
        <v>0</v>
      </c>
      <c r="Q122" s="140"/>
      <c r="R122" s="141">
        <f>SUM(R123:R141)</f>
        <v>0</v>
      </c>
      <c r="S122" s="140"/>
      <c r="T122" s="142">
        <f>SUM(T123:T141)</f>
        <v>0</v>
      </c>
      <c r="AR122" s="135" t="s">
        <v>83</v>
      </c>
      <c r="AT122" s="143" t="s">
        <v>74</v>
      </c>
      <c r="AU122" s="143" t="s">
        <v>83</v>
      </c>
      <c r="AY122" s="135" t="s">
        <v>166</v>
      </c>
      <c r="BK122" s="144">
        <f>SUM(BK123:BK141)</f>
        <v>0</v>
      </c>
    </row>
    <row r="123" spans="1:65" s="2" customFormat="1" ht="16.5" customHeight="1">
      <c r="A123" s="29"/>
      <c r="B123" s="147"/>
      <c r="C123" s="162" t="s">
        <v>83</v>
      </c>
      <c r="D123" s="162" t="s">
        <v>271</v>
      </c>
      <c r="E123" s="163" t="s">
        <v>2162</v>
      </c>
      <c r="F123" s="164" t="s">
        <v>2163</v>
      </c>
      <c r="G123" s="165" t="s">
        <v>268</v>
      </c>
      <c r="H123" s="166">
        <v>44</v>
      </c>
      <c r="I123" s="167"/>
      <c r="J123" s="166">
        <f t="shared" ref="J123:J141" si="0">ROUND(I123*H123,3)</f>
        <v>0</v>
      </c>
      <c r="K123" s="168"/>
      <c r="L123" s="169"/>
      <c r="M123" s="170" t="s">
        <v>1</v>
      </c>
      <c r="N123" s="171" t="s">
        <v>41</v>
      </c>
      <c r="O123" s="58"/>
      <c r="P123" s="157">
        <f t="shared" ref="P123:P141" si="1">O123*H123</f>
        <v>0</v>
      </c>
      <c r="Q123" s="157">
        <v>0</v>
      </c>
      <c r="R123" s="157">
        <f t="shared" ref="R123:R141" si="2">Q123*H123</f>
        <v>0</v>
      </c>
      <c r="S123" s="157">
        <v>0</v>
      </c>
      <c r="T123" s="158">
        <f t="shared" ref="T123:T141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9" t="s">
        <v>199</v>
      </c>
      <c r="AT123" s="159" t="s">
        <v>271</v>
      </c>
      <c r="AU123" s="159" t="s">
        <v>173</v>
      </c>
      <c r="AY123" s="14" t="s">
        <v>166</v>
      </c>
      <c r="BE123" s="160">
        <f t="shared" ref="BE123:BE141" si="4">IF(N123="základná",J123,0)</f>
        <v>0</v>
      </c>
      <c r="BF123" s="160">
        <f t="shared" ref="BF123:BF141" si="5">IF(N123="znížená",J123,0)</f>
        <v>0</v>
      </c>
      <c r="BG123" s="160">
        <f t="shared" ref="BG123:BG141" si="6">IF(N123="zákl. prenesená",J123,0)</f>
        <v>0</v>
      </c>
      <c r="BH123" s="160">
        <f t="shared" ref="BH123:BH141" si="7">IF(N123="zníž. prenesená",J123,0)</f>
        <v>0</v>
      </c>
      <c r="BI123" s="160">
        <f t="shared" ref="BI123:BI141" si="8">IF(N123="nulová",J123,0)</f>
        <v>0</v>
      </c>
      <c r="BJ123" s="14" t="s">
        <v>173</v>
      </c>
      <c r="BK123" s="161">
        <f t="shared" ref="BK123:BK141" si="9">ROUND(I123*H123,3)</f>
        <v>0</v>
      </c>
      <c r="BL123" s="14" t="s">
        <v>167</v>
      </c>
      <c r="BM123" s="159" t="s">
        <v>2394</v>
      </c>
    </row>
    <row r="124" spans="1:65" s="2" customFormat="1" ht="16.5" customHeight="1">
      <c r="A124" s="29"/>
      <c r="B124" s="147"/>
      <c r="C124" s="162" t="s">
        <v>173</v>
      </c>
      <c r="D124" s="162" t="s">
        <v>271</v>
      </c>
      <c r="E124" s="163" t="s">
        <v>2395</v>
      </c>
      <c r="F124" s="164" t="s">
        <v>2396</v>
      </c>
      <c r="G124" s="165" t="s">
        <v>222</v>
      </c>
      <c r="H124" s="166">
        <v>24</v>
      </c>
      <c r="I124" s="167"/>
      <c r="J124" s="166">
        <f t="shared" si="0"/>
        <v>0</v>
      </c>
      <c r="K124" s="168"/>
      <c r="L124" s="169"/>
      <c r="M124" s="170" t="s">
        <v>1</v>
      </c>
      <c r="N124" s="171" t="s">
        <v>41</v>
      </c>
      <c r="O124" s="58"/>
      <c r="P124" s="157">
        <f t="shared" si="1"/>
        <v>0</v>
      </c>
      <c r="Q124" s="157">
        <v>0</v>
      </c>
      <c r="R124" s="157">
        <f t="shared" si="2"/>
        <v>0</v>
      </c>
      <c r="S124" s="157">
        <v>0</v>
      </c>
      <c r="T124" s="158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199</v>
      </c>
      <c r="AT124" s="159" t="s">
        <v>271</v>
      </c>
      <c r="AU124" s="159" t="s">
        <v>173</v>
      </c>
      <c r="AY124" s="14" t="s">
        <v>166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4" t="s">
        <v>173</v>
      </c>
      <c r="BK124" s="161">
        <f t="shared" si="9"/>
        <v>0</v>
      </c>
      <c r="BL124" s="14" t="s">
        <v>167</v>
      </c>
      <c r="BM124" s="159" t="s">
        <v>2397</v>
      </c>
    </row>
    <row r="125" spans="1:65" s="2" customFormat="1" ht="16.5" customHeight="1">
      <c r="A125" s="29"/>
      <c r="B125" s="147"/>
      <c r="C125" s="162" t="s">
        <v>179</v>
      </c>
      <c r="D125" s="162" t="s">
        <v>271</v>
      </c>
      <c r="E125" s="163" t="s">
        <v>2168</v>
      </c>
      <c r="F125" s="164" t="s">
        <v>2169</v>
      </c>
      <c r="G125" s="165" t="s">
        <v>222</v>
      </c>
      <c r="H125" s="166">
        <v>720</v>
      </c>
      <c r="I125" s="167"/>
      <c r="J125" s="166">
        <f t="shared" si="0"/>
        <v>0</v>
      </c>
      <c r="K125" s="168"/>
      <c r="L125" s="169"/>
      <c r="M125" s="170" t="s">
        <v>1</v>
      </c>
      <c r="N125" s="171" t="s">
        <v>41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8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199</v>
      </c>
      <c r="AT125" s="159" t="s">
        <v>271</v>
      </c>
      <c r="AU125" s="159" t="s">
        <v>173</v>
      </c>
      <c r="AY125" s="14" t="s">
        <v>166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173</v>
      </c>
      <c r="BK125" s="161">
        <f t="shared" si="9"/>
        <v>0</v>
      </c>
      <c r="BL125" s="14" t="s">
        <v>167</v>
      </c>
      <c r="BM125" s="159" t="s">
        <v>2398</v>
      </c>
    </row>
    <row r="126" spans="1:65" s="2" customFormat="1" ht="37.9" customHeight="1">
      <c r="A126" s="29"/>
      <c r="B126" s="147"/>
      <c r="C126" s="162" t="s">
        <v>167</v>
      </c>
      <c r="D126" s="162" t="s">
        <v>271</v>
      </c>
      <c r="E126" s="163" t="s">
        <v>2399</v>
      </c>
      <c r="F126" s="164" t="s">
        <v>2400</v>
      </c>
      <c r="G126" s="165" t="s">
        <v>222</v>
      </c>
      <c r="H126" s="166">
        <v>36</v>
      </c>
      <c r="I126" s="167"/>
      <c r="J126" s="166">
        <f t="shared" si="0"/>
        <v>0</v>
      </c>
      <c r="K126" s="168"/>
      <c r="L126" s="169"/>
      <c r="M126" s="170" t="s">
        <v>1</v>
      </c>
      <c r="N126" s="171" t="s">
        <v>41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199</v>
      </c>
      <c r="AT126" s="159" t="s">
        <v>271</v>
      </c>
      <c r="AU126" s="159" t="s">
        <v>173</v>
      </c>
      <c r="AY126" s="14" t="s">
        <v>166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173</v>
      </c>
      <c r="BK126" s="161">
        <f t="shared" si="9"/>
        <v>0</v>
      </c>
      <c r="BL126" s="14" t="s">
        <v>167</v>
      </c>
      <c r="BM126" s="159" t="s">
        <v>2401</v>
      </c>
    </row>
    <row r="127" spans="1:65" s="2" customFormat="1" ht="16.5" customHeight="1">
      <c r="A127" s="29"/>
      <c r="B127" s="147"/>
      <c r="C127" s="162" t="s">
        <v>188</v>
      </c>
      <c r="D127" s="162" t="s">
        <v>271</v>
      </c>
      <c r="E127" s="163" t="s">
        <v>2174</v>
      </c>
      <c r="F127" s="164" t="s">
        <v>2175</v>
      </c>
      <c r="G127" s="165" t="s">
        <v>268</v>
      </c>
      <c r="H127" s="166">
        <v>125</v>
      </c>
      <c r="I127" s="167"/>
      <c r="J127" s="166">
        <f t="shared" si="0"/>
        <v>0</v>
      </c>
      <c r="K127" s="168"/>
      <c r="L127" s="169"/>
      <c r="M127" s="170" t="s">
        <v>1</v>
      </c>
      <c r="N127" s="171" t="s">
        <v>41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199</v>
      </c>
      <c r="AT127" s="159" t="s">
        <v>271</v>
      </c>
      <c r="AU127" s="159" t="s">
        <v>173</v>
      </c>
      <c r="AY127" s="14" t="s">
        <v>166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173</v>
      </c>
      <c r="BK127" s="161">
        <f t="shared" si="9"/>
        <v>0</v>
      </c>
      <c r="BL127" s="14" t="s">
        <v>167</v>
      </c>
      <c r="BM127" s="159" t="s">
        <v>2402</v>
      </c>
    </row>
    <row r="128" spans="1:65" s="2" customFormat="1" ht="24.2" customHeight="1">
      <c r="A128" s="29"/>
      <c r="B128" s="147"/>
      <c r="C128" s="162" t="s">
        <v>183</v>
      </c>
      <c r="D128" s="162" t="s">
        <v>271</v>
      </c>
      <c r="E128" s="163" t="s">
        <v>2177</v>
      </c>
      <c r="F128" s="164" t="s">
        <v>2178</v>
      </c>
      <c r="G128" s="165" t="s">
        <v>268</v>
      </c>
      <c r="H128" s="166">
        <v>60</v>
      </c>
      <c r="I128" s="167"/>
      <c r="J128" s="166">
        <f t="shared" si="0"/>
        <v>0</v>
      </c>
      <c r="K128" s="168"/>
      <c r="L128" s="169"/>
      <c r="M128" s="170" t="s">
        <v>1</v>
      </c>
      <c r="N128" s="171" t="s">
        <v>41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8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199</v>
      </c>
      <c r="AT128" s="159" t="s">
        <v>271</v>
      </c>
      <c r="AU128" s="159" t="s">
        <v>173</v>
      </c>
      <c r="AY128" s="14" t="s">
        <v>166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173</v>
      </c>
      <c r="BK128" s="161">
        <f t="shared" si="9"/>
        <v>0</v>
      </c>
      <c r="BL128" s="14" t="s">
        <v>167</v>
      </c>
      <c r="BM128" s="159" t="s">
        <v>2403</v>
      </c>
    </row>
    <row r="129" spans="1:65" s="2" customFormat="1" ht="16.5" customHeight="1">
      <c r="A129" s="29"/>
      <c r="B129" s="147"/>
      <c r="C129" s="162" t="s">
        <v>195</v>
      </c>
      <c r="D129" s="162" t="s">
        <v>271</v>
      </c>
      <c r="E129" s="163" t="s">
        <v>2180</v>
      </c>
      <c r="F129" s="164" t="s">
        <v>2181</v>
      </c>
      <c r="G129" s="165" t="s">
        <v>268</v>
      </c>
      <c r="H129" s="166">
        <v>100</v>
      </c>
      <c r="I129" s="167"/>
      <c r="J129" s="166">
        <f t="shared" si="0"/>
        <v>0</v>
      </c>
      <c r="K129" s="168"/>
      <c r="L129" s="169"/>
      <c r="M129" s="170" t="s">
        <v>1</v>
      </c>
      <c r="N129" s="171" t="s">
        <v>41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199</v>
      </c>
      <c r="AT129" s="159" t="s">
        <v>271</v>
      </c>
      <c r="AU129" s="159" t="s">
        <v>173</v>
      </c>
      <c r="AY129" s="14" t="s">
        <v>166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173</v>
      </c>
      <c r="BK129" s="161">
        <f t="shared" si="9"/>
        <v>0</v>
      </c>
      <c r="BL129" s="14" t="s">
        <v>167</v>
      </c>
      <c r="BM129" s="159" t="s">
        <v>2404</v>
      </c>
    </row>
    <row r="130" spans="1:65" s="2" customFormat="1" ht="16.5" customHeight="1">
      <c r="A130" s="29"/>
      <c r="B130" s="147"/>
      <c r="C130" s="162" t="s">
        <v>199</v>
      </c>
      <c r="D130" s="162" t="s">
        <v>271</v>
      </c>
      <c r="E130" s="163" t="s">
        <v>2405</v>
      </c>
      <c r="F130" s="164" t="s">
        <v>2406</v>
      </c>
      <c r="G130" s="165" t="s">
        <v>222</v>
      </c>
      <c r="H130" s="166">
        <v>1480</v>
      </c>
      <c r="I130" s="167"/>
      <c r="J130" s="166">
        <f t="shared" si="0"/>
        <v>0</v>
      </c>
      <c r="K130" s="168"/>
      <c r="L130" s="169"/>
      <c r="M130" s="170" t="s">
        <v>1</v>
      </c>
      <c r="N130" s="171" t="s">
        <v>41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199</v>
      </c>
      <c r="AT130" s="159" t="s">
        <v>271</v>
      </c>
      <c r="AU130" s="159" t="s">
        <v>173</v>
      </c>
      <c r="AY130" s="14" t="s">
        <v>166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173</v>
      </c>
      <c r="BK130" s="161">
        <f t="shared" si="9"/>
        <v>0</v>
      </c>
      <c r="BL130" s="14" t="s">
        <v>167</v>
      </c>
      <c r="BM130" s="159" t="s">
        <v>2407</v>
      </c>
    </row>
    <row r="131" spans="1:65" s="2" customFormat="1" ht="16.5" customHeight="1">
      <c r="A131" s="29"/>
      <c r="B131" s="147"/>
      <c r="C131" s="162" t="s">
        <v>203</v>
      </c>
      <c r="D131" s="162" t="s">
        <v>271</v>
      </c>
      <c r="E131" s="163" t="s">
        <v>2408</v>
      </c>
      <c r="F131" s="164" t="s">
        <v>2409</v>
      </c>
      <c r="G131" s="165" t="s">
        <v>222</v>
      </c>
      <c r="H131" s="166">
        <v>76</v>
      </c>
      <c r="I131" s="167"/>
      <c r="J131" s="166">
        <f t="shared" si="0"/>
        <v>0</v>
      </c>
      <c r="K131" s="168"/>
      <c r="L131" s="169"/>
      <c r="M131" s="170" t="s">
        <v>1</v>
      </c>
      <c r="N131" s="171" t="s">
        <v>41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199</v>
      </c>
      <c r="AT131" s="159" t="s">
        <v>271</v>
      </c>
      <c r="AU131" s="159" t="s">
        <v>173</v>
      </c>
      <c r="AY131" s="14" t="s">
        <v>166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173</v>
      </c>
      <c r="BK131" s="161">
        <f t="shared" si="9"/>
        <v>0</v>
      </c>
      <c r="BL131" s="14" t="s">
        <v>167</v>
      </c>
      <c r="BM131" s="159" t="s">
        <v>2410</v>
      </c>
    </row>
    <row r="132" spans="1:65" s="2" customFormat="1" ht="16.5" customHeight="1">
      <c r="A132" s="29"/>
      <c r="B132" s="147"/>
      <c r="C132" s="162" t="s">
        <v>207</v>
      </c>
      <c r="D132" s="162" t="s">
        <v>271</v>
      </c>
      <c r="E132" s="163" t="s">
        <v>2411</v>
      </c>
      <c r="F132" s="164" t="s">
        <v>2412</v>
      </c>
      <c r="G132" s="165" t="s">
        <v>222</v>
      </c>
      <c r="H132" s="166">
        <v>176</v>
      </c>
      <c r="I132" s="167"/>
      <c r="J132" s="166">
        <f t="shared" si="0"/>
        <v>0</v>
      </c>
      <c r="K132" s="168"/>
      <c r="L132" s="169"/>
      <c r="M132" s="170" t="s">
        <v>1</v>
      </c>
      <c r="N132" s="171" t="s">
        <v>41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199</v>
      </c>
      <c r="AT132" s="159" t="s">
        <v>271</v>
      </c>
      <c r="AU132" s="159" t="s">
        <v>173</v>
      </c>
      <c r="AY132" s="14" t="s">
        <v>166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173</v>
      </c>
      <c r="BK132" s="161">
        <f t="shared" si="9"/>
        <v>0</v>
      </c>
      <c r="BL132" s="14" t="s">
        <v>167</v>
      </c>
      <c r="BM132" s="159" t="s">
        <v>2413</v>
      </c>
    </row>
    <row r="133" spans="1:65" s="2" customFormat="1" ht="16.5" customHeight="1">
      <c r="A133" s="29"/>
      <c r="B133" s="147"/>
      <c r="C133" s="162" t="s">
        <v>211</v>
      </c>
      <c r="D133" s="162" t="s">
        <v>271</v>
      </c>
      <c r="E133" s="163" t="s">
        <v>2414</v>
      </c>
      <c r="F133" s="164" t="s">
        <v>2415</v>
      </c>
      <c r="G133" s="165" t="s">
        <v>222</v>
      </c>
      <c r="H133" s="166">
        <v>76</v>
      </c>
      <c r="I133" s="167"/>
      <c r="J133" s="166">
        <f t="shared" si="0"/>
        <v>0</v>
      </c>
      <c r="K133" s="168"/>
      <c r="L133" s="169"/>
      <c r="M133" s="170" t="s">
        <v>1</v>
      </c>
      <c r="N133" s="171" t="s">
        <v>41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199</v>
      </c>
      <c r="AT133" s="159" t="s">
        <v>271</v>
      </c>
      <c r="AU133" s="159" t="s">
        <v>173</v>
      </c>
      <c r="AY133" s="14" t="s">
        <v>166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173</v>
      </c>
      <c r="BK133" s="161">
        <f t="shared" si="9"/>
        <v>0</v>
      </c>
      <c r="BL133" s="14" t="s">
        <v>167</v>
      </c>
      <c r="BM133" s="159" t="s">
        <v>2416</v>
      </c>
    </row>
    <row r="134" spans="1:65" s="2" customFormat="1" ht="16.5" customHeight="1">
      <c r="A134" s="29"/>
      <c r="B134" s="147"/>
      <c r="C134" s="162" t="s">
        <v>215</v>
      </c>
      <c r="D134" s="162" t="s">
        <v>271</v>
      </c>
      <c r="E134" s="163" t="s">
        <v>2417</v>
      </c>
      <c r="F134" s="164" t="s">
        <v>2418</v>
      </c>
      <c r="G134" s="165" t="s">
        <v>268</v>
      </c>
      <c r="H134" s="166">
        <v>44</v>
      </c>
      <c r="I134" s="167"/>
      <c r="J134" s="166">
        <f t="shared" si="0"/>
        <v>0</v>
      </c>
      <c r="K134" s="168"/>
      <c r="L134" s="169"/>
      <c r="M134" s="170" t="s">
        <v>1</v>
      </c>
      <c r="N134" s="171" t="s">
        <v>41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199</v>
      </c>
      <c r="AT134" s="159" t="s">
        <v>271</v>
      </c>
      <c r="AU134" s="159" t="s">
        <v>173</v>
      </c>
      <c r="AY134" s="14" t="s">
        <v>166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173</v>
      </c>
      <c r="BK134" s="161">
        <f t="shared" si="9"/>
        <v>0</v>
      </c>
      <c r="BL134" s="14" t="s">
        <v>167</v>
      </c>
      <c r="BM134" s="159" t="s">
        <v>2419</v>
      </c>
    </row>
    <row r="135" spans="1:65" s="2" customFormat="1" ht="16.5" customHeight="1">
      <c r="A135" s="29"/>
      <c r="B135" s="147"/>
      <c r="C135" s="162" t="s">
        <v>219</v>
      </c>
      <c r="D135" s="162" t="s">
        <v>271</v>
      </c>
      <c r="E135" s="163" t="s">
        <v>2420</v>
      </c>
      <c r="F135" s="164" t="s">
        <v>2421</v>
      </c>
      <c r="G135" s="165" t="s">
        <v>268</v>
      </c>
      <c r="H135" s="166">
        <v>1</v>
      </c>
      <c r="I135" s="167"/>
      <c r="J135" s="166">
        <f t="shared" si="0"/>
        <v>0</v>
      </c>
      <c r="K135" s="168"/>
      <c r="L135" s="169"/>
      <c r="M135" s="170" t="s">
        <v>1</v>
      </c>
      <c r="N135" s="171" t="s">
        <v>41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199</v>
      </c>
      <c r="AT135" s="159" t="s">
        <v>271</v>
      </c>
      <c r="AU135" s="159" t="s">
        <v>173</v>
      </c>
      <c r="AY135" s="14" t="s">
        <v>166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173</v>
      </c>
      <c r="BK135" s="161">
        <f t="shared" si="9"/>
        <v>0</v>
      </c>
      <c r="BL135" s="14" t="s">
        <v>167</v>
      </c>
      <c r="BM135" s="159" t="s">
        <v>2422</v>
      </c>
    </row>
    <row r="136" spans="1:65" s="2" customFormat="1" ht="16.5" customHeight="1">
      <c r="A136" s="29"/>
      <c r="B136" s="147"/>
      <c r="C136" s="162" t="s">
        <v>224</v>
      </c>
      <c r="D136" s="162" t="s">
        <v>271</v>
      </c>
      <c r="E136" s="163" t="s">
        <v>2423</v>
      </c>
      <c r="F136" s="164" t="s">
        <v>2424</v>
      </c>
      <c r="G136" s="165" t="s">
        <v>268</v>
      </c>
      <c r="H136" s="166">
        <v>2</v>
      </c>
      <c r="I136" s="167"/>
      <c r="J136" s="166">
        <f t="shared" si="0"/>
        <v>0</v>
      </c>
      <c r="K136" s="168"/>
      <c r="L136" s="169"/>
      <c r="M136" s="170" t="s">
        <v>1</v>
      </c>
      <c r="N136" s="171" t="s">
        <v>41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199</v>
      </c>
      <c r="AT136" s="159" t="s">
        <v>271</v>
      </c>
      <c r="AU136" s="159" t="s">
        <v>173</v>
      </c>
      <c r="AY136" s="14" t="s">
        <v>166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173</v>
      </c>
      <c r="BK136" s="161">
        <f t="shared" si="9"/>
        <v>0</v>
      </c>
      <c r="BL136" s="14" t="s">
        <v>167</v>
      </c>
      <c r="BM136" s="159" t="s">
        <v>2425</v>
      </c>
    </row>
    <row r="137" spans="1:65" s="2" customFormat="1" ht="16.5" customHeight="1">
      <c r="A137" s="29"/>
      <c r="B137" s="147"/>
      <c r="C137" s="162" t="s">
        <v>228</v>
      </c>
      <c r="D137" s="162" t="s">
        <v>271</v>
      </c>
      <c r="E137" s="163" t="s">
        <v>2426</v>
      </c>
      <c r="F137" s="164" t="s">
        <v>2427</v>
      </c>
      <c r="G137" s="165" t="s">
        <v>268</v>
      </c>
      <c r="H137" s="166">
        <v>1</v>
      </c>
      <c r="I137" s="167"/>
      <c r="J137" s="166">
        <f t="shared" si="0"/>
        <v>0</v>
      </c>
      <c r="K137" s="168"/>
      <c r="L137" s="169"/>
      <c r="M137" s="170" t="s">
        <v>1</v>
      </c>
      <c r="N137" s="171" t="s">
        <v>41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199</v>
      </c>
      <c r="AT137" s="159" t="s">
        <v>271</v>
      </c>
      <c r="AU137" s="159" t="s">
        <v>173</v>
      </c>
      <c r="AY137" s="14" t="s">
        <v>166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173</v>
      </c>
      <c r="BK137" s="161">
        <f t="shared" si="9"/>
        <v>0</v>
      </c>
      <c r="BL137" s="14" t="s">
        <v>167</v>
      </c>
      <c r="BM137" s="159" t="s">
        <v>2428</v>
      </c>
    </row>
    <row r="138" spans="1:65" s="2" customFormat="1" ht="16.5" customHeight="1">
      <c r="A138" s="29"/>
      <c r="B138" s="147"/>
      <c r="C138" s="162" t="s">
        <v>232</v>
      </c>
      <c r="D138" s="162" t="s">
        <v>271</v>
      </c>
      <c r="E138" s="163" t="s">
        <v>2429</v>
      </c>
      <c r="F138" s="164" t="s">
        <v>2430</v>
      </c>
      <c r="G138" s="165" t="s">
        <v>268</v>
      </c>
      <c r="H138" s="166">
        <v>10</v>
      </c>
      <c r="I138" s="167"/>
      <c r="J138" s="166">
        <f t="shared" si="0"/>
        <v>0</v>
      </c>
      <c r="K138" s="168"/>
      <c r="L138" s="169"/>
      <c r="M138" s="170" t="s">
        <v>1</v>
      </c>
      <c r="N138" s="171" t="s">
        <v>41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199</v>
      </c>
      <c r="AT138" s="159" t="s">
        <v>271</v>
      </c>
      <c r="AU138" s="159" t="s">
        <v>173</v>
      </c>
      <c r="AY138" s="14" t="s">
        <v>166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173</v>
      </c>
      <c r="BK138" s="161">
        <f t="shared" si="9"/>
        <v>0</v>
      </c>
      <c r="BL138" s="14" t="s">
        <v>167</v>
      </c>
      <c r="BM138" s="159" t="s">
        <v>2431</v>
      </c>
    </row>
    <row r="139" spans="1:65" s="2" customFormat="1" ht="16.5" customHeight="1">
      <c r="A139" s="29"/>
      <c r="B139" s="147"/>
      <c r="C139" s="162" t="s">
        <v>237</v>
      </c>
      <c r="D139" s="162" t="s">
        <v>271</v>
      </c>
      <c r="E139" s="163" t="s">
        <v>2432</v>
      </c>
      <c r="F139" s="164" t="s">
        <v>2433</v>
      </c>
      <c r="G139" s="165" t="s">
        <v>268</v>
      </c>
      <c r="H139" s="166">
        <v>1</v>
      </c>
      <c r="I139" s="167"/>
      <c r="J139" s="166">
        <f t="shared" si="0"/>
        <v>0</v>
      </c>
      <c r="K139" s="168"/>
      <c r="L139" s="169"/>
      <c r="M139" s="170" t="s">
        <v>1</v>
      </c>
      <c r="N139" s="171" t="s">
        <v>41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199</v>
      </c>
      <c r="AT139" s="159" t="s">
        <v>271</v>
      </c>
      <c r="AU139" s="159" t="s">
        <v>173</v>
      </c>
      <c r="AY139" s="14" t="s">
        <v>166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173</v>
      </c>
      <c r="BK139" s="161">
        <f t="shared" si="9"/>
        <v>0</v>
      </c>
      <c r="BL139" s="14" t="s">
        <v>167</v>
      </c>
      <c r="BM139" s="159" t="s">
        <v>2434</v>
      </c>
    </row>
    <row r="140" spans="1:65" s="2" customFormat="1" ht="16.5" customHeight="1">
      <c r="A140" s="29"/>
      <c r="B140" s="147"/>
      <c r="C140" s="162" t="s">
        <v>241</v>
      </c>
      <c r="D140" s="162" t="s">
        <v>271</v>
      </c>
      <c r="E140" s="163" t="s">
        <v>2435</v>
      </c>
      <c r="F140" s="164" t="s">
        <v>2436</v>
      </c>
      <c r="G140" s="165" t="s">
        <v>268</v>
      </c>
      <c r="H140" s="166">
        <v>13</v>
      </c>
      <c r="I140" s="167"/>
      <c r="J140" s="166">
        <f t="shared" si="0"/>
        <v>0</v>
      </c>
      <c r="K140" s="168"/>
      <c r="L140" s="169"/>
      <c r="M140" s="170" t="s">
        <v>1</v>
      </c>
      <c r="N140" s="171" t="s">
        <v>41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199</v>
      </c>
      <c r="AT140" s="159" t="s">
        <v>271</v>
      </c>
      <c r="AU140" s="159" t="s">
        <v>173</v>
      </c>
      <c r="AY140" s="14" t="s">
        <v>166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173</v>
      </c>
      <c r="BK140" s="161">
        <f t="shared" si="9"/>
        <v>0</v>
      </c>
      <c r="BL140" s="14" t="s">
        <v>167</v>
      </c>
      <c r="BM140" s="159" t="s">
        <v>2437</v>
      </c>
    </row>
    <row r="141" spans="1:65" s="2" customFormat="1" ht="16.5" customHeight="1">
      <c r="A141" s="29"/>
      <c r="B141" s="147"/>
      <c r="C141" s="162" t="s">
        <v>245</v>
      </c>
      <c r="D141" s="162" t="s">
        <v>271</v>
      </c>
      <c r="E141" s="163" t="s">
        <v>2276</v>
      </c>
      <c r="F141" s="164" t="s">
        <v>2277</v>
      </c>
      <c r="G141" s="165" t="s">
        <v>334</v>
      </c>
      <c r="H141" s="167"/>
      <c r="I141" s="167"/>
      <c r="J141" s="166">
        <f t="shared" si="0"/>
        <v>0</v>
      </c>
      <c r="K141" s="168"/>
      <c r="L141" s="169"/>
      <c r="M141" s="170" t="s">
        <v>1</v>
      </c>
      <c r="N141" s="171" t="s">
        <v>41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199</v>
      </c>
      <c r="AT141" s="159" t="s">
        <v>271</v>
      </c>
      <c r="AU141" s="159" t="s">
        <v>173</v>
      </c>
      <c r="AY141" s="14" t="s">
        <v>166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173</v>
      </c>
      <c r="BK141" s="161">
        <f t="shared" si="9"/>
        <v>0</v>
      </c>
      <c r="BL141" s="14" t="s">
        <v>167</v>
      </c>
      <c r="BM141" s="159" t="s">
        <v>2438</v>
      </c>
    </row>
    <row r="142" spans="1:65" s="12" customFormat="1" ht="22.9" customHeight="1">
      <c r="B142" s="134"/>
      <c r="D142" s="135" t="s">
        <v>74</v>
      </c>
      <c r="E142" s="145" t="s">
        <v>1689</v>
      </c>
      <c r="F142" s="145" t="s">
        <v>2279</v>
      </c>
      <c r="I142" s="137"/>
      <c r="J142" s="146">
        <f>BK142</f>
        <v>0</v>
      </c>
      <c r="L142" s="134"/>
      <c r="M142" s="139"/>
      <c r="N142" s="140"/>
      <c r="O142" s="140"/>
      <c r="P142" s="141">
        <f>SUM(P143:P162)</f>
        <v>0</v>
      </c>
      <c r="Q142" s="140"/>
      <c r="R142" s="141">
        <f>SUM(R143:R162)</f>
        <v>0</v>
      </c>
      <c r="S142" s="140"/>
      <c r="T142" s="142">
        <f>SUM(T143:T162)</f>
        <v>0</v>
      </c>
      <c r="AR142" s="135" t="s">
        <v>179</v>
      </c>
      <c r="AT142" s="143" t="s">
        <v>74</v>
      </c>
      <c r="AU142" s="143" t="s">
        <v>83</v>
      </c>
      <c r="AY142" s="135" t="s">
        <v>166</v>
      </c>
      <c r="BK142" s="144">
        <f>SUM(BK143:BK162)</f>
        <v>0</v>
      </c>
    </row>
    <row r="143" spans="1:65" s="2" customFormat="1" ht="21.75" customHeight="1">
      <c r="A143" s="29"/>
      <c r="B143" s="147"/>
      <c r="C143" s="148" t="s">
        <v>7</v>
      </c>
      <c r="D143" s="148" t="s">
        <v>169</v>
      </c>
      <c r="E143" s="149" t="s">
        <v>2280</v>
      </c>
      <c r="F143" s="150" t="s">
        <v>2281</v>
      </c>
      <c r="G143" s="151" t="s">
        <v>268</v>
      </c>
      <c r="H143" s="152">
        <v>44</v>
      </c>
      <c r="I143" s="153"/>
      <c r="J143" s="152">
        <f t="shared" ref="J143:J162" si="10">ROUND(I143*H143,3)</f>
        <v>0</v>
      </c>
      <c r="K143" s="154"/>
      <c r="L143" s="30"/>
      <c r="M143" s="155" t="s">
        <v>1</v>
      </c>
      <c r="N143" s="156" t="s">
        <v>41</v>
      </c>
      <c r="O143" s="58"/>
      <c r="P143" s="157">
        <f t="shared" ref="P143:P162" si="11">O143*H143</f>
        <v>0</v>
      </c>
      <c r="Q143" s="157">
        <v>0</v>
      </c>
      <c r="R143" s="157">
        <f t="shared" ref="R143:R162" si="12">Q143*H143</f>
        <v>0</v>
      </c>
      <c r="S143" s="157">
        <v>0</v>
      </c>
      <c r="T143" s="158">
        <f t="shared" ref="T143:T162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442</v>
      </c>
      <c r="AT143" s="159" t="s">
        <v>169</v>
      </c>
      <c r="AU143" s="159" t="s">
        <v>173</v>
      </c>
      <c r="AY143" s="14" t="s">
        <v>166</v>
      </c>
      <c r="BE143" s="160">
        <f t="shared" ref="BE143:BE162" si="14">IF(N143="základná",J143,0)</f>
        <v>0</v>
      </c>
      <c r="BF143" s="160">
        <f t="shared" ref="BF143:BF162" si="15">IF(N143="znížená",J143,0)</f>
        <v>0</v>
      </c>
      <c r="BG143" s="160">
        <f t="shared" ref="BG143:BG162" si="16">IF(N143="zákl. prenesená",J143,0)</f>
        <v>0</v>
      </c>
      <c r="BH143" s="160">
        <f t="shared" ref="BH143:BH162" si="17">IF(N143="zníž. prenesená",J143,0)</f>
        <v>0</v>
      </c>
      <c r="BI143" s="160">
        <f t="shared" ref="BI143:BI162" si="18">IF(N143="nulová",J143,0)</f>
        <v>0</v>
      </c>
      <c r="BJ143" s="14" t="s">
        <v>173</v>
      </c>
      <c r="BK143" s="161">
        <f t="shared" ref="BK143:BK162" si="19">ROUND(I143*H143,3)</f>
        <v>0</v>
      </c>
      <c r="BL143" s="14" t="s">
        <v>442</v>
      </c>
      <c r="BM143" s="159" t="s">
        <v>2439</v>
      </c>
    </row>
    <row r="144" spans="1:65" s="2" customFormat="1" ht="24.2" customHeight="1">
      <c r="A144" s="29"/>
      <c r="B144" s="147"/>
      <c r="C144" s="148" t="s">
        <v>252</v>
      </c>
      <c r="D144" s="148" t="s">
        <v>169</v>
      </c>
      <c r="E144" s="149" t="s">
        <v>2286</v>
      </c>
      <c r="F144" s="150" t="s">
        <v>2287</v>
      </c>
      <c r="G144" s="151" t="s">
        <v>222</v>
      </c>
      <c r="H144" s="152">
        <v>720</v>
      </c>
      <c r="I144" s="153"/>
      <c r="J144" s="152">
        <f t="shared" si="10"/>
        <v>0</v>
      </c>
      <c r="K144" s="154"/>
      <c r="L144" s="30"/>
      <c r="M144" s="155" t="s">
        <v>1</v>
      </c>
      <c r="N144" s="156" t="s">
        <v>41</v>
      </c>
      <c r="O144" s="58"/>
      <c r="P144" s="157">
        <f t="shared" si="11"/>
        <v>0</v>
      </c>
      <c r="Q144" s="157">
        <v>0</v>
      </c>
      <c r="R144" s="157">
        <f t="shared" si="12"/>
        <v>0</v>
      </c>
      <c r="S144" s="157">
        <v>0</v>
      </c>
      <c r="T144" s="158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442</v>
      </c>
      <c r="AT144" s="159" t="s">
        <v>169</v>
      </c>
      <c r="AU144" s="159" t="s">
        <v>173</v>
      </c>
      <c r="AY144" s="14" t="s">
        <v>166</v>
      </c>
      <c r="BE144" s="160">
        <f t="shared" si="14"/>
        <v>0</v>
      </c>
      <c r="BF144" s="160">
        <f t="shared" si="15"/>
        <v>0</v>
      </c>
      <c r="BG144" s="160">
        <f t="shared" si="16"/>
        <v>0</v>
      </c>
      <c r="BH144" s="160">
        <f t="shared" si="17"/>
        <v>0</v>
      </c>
      <c r="BI144" s="160">
        <f t="shared" si="18"/>
        <v>0</v>
      </c>
      <c r="BJ144" s="14" t="s">
        <v>173</v>
      </c>
      <c r="BK144" s="161">
        <f t="shared" si="19"/>
        <v>0</v>
      </c>
      <c r="BL144" s="14" t="s">
        <v>442</v>
      </c>
      <c r="BM144" s="159" t="s">
        <v>2440</v>
      </c>
    </row>
    <row r="145" spans="1:65" s="2" customFormat="1" ht="33" customHeight="1">
      <c r="A145" s="29"/>
      <c r="B145" s="147"/>
      <c r="C145" s="148" t="s">
        <v>256</v>
      </c>
      <c r="D145" s="148" t="s">
        <v>169</v>
      </c>
      <c r="E145" s="149" t="s">
        <v>2441</v>
      </c>
      <c r="F145" s="150" t="s">
        <v>2442</v>
      </c>
      <c r="G145" s="151" t="s">
        <v>222</v>
      </c>
      <c r="H145" s="152">
        <v>24</v>
      </c>
      <c r="I145" s="153"/>
      <c r="J145" s="152">
        <f t="shared" si="10"/>
        <v>0</v>
      </c>
      <c r="K145" s="154"/>
      <c r="L145" s="30"/>
      <c r="M145" s="155" t="s">
        <v>1</v>
      </c>
      <c r="N145" s="156" t="s">
        <v>41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442</v>
      </c>
      <c r="AT145" s="159" t="s">
        <v>169</v>
      </c>
      <c r="AU145" s="159" t="s">
        <v>173</v>
      </c>
      <c r="AY145" s="14" t="s">
        <v>166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173</v>
      </c>
      <c r="BK145" s="161">
        <f t="shared" si="19"/>
        <v>0</v>
      </c>
      <c r="BL145" s="14" t="s">
        <v>442</v>
      </c>
      <c r="BM145" s="159" t="s">
        <v>2443</v>
      </c>
    </row>
    <row r="146" spans="1:65" s="2" customFormat="1" ht="16.5" customHeight="1">
      <c r="A146" s="29"/>
      <c r="B146" s="147"/>
      <c r="C146" s="148" t="s">
        <v>260</v>
      </c>
      <c r="D146" s="148" t="s">
        <v>169</v>
      </c>
      <c r="E146" s="149" t="s">
        <v>2444</v>
      </c>
      <c r="F146" s="150" t="s">
        <v>2445</v>
      </c>
      <c r="G146" s="151" t="s">
        <v>222</v>
      </c>
      <c r="H146" s="152">
        <v>36</v>
      </c>
      <c r="I146" s="153"/>
      <c r="J146" s="152">
        <f t="shared" si="10"/>
        <v>0</v>
      </c>
      <c r="K146" s="154"/>
      <c r="L146" s="30"/>
      <c r="M146" s="155" t="s">
        <v>1</v>
      </c>
      <c r="N146" s="156" t="s">
        <v>41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442</v>
      </c>
      <c r="AT146" s="159" t="s">
        <v>169</v>
      </c>
      <c r="AU146" s="159" t="s">
        <v>173</v>
      </c>
      <c r="AY146" s="14" t="s">
        <v>166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173</v>
      </c>
      <c r="BK146" s="161">
        <f t="shared" si="19"/>
        <v>0</v>
      </c>
      <c r="BL146" s="14" t="s">
        <v>442</v>
      </c>
      <c r="BM146" s="159" t="s">
        <v>2446</v>
      </c>
    </row>
    <row r="147" spans="1:65" s="2" customFormat="1" ht="24.2" customHeight="1">
      <c r="A147" s="29"/>
      <c r="B147" s="147"/>
      <c r="C147" s="148" t="s">
        <v>265</v>
      </c>
      <c r="D147" s="148" t="s">
        <v>169</v>
      </c>
      <c r="E147" s="149" t="s">
        <v>2292</v>
      </c>
      <c r="F147" s="150" t="s">
        <v>2293</v>
      </c>
      <c r="G147" s="151" t="s">
        <v>268</v>
      </c>
      <c r="H147" s="152">
        <v>125</v>
      </c>
      <c r="I147" s="153"/>
      <c r="J147" s="152">
        <f t="shared" si="10"/>
        <v>0</v>
      </c>
      <c r="K147" s="154"/>
      <c r="L147" s="30"/>
      <c r="M147" s="155" t="s">
        <v>1</v>
      </c>
      <c r="N147" s="156" t="s">
        <v>41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442</v>
      </c>
      <c r="AT147" s="159" t="s">
        <v>169</v>
      </c>
      <c r="AU147" s="159" t="s">
        <v>173</v>
      </c>
      <c r="AY147" s="14" t="s">
        <v>166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173</v>
      </c>
      <c r="BK147" s="161">
        <f t="shared" si="19"/>
        <v>0</v>
      </c>
      <c r="BL147" s="14" t="s">
        <v>442</v>
      </c>
      <c r="BM147" s="159" t="s">
        <v>2447</v>
      </c>
    </row>
    <row r="148" spans="1:65" s="2" customFormat="1" ht="16.5" customHeight="1">
      <c r="A148" s="29"/>
      <c r="B148" s="147"/>
      <c r="C148" s="148" t="s">
        <v>270</v>
      </c>
      <c r="D148" s="148" t="s">
        <v>169</v>
      </c>
      <c r="E148" s="149" t="s">
        <v>2448</v>
      </c>
      <c r="F148" s="150" t="s">
        <v>2449</v>
      </c>
      <c r="G148" s="151" t="s">
        <v>222</v>
      </c>
      <c r="H148" s="152">
        <v>2480</v>
      </c>
      <c r="I148" s="153"/>
      <c r="J148" s="152">
        <f t="shared" si="10"/>
        <v>0</v>
      </c>
      <c r="K148" s="154"/>
      <c r="L148" s="30"/>
      <c r="M148" s="155" t="s">
        <v>1</v>
      </c>
      <c r="N148" s="156" t="s">
        <v>41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442</v>
      </c>
      <c r="AT148" s="159" t="s">
        <v>169</v>
      </c>
      <c r="AU148" s="159" t="s">
        <v>173</v>
      </c>
      <c r="AY148" s="14" t="s">
        <v>166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173</v>
      </c>
      <c r="BK148" s="161">
        <f t="shared" si="19"/>
        <v>0</v>
      </c>
      <c r="BL148" s="14" t="s">
        <v>442</v>
      </c>
      <c r="BM148" s="159" t="s">
        <v>2450</v>
      </c>
    </row>
    <row r="149" spans="1:65" s="2" customFormat="1" ht="33" customHeight="1">
      <c r="A149" s="29"/>
      <c r="B149" s="147"/>
      <c r="C149" s="148" t="s">
        <v>277</v>
      </c>
      <c r="D149" s="148" t="s">
        <v>169</v>
      </c>
      <c r="E149" s="149" t="s">
        <v>2451</v>
      </c>
      <c r="F149" s="150" t="s">
        <v>2452</v>
      </c>
      <c r="G149" s="151" t="s">
        <v>222</v>
      </c>
      <c r="H149" s="152">
        <v>76</v>
      </c>
      <c r="I149" s="153"/>
      <c r="J149" s="152">
        <f t="shared" si="10"/>
        <v>0</v>
      </c>
      <c r="K149" s="154"/>
      <c r="L149" s="30"/>
      <c r="M149" s="155" t="s">
        <v>1</v>
      </c>
      <c r="N149" s="156" t="s">
        <v>41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442</v>
      </c>
      <c r="AT149" s="159" t="s">
        <v>169</v>
      </c>
      <c r="AU149" s="159" t="s">
        <v>173</v>
      </c>
      <c r="AY149" s="14" t="s">
        <v>166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173</v>
      </c>
      <c r="BK149" s="161">
        <f t="shared" si="19"/>
        <v>0</v>
      </c>
      <c r="BL149" s="14" t="s">
        <v>442</v>
      </c>
      <c r="BM149" s="159" t="s">
        <v>2453</v>
      </c>
    </row>
    <row r="150" spans="1:65" s="2" customFormat="1" ht="33" customHeight="1">
      <c r="A150" s="29"/>
      <c r="B150" s="147"/>
      <c r="C150" s="148" t="s">
        <v>281</v>
      </c>
      <c r="D150" s="148" t="s">
        <v>169</v>
      </c>
      <c r="E150" s="149" t="s">
        <v>2454</v>
      </c>
      <c r="F150" s="150" t="s">
        <v>2455</v>
      </c>
      <c r="G150" s="151" t="s">
        <v>222</v>
      </c>
      <c r="H150" s="152">
        <v>176</v>
      </c>
      <c r="I150" s="153"/>
      <c r="J150" s="152">
        <f t="shared" si="10"/>
        <v>0</v>
      </c>
      <c r="K150" s="154"/>
      <c r="L150" s="30"/>
      <c r="M150" s="155" t="s">
        <v>1</v>
      </c>
      <c r="N150" s="156" t="s">
        <v>41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442</v>
      </c>
      <c r="AT150" s="159" t="s">
        <v>169</v>
      </c>
      <c r="AU150" s="159" t="s">
        <v>173</v>
      </c>
      <c r="AY150" s="14" t="s">
        <v>166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173</v>
      </c>
      <c r="BK150" s="161">
        <f t="shared" si="19"/>
        <v>0</v>
      </c>
      <c r="BL150" s="14" t="s">
        <v>442</v>
      </c>
      <c r="BM150" s="159" t="s">
        <v>2456</v>
      </c>
    </row>
    <row r="151" spans="1:65" s="2" customFormat="1" ht="16.5" customHeight="1">
      <c r="A151" s="29"/>
      <c r="B151" s="147"/>
      <c r="C151" s="148" t="s">
        <v>285</v>
      </c>
      <c r="D151" s="148" t="s">
        <v>169</v>
      </c>
      <c r="E151" s="149" t="s">
        <v>2457</v>
      </c>
      <c r="F151" s="150" t="s">
        <v>2415</v>
      </c>
      <c r="G151" s="151" t="s">
        <v>222</v>
      </c>
      <c r="H151" s="152">
        <v>76</v>
      </c>
      <c r="I151" s="153"/>
      <c r="J151" s="152">
        <f t="shared" si="10"/>
        <v>0</v>
      </c>
      <c r="K151" s="154"/>
      <c r="L151" s="30"/>
      <c r="M151" s="155" t="s">
        <v>1</v>
      </c>
      <c r="N151" s="156" t="s">
        <v>41</v>
      </c>
      <c r="O151" s="58"/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442</v>
      </c>
      <c r="AT151" s="159" t="s">
        <v>169</v>
      </c>
      <c r="AU151" s="159" t="s">
        <v>173</v>
      </c>
      <c r="AY151" s="14" t="s">
        <v>166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173</v>
      </c>
      <c r="BK151" s="161">
        <f t="shared" si="19"/>
        <v>0</v>
      </c>
      <c r="BL151" s="14" t="s">
        <v>442</v>
      </c>
      <c r="BM151" s="159" t="s">
        <v>2458</v>
      </c>
    </row>
    <row r="152" spans="1:65" s="2" customFormat="1" ht="16.5" customHeight="1">
      <c r="A152" s="29"/>
      <c r="B152" s="147"/>
      <c r="C152" s="148" t="s">
        <v>291</v>
      </c>
      <c r="D152" s="148" t="s">
        <v>169</v>
      </c>
      <c r="E152" s="149" t="s">
        <v>2459</v>
      </c>
      <c r="F152" s="150" t="s">
        <v>2460</v>
      </c>
      <c r="G152" s="151" t="s">
        <v>268</v>
      </c>
      <c r="H152" s="152">
        <v>44</v>
      </c>
      <c r="I152" s="153"/>
      <c r="J152" s="152">
        <f t="shared" si="10"/>
        <v>0</v>
      </c>
      <c r="K152" s="154"/>
      <c r="L152" s="30"/>
      <c r="M152" s="155" t="s">
        <v>1</v>
      </c>
      <c r="N152" s="156" t="s">
        <v>41</v>
      </c>
      <c r="O152" s="58"/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442</v>
      </c>
      <c r="AT152" s="159" t="s">
        <v>169</v>
      </c>
      <c r="AU152" s="159" t="s">
        <v>173</v>
      </c>
      <c r="AY152" s="14" t="s">
        <v>166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173</v>
      </c>
      <c r="BK152" s="161">
        <f t="shared" si="19"/>
        <v>0</v>
      </c>
      <c r="BL152" s="14" t="s">
        <v>442</v>
      </c>
      <c r="BM152" s="159" t="s">
        <v>2461</v>
      </c>
    </row>
    <row r="153" spans="1:65" s="2" customFormat="1" ht="16.5" customHeight="1">
      <c r="A153" s="29"/>
      <c r="B153" s="147"/>
      <c r="C153" s="148" t="s">
        <v>299</v>
      </c>
      <c r="D153" s="148" t="s">
        <v>169</v>
      </c>
      <c r="E153" s="149" t="s">
        <v>2462</v>
      </c>
      <c r="F153" s="150" t="s">
        <v>2463</v>
      </c>
      <c r="G153" s="151" t="s">
        <v>268</v>
      </c>
      <c r="H153" s="152">
        <v>44</v>
      </c>
      <c r="I153" s="153"/>
      <c r="J153" s="152">
        <f t="shared" si="10"/>
        <v>0</v>
      </c>
      <c r="K153" s="154"/>
      <c r="L153" s="30"/>
      <c r="M153" s="155" t="s">
        <v>1</v>
      </c>
      <c r="N153" s="156" t="s">
        <v>41</v>
      </c>
      <c r="O153" s="58"/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442</v>
      </c>
      <c r="AT153" s="159" t="s">
        <v>169</v>
      </c>
      <c r="AU153" s="159" t="s">
        <v>173</v>
      </c>
      <c r="AY153" s="14" t="s">
        <v>166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173</v>
      </c>
      <c r="BK153" s="161">
        <f t="shared" si="19"/>
        <v>0</v>
      </c>
      <c r="BL153" s="14" t="s">
        <v>442</v>
      </c>
      <c r="BM153" s="159" t="s">
        <v>2464</v>
      </c>
    </row>
    <row r="154" spans="1:65" s="2" customFormat="1" ht="24.2" customHeight="1">
      <c r="A154" s="29"/>
      <c r="B154" s="147"/>
      <c r="C154" s="148" t="s">
        <v>303</v>
      </c>
      <c r="D154" s="148" t="s">
        <v>169</v>
      </c>
      <c r="E154" s="149" t="s">
        <v>2465</v>
      </c>
      <c r="F154" s="150" t="s">
        <v>2466</v>
      </c>
      <c r="G154" s="151" t="s">
        <v>268</v>
      </c>
      <c r="H154" s="152">
        <v>1</v>
      </c>
      <c r="I154" s="153"/>
      <c r="J154" s="152">
        <f t="shared" si="10"/>
        <v>0</v>
      </c>
      <c r="K154" s="154"/>
      <c r="L154" s="30"/>
      <c r="M154" s="155" t="s">
        <v>1</v>
      </c>
      <c r="N154" s="156" t="s">
        <v>41</v>
      </c>
      <c r="O154" s="58"/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442</v>
      </c>
      <c r="AT154" s="159" t="s">
        <v>169</v>
      </c>
      <c r="AU154" s="159" t="s">
        <v>173</v>
      </c>
      <c r="AY154" s="14" t="s">
        <v>166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4" t="s">
        <v>173</v>
      </c>
      <c r="BK154" s="161">
        <f t="shared" si="19"/>
        <v>0</v>
      </c>
      <c r="BL154" s="14" t="s">
        <v>442</v>
      </c>
      <c r="BM154" s="159" t="s">
        <v>2467</v>
      </c>
    </row>
    <row r="155" spans="1:65" s="2" customFormat="1" ht="37.9" customHeight="1">
      <c r="A155" s="29"/>
      <c r="B155" s="147"/>
      <c r="C155" s="148" t="s">
        <v>307</v>
      </c>
      <c r="D155" s="148" t="s">
        <v>169</v>
      </c>
      <c r="E155" s="149" t="s">
        <v>2468</v>
      </c>
      <c r="F155" s="150" t="s">
        <v>2469</v>
      </c>
      <c r="G155" s="151" t="s">
        <v>268</v>
      </c>
      <c r="H155" s="152">
        <v>2</v>
      </c>
      <c r="I155" s="153"/>
      <c r="J155" s="152">
        <f t="shared" si="10"/>
        <v>0</v>
      </c>
      <c r="K155" s="154"/>
      <c r="L155" s="30"/>
      <c r="M155" s="155" t="s">
        <v>1</v>
      </c>
      <c r="N155" s="156" t="s">
        <v>41</v>
      </c>
      <c r="O155" s="58"/>
      <c r="P155" s="157">
        <f t="shared" si="11"/>
        <v>0</v>
      </c>
      <c r="Q155" s="157">
        <v>0</v>
      </c>
      <c r="R155" s="157">
        <f t="shared" si="12"/>
        <v>0</v>
      </c>
      <c r="S155" s="157">
        <v>0</v>
      </c>
      <c r="T155" s="158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442</v>
      </c>
      <c r="AT155" s="159" t="s">
        <v>169</v>
      </c>
      <c r="AU155" s="159" t="s">
        <v>173</v>
      </c>
      <c r="AY155" s="14" t="s">
        <v>166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4" t="s">
        <v>173</v>
      </c>
      <c r="BK155" s="161">
        <f t="shared" si="19"/>
        <v>0</v>
      </c>
      <c r="BL155" s="14" t="s">
        <v>442</v>
      </c>
      <c r="BM155" s="159" t="s">
        <v>2470</v>
      </c>
    </row>
    <row r="156" spans="1:65" s="2" customFormat="1" ht="24.2" customHeight="1">
      <c r="A156" s="29"/>
      <c r="B156" s="147"/>
      <c r="C156" s="148" t="s">
        <v>311</v>
      </c>
      <c r="D156" s="148" t="s">
        <v>169</v>
      </c>
      <c r="E156" s="149" t="s">
        <v>2471</v>
      </c>
      <c r="F156" s="150" t="s">
        <v>2472</v>
      </c>
      <c r="G156" s="151" t="s">
        <v>268</v>
      </c>
      <c r="H156" s="152">
        <v>1</v>
      </c>
      <c r="I156" s="153"/>
      <c r="J156" s="152">
        <f t="shared" si="10"/>
        <v>0</v>
      </c>
      <c r="K156" s="154"/>
      <c r="L156" s="30"/>
      <c r="M156" s="155" t="s">
        <v>1</v>
      </c>
      <c r="N156" s="156" t="s">
        <v>41</v>
      </c>
      <c r="O156" s="58"/>
      <c r="P156" s="157">
        <f t="shared" si="11"/>
        <v>0</v>
      </c>
      <c r="Q156" s="157">
        <v>0</v>
      </c>
      <c r="R156" s="157">
        <f t="shared" si="12"/>
        <v>0</v>
      </c>
      <c r="S156" s="157">
        <v>0</v>
      </c>
      <c r="T156" s="158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442</v>
      </c>
      <c r="AT156" s="159" t="s">
        <v>169</v>
      </c>
      <c r="AU156" s="159" t="s">
        <v>173</v>
      </c>
      <c r="AY156" s="14" t="s">
        <v>166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4" t="s">
        <v>173</v>
      </c>
      <c r="BK156" s="161">
        <f t="shared" si="19"/>
        <v>0</v>
      </c>
      <c r="BL156" s="14" t="s">
        <v>442</v>
      </c>
      <c r="BM156" s="159" t="s">
        <v>2473</v>
      </c>
    </row>
    <row r="157" spans="1:65" s="2" customFormat="1" ht="16.5" customHeight="1">
      <c r="A157" s="29"/>
      <c r="B157" s="147"/>
      <c r="C157" s="148" t="s">
        <v>315</v>
      </c>
      <c r="D157" s="148" t="s">
        <v>169</v>
      </c>
      <c r="E157" s="149" t="s">
        <v>2474</v>
      </c>
      <c r="F157" s="150" t="s">
        <v>2475</v>
      </c>
      <c r="G157" s="151" t="s">
        <v>268</v>
      </c>
      <c r="H157" s="152">
        <v>10</v>
      </c>
      <c r="I157" s="153"/>
      <c r="J157" s="152">
        <f t="shared" si="10"/>
        <v>0</v>
      </c>
      <c r="K157" s="154"/>
      <c r="L157" s="30"/>
      <c r="M157" s="155" t="s">
        <v>1</v>
      </c>
      <c r="N157" s="156" t="s">
        <v>41</v>
      </c>
      <c r="O157" s="58"/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8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442</v>
      </c>
      <c r="AT157" s="159" t="s">
        <v>169</v>
      </c>
      <c r="AU157" s="159" t="s">
        <v>173</v>
      </c>
      <c r="AY157" s="14" t="s">
        <v>166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173</v>
      </c>
      <c r="BK157" s="161">
        <f t="shared" si="19"/>
        <v>0</v>
      </c>
      <c r="BL157" s="14" t="s">
        <v>442</v>
      </c>
      <c r="BM157" s="159" t="s">
        <v>2476</v>
      </c>
    </row>
    <row r="158" spans="1:65" s="2" customFormat="1" ht="16.5" customHeight="1">
      <c r="A158" s="29"/>
      <c r="B158" s="147"/>
      <c r="C158" s="148" t="s">
        <v>319</v>
      </c>
      <c r="D158" s="148" t="s">
        <v>169</v>
      </c>
      <c r="E158" s="149" t="s">
        <v>2477</v>
      </c>
      <c r="F158" s="150" t="s">
        <v>2478</v>
      </c>
      <c r="G158" s="151" t="s">
        <v>268</v>
      </c>
      <c r="H158" s="152">
        <v>1</v>
      </c>
      <c r="I158" s="153"/>
      <c r="J158" s="152">
        <f t="shared" si="10"/>
        <v>0</v>
      </c>
      <c r="K158" s="154"/>
      <c r="L158" s="30"/>
      <c r="M158" s="155" t="s">
        <v>1</v>
      </c>
      <c r="N158" s="156" t="s">
        <v>41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8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442</v>
      </c>
      <c r="AT158" s="159" t="s">
        <v>169</v>
      </c>
      <c r="AU158" s="159" t="s">
        <v>173</v>
      </c>
      <c r="AY158" s="14" t="s">
        <v>166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173</v>
      </c>
      <c r="BK158" s="161">
        <f t="shared" si="19"/>
        <v>0</v>
      </c>
      <c r="BL158" s="14" t="s">
        <v>442</v>
      </c>
      <c r="BM158" s="159" t="s">
        <v>2479</v>
      </c>
    </row>
    <row r="159" spans="1:65" s="2" customFormat="1" ht="16.5" customHeight="1">
      <c r="A159" s="29"/>
      <c r="B159" s="147"/>
      <c r="C159" s="148" t="s">
        <v>323</v>
      </c>
      <c r="D159" s="148" t="s">
        <v>169</v>
      </c>
      <c r="E159" s="149" t="s">
        <v>2480</v>
      </c>
      <c r="F159" s="150" t="s">
        <v>2481</v>
      </c>
      <c r="G159" s="151" t="s">
        <v>268</v>
      </c>
      <c r="H159" s="152">
        <v>12</v>
      </c>
      <c r="I159" s="153"/>
      <c r="J159" s="152">
        <f t="shared" si="10"/>
        <v>0</v>
      </c>
      <c r="K159" s="154"/>
      <c r="L159" s="30"/>
      <c r="M159" s="155" t="s">
        <v>1</v>
      </c>
      <c r="N159" s="156" t="s">
        <v>41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8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442</v>
      </c>
      <c r="AT159" s="159" t="s">
        <v>169</v>
      </c>
      <c r="AU159" s="159" t="s">
        <v>173</v>
      </c>
      <c r="AY159" s="14" t="s">
        <v>166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173</v>
      </c>
      <c r="BK159" s="161">
        <f t="shared" si="19"/>
        <v>0</v>
      </c>
      <c r="BL159" s="14" t="s">
        <v>442</v>
      </c>
      <c r="BM159" s="159" t="s">
        <v>2482</v>
      </c>
    </row>
    <row r="160" spans="1:65" s="2" customFormat="1" ht="24.2" customHeight="1">
      <c r="A160" s="29"/>
      <c r="B160" s="147"/>
      <c r="C160" s="148" t="s">
        <v>327</v>
      </c>
      <c r="D160" s="148" t="s">
        <v>169</v>
      </c>
      <c r="E160" s="149" t="s">
        <v>2377</v>
      </c>
      <c r="F160" s="150" t="s">
        <v>2378</v>
      </c>
      <c r="G160" s="151" t="s">
        <v>268</v>
      </c>
      <c r="H160" s="152">
        <v>60</v>
      </c>
      <c r="I160" s="153"/>
      <c r="J160" s="152">
        <f t="shared" si="10"/>
        <v>0</v>
      </c>
      <c r="K160" s="154"/>
      <c r="L160" s="30"/>
      <c r="M160" s="155" t="s">
        <v>1</v>
      </c>
      <c r="N160" s="156" t="s">
        <v>41</v>
      </c>
      <c r="O160" s="58"/>
      <c r="P160" s="157">
        <f t="shared" si="11"/>
        <v>0</v>
      </c>
      <c r="Q160" s="157">
        <v>0</v>
      </c>
      <c r="R160" s="157">
        <f t="shared" si="12"/>
        <v>0</v>
      </c>
      <c r="S160" s="157">
        <v>0</v>
      </c>
      <c r="T160" s="158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442</v>
      </c>
      <c r="AT160" s="159" t="s">
        <v>169</v>
      </c>
      <c r="AU160" s="159" t="s">
        <v>173</v>
      </c>
      <c r="AY160" s="14" t="s">
        <v>166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173</v>
      </c>
      <c r="BK160" s="161">
        <f t="shared" si="19"/>
        <v>0</v>
      </c>
      <c r="BL160" s="14" t="s">
        <v>442</v>
      </c>
      <c r="BM160" s="159" t="s">
        <v>2483</v>
      </c>
    </row>
    <row r="161" spans="1:65" s="2" customFormat="1" ht="16.5" customHeight="1">
      <c r="A161" s="29"/>
      <c r="B161" s="147"/>
      <c r="C161" s="148" t="s">
        <v>331</v>
      </c>
      <c r="D161" s="148" t="s">
        <v>169</v>
      </c>
      <c r="E161" s="149" t="s">
        <v>2380</v>
      </c>
      <c r="F161" s="150" t="s">
        <v>2381</v>
      </c>
      <c r="G161" s="151" t="s">
        <v>334</v>
      </c>
      <c r="H161" s="153"/>
      <c r="I161" s="153"/>
      <c r="J161" s="152">
        <f t="shared" si="10"/>
        <v>0</v>
      </c>
      <c r="K161" s="154"/>
      <c r="L161" s="30"/>
      <c r="M161" s="155" t="s">
        <v>1</v>
      </c>
      <c r="N161" s="156" t="s">
        <v>41</v>
      </c>
      <c r="O161" s="58"/>
      <c r="P161" s="157">
        <f t="shared" si="11"/>
        <v>0</v>
      </c>
      <c r="Q161" s="157">
        <v>0</v>
      </c>
      <c r="R161" s="157">
        <f t="shared" si="12"/>
        <v>0</v>
      </c>
      <c r="S161" s="157">
        <v>0</v>
      </c>
      <c r="T161" s="158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442</v>
      </c>
      <c r="AT161" s="159" t="s">
        <v>169</v>
      </c>
      <c r="AU161" s="159" t="s">
        <v>173</v>
      </c>
      <c r="AY161" s="14" t="s">
        <v>166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173</v>
      </c>
      <c r="BK161" s="161">
        <f t="shared" si="19"/>
        <v>0</v>
      </c>
      <c r="BL161" s="14" t="s">
        <v>442</v>
      </c>
      <c r="BM161" s="159" t="s">
        <v>2484</v>
      </c>
    </row>
    <row r="162" spans="1:65" s="2" customFormat="1" ht="16.5" customHeight="1">
      <c r="A162" s="29"/>
      <c r="B162" s="147"/>
      <c r="C162" s="148" t="s">
        <v>338</v>
      </c>
      <c r="D162" s="148" t="s">
        <v>169</v>
      </c>
      <c r="E162" s="149" t="s">
        <v>2386</v>
      </c>
      <c r="F162" s="150" t="s">
        <v>2387</v>
      </c>
      <c r="G162" s="151" t="s">
        <v>641</v>
      </c>
      <c r="H162" s="152">
        <v>25</v>
      </c>
      <c r="I162" s="153"/>
      <c r="J162" s="152">
        <f t="shared" si="10"/>
        <v>0</v>
      </c>
      <c r="K162" s="154"/>
      <c r="L162" s="30"/>
      <c r="M162" s="155" t="s">
        <v>1</v>
      </c>
      <c r="N162" s="156" t="s">
        <v>41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442</v>
      </c>
      <c r="AT162" s="159" t="s">
        <v>169</v>
      </c>
      <c r="AU162" s="159" t="s">
        <v>173</v>
      </c>
      <c r="AY162" s="14" t="s">
        <v>166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173</v>
      </c>
      <c r="BK162" s="161">
        <f t="shared" si="19"/>
        <v>0</v>
      </c>
      <c r="BL162" s="14" t="s">
        <v>442</v>
      </c>
      <c r="BM162" s="159" t="s">
        <v>2485</v>
      </c>
    </row>
    <row r="163" spans="1:65" s="12" customFormat="1" ht="22.9" customHeight="1">
      <c r="B163" s="134"/>
      <c r="D163" s="135" t="s">
        <v>74</v>
      </c>
      <c r="E163" s="145" t="s">
        <v>2021</v>
      </c>
      <c r="F163" s="145" t="s">
        <v>657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SUM(P164:P169)</f>
        <v>0</v>
      </c>
      <c r="Q163" s="140"/>
      <c r="R163" s="141">
        <f>SUM(R164:R169)</f>
        <v>0</v>
      </c>
      <c r="S163" s="140"/>
      <c r="T163" s="142">
        <f>SUM(T164:T169)</f>
        <v>0</v>
      </c>
      <c r="AR163" s="135" t="s">
        <v>83</v>
      </c>
      <c r="AT163" s="143" t="s">
        <v>74</v>
      </c>
      <c r="AU163" s="143" t="s">
        <v>83</v>
      </c>
      <c r="AY163" s="135" t="s">
        <v>166</v>
      </c>
      <c r="BK163" s="144">
        <f>SUM(BK164:BK169)</f>
        <v>0</v>
      </c>
    </row>
    <row r="164" spans="1:65" s="2" customFormat="1" ht="24.2" customHeight="1">
      <c r="A164" s="29"/>
      <c r="B164" s="147"/>
      <c r="C164" s="148" t="s">
        <v>342</v>
      </c>
      <c r="D164" s="148" t="s">
        <v>169</v>
      </c>
      <c r="E164" s="149" t="s">
        <v>2486</v>
      </c>
      <c r="F164" s="150" t="s">
        <v>2487</v>
      </c>
      <c r="G164" s="151" t="s">
        <v>222</v>
      </c>
      <c r="H164" s="152">
        <v>45</v>
      </c>
      <c r="I164" s="153"/>
      <c r="J164" s="152">
        <f t="shared" ref="J164:J169" si="20">ROUND(I164*H164,3)</f>
        <v>0</v>
      </c>
      <c r="K164" s="154"/>
      <c r="L164" s="30"/>
      <c r="M164" s="155" t="s">
        <v>1</v>
      </c>
      <c r="N164" s="156" t="s">
        <v>41</v>
      </c>
      <c r="O164" s="58"/>
      <c r="P164" s="157">
        <f t="shared" ref="P164:P169" si="21">O164*H164</f>
        <v>0</v>
      </c>
      <c r="Q164" s="157">
        <v>0</v>
      </c>
      <c r="R164" s="157">
        <f t="shared" ref="R164:R169" si="22">Q164*H164</f>
        <v>0</v>
      </c>
      <c r="S164" s="157">
        <v>0</v>
      </c>
      <c r="T164" s="158">
        <f t="shared" ref="T164:T169" si="2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167</v>
      </c>
      <c r="AT164" s="159" t="s">
        <v>169</v>
      </c>
      <c r="AU164" s="159" t="s">
        <v>173</v>
      </c>
      <c r="AY164" s="14" t="s">
        <v>166</v>
      </c>
      <c r="BE164" s="160">
        <f t="shared" ref="BE164:BE169" si="24">IF(N164="základná",J164,0)</f>
        <v>0</v>
      </c>
      <c r="BF164" s="160">
        <f t="shared" ref="BF164:BF169" si="25">IF(N164="znížená",J164,0)</f>
        <v>0</v>
      </c>
      <c r="BG164" s="160">
        <f t="shared" ref="BG164:BG169" si="26">IF(N164="zákl. prenesená",J164,0)</f>
        <v>0</v>
      </c>
      <c r="BH164" s="160">
        <f t="shared" ref="BH164:BH169" si="27">IF(N164="zníž. prenesená",J164,0)</f>
        <v>0</v>
      </c>
      <c r="BI164" s="160">
        <f t="shared" ref="BI164:BI169" si="28">IF(N164="nulová",J164,0)</f>
        <v>0</v>
      </c>
      <c r="BJ164" s="14" t="s">
        <v>173</v>
      </c>
      <c r="BK164" s="161">
        <f t="shared" ref="BK164:BK169" si="29">ROUND(I164*H164,3)</f>
        <v>0</v>
      </c>
      <c r="BL164" s="14" t="s">
        <v>167</v>
      </c>
      <c r="BM164" s="159" t="s">
        <v>2488</v>
      </c>
    </row>
    <row r="165" spans="1:65" s="2" customFormat="1" ht="24.2" customHeight="1">
      <c r="A165" s="29"/>
      <c r="B165" s="147"/>
      <c r="C165" s="148" t="s">
        <v>346</v>
      </c>
      <c r="D165" s="148" t="s">
        <v>169</v>
      </c>
      <c r="E165" s="149" t="s">
        <v>2489</v>
      </c>
      <c r="F165" s="150" t="s">
        <v>2490</v>
      </c>
      <c r="G165" s="151" t="s">
        <v>222</v>
      </c>
      <c r="H165" s="152">
        <v>45</v>
      </c>
      <c r="I165" s="153"/>
      <c r="J165" s="152">
        <f t="shared" si="20"/>
        <v>0</v>
      </c>
      <c r="K165" s="154"/>
      <c r="L165" s="30"/>
      <c r="M165" s="155" t="s">
        <v>1</v>
      </c>
      <c r="N165" s="156" t="s">
        <v>41</v>
      </c>
      <c r="O165" s="58"/>
      <c r="P165" s="157">
        <f t="shared" si="21"/>
        <v>0</v>
      </c>
      <c r="Q165" s="157">
        <v>0</v>
      </c>
      <c r="R165" s="157">
        <f t="shared" si="22"/>
        <v>0</v>
      </c>
      <c r="S165" s="157">
        <v>0</v>
      </c>
      <c r="T165" s="158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167</v>
      </c>
      <c r="AT165" s="159" t="s">
        <v>169</v>
      </c>
      <c r="AU165" s="159" t="s">
        <v>173</v>
      </c>
      <c r="AY165" s="14" t="s">
        <v>166</v>
      </c>
      <c r="BE165" s="160">
        <f t="shared" si="24"/>
        <v>0</v>
      </c>
      <c r="BF165" s="160">
        <f t="shared" si="25"/>
        <v>0</v>
      </c>
      <c r="BG165" s="160">
        <f t="shared" si="26"/>
        <v>0</v>
      </c>
      <c r="BH165" s="160">
        <f t="shared" si="27"/>
        <v>0</v>
      </c>
      <c r="BI165" s="160">
        <f t="shared" si="28"/>
        <v>0</v>
      </c>
      <c r="BJ165" s="14" t="s">
        <v>173</v>
      </c>
      <c r="BK165" s="161">
        <f t="shared" si="29"/>
        <v>0</v>
      </c>
      <c r="BL165" s="14" t="s">
        <v>167</v>
      </c>
      <c r="BM165" s="159" t="s">
        <v>2491</v>
      </c>
    </row>
    <row r="166" spans="1:65" s="2" customFormat="1" ht="16.5" customHeight="1">
      <c r="A166" s="29"/>
      <c r="B166" s="147"/>
      <c r="C166" s="162" t="s">
        <v>350</v>
      </c>
      <c r="D166" s="162" t="s">
        <v>271</v>
      </c>
      <c r="E166" s="163" t="s">
        <v>2492</v>
      </c>
      <c r="F166" s="164" t="s">
        <v>2493</v>
      </c>
      <c r="G166" s="165" t="s">
        <v>222</v>
      </c>
      <c r="H166" s="166">
        <v>45</v>
      </c>
      <c r="I166" s="167"/>
      <c r="J166" s="166">
        <f t="shared" si="20"/>
        <v>0</v>
      </c>
      <c r="K166" s="168"/>
      <c r="L166" s="169"/>
      <c r="M166" s="170" t="s">
        <v>1</v>
      </c>
      <c r="N166" s="171" t="s">
        <v>41</v>
      </c>
      <c r="O166" s="58"/>
      <c r="P166" s="157">
        <f t="shared" si="21"/>
        <v>0</v>
      </c>
      <c r="Q166" s="157">
        <v>0</v>
      </c>
      <c r="R166" s="157">
        <f t="shared" si="22"/>
        <v>0</v>
      </c>
      <c r="S166" s="157">
        <v>0</v>
      </c>
      <c r="T166" s="158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199</v>
      </c>
      <c r="AT166" s="159" t="s">
        <v>271</v>
      </c>
      <c r="AU166" s="159" t="s">
        <v>173</v>
      </c>
      <c r="AY166" s="14" t="s">
        <v>166</v>
      </c>
      <c r="BE166" s="160">
        <f t="shared" si="24"/>
        <v>0</v>
      </c>
      <c r="BF166" s="160">
        <f t="shared" si="25"/>
        <v>0</v>
      </c>
      <c r="BG166" s="160">
        <f t="shared" si="26"/>
        <v>0</v>
      </c>
      <c r="BH166" s="160">
        <f t="shared" si="27"/>
        <v>0</v>
      </c>
      <c r="BI166" s="160">
        <f t="shared" si="28"/>
        <v>0</v>
      </c>
      <c r="BJ166" s="14" t="s">
        <v>173</v>
      </c>
      <c r="BK166" s="161">
        <f t="shared" si="29"/>
        <v>0</v>
      </c>
      <c r="BL166" s="14" t="s">
        <v>167</v>
      </c>
      <c r="BM166" s="159" t="s">
        <v>2494</v>
      </c>
    </row>
    <row r="167" spans="1:65" s="2" customFormat="1" ht="33" customHeight="1">
      <c r="A167" s="29"/>
      <c r="B167" s="147"/>
      <c r="C167" s="148" t="s">
        <v>354</v>
      </c>
      <c r="D167" s="148" t="s">
        <v>169</v>
      </c>
      <c r="E167" s="149" t="s">
        <v>2495</v>
      </c>
      <c r="F167" s="150" t="s">
        <v>2496</v>
      </c>
      <c r="G167" s="151" t="s">
        <v>222</v>
      </c>
      <c r="H167" s="152">
        <v>45</v>
      </c>
      <c r="I167" s="153"/>
      <c r="J167" s="152">
        <f t="shared" si="20"/>
        <v>0</v>
      </c>
      <c r="K167" s="154"/>
      <c r="L167" s="30"/>
      <c r="M167" s="155" t="s">
        <v>1</v>
      </c>
      <c r="N167" s="156" t="s">
        <v>41</v>
      </c>
      <c r="O167" s="58"/>
      <c r="P167" s="157">
        <f t="shared" si="21"/>
        <v>0</v>
      </c>
      <c r="Q167" s="157">
        <v>0</v>
      </c>
      <c r="R167" s="157">
        <f t="shared" si="22"/>
        <v>0</v>
      </c>
      <c r="S167" s="157">
        <v>0</v>
      </c>
      <c r="T167" s="158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167</v>
      </c>
      <c r="AT167" s="159" t="s">
        <v>169</v>
      </c>
      <c r="AU167" s="159" t="s">
        <v>173</v>
      </c>
      <c r="AY167" s="14" t="s">
        <v>166</v>
      </c>
      <c r="BE167" s="160">
        <f t="shared" si="24"/>
        <v>0</v>
      </c>
      <c r="BF167" s="160">
        <f t="shared" si="25"/>
        <v>0</v>
      </c>
      <c r="BG167" s="160">
        <f t="shared" si="26"/>
        <v>0</v>
      </c>
      <c r="BH167" s="160">
        <f t="shared" si="27"/>
        <v>0</v>
      </c>
      <c r="BI167" s="160">
        <f t="shared" si="28"/>
        <v>0</v>
      </c>
      <c r="BJ167" s="14" t="s">
        <v>173</v>
      </c>
      <c r="BK167" s="161">
        <f t="shared" si="29"/>
        <v>0</v>
      </c>
      <c r="BL167" s="14" t="s">
        <v>167</v>
      </c>
      <c r="BM167" s="159" t="s">
        <v>2497</v>
      </c>
    </row>
    <row r="168" spans="1:65" s="2" customFormat="1" ht="16.5" customHeight="1">
      <c r="A168" s="29"/>
      <c r="B168" s="147"/>
      <c r="C168" s="162" t="s">
        <v>358</v>
      </c>
      <c r="D168" s="162" t="s">
        <v>271</v>
      </c>
      <c r="E168" s="163" t="s">
        <v>2498</v>
      </c>
      <c r="F168" s="164" t="s">
        <v>2499</v>
      </c>
      <c r="G168" s="165" t="s">
        <v>222</v>
      </c>
      <c r="H168" s="166">
        <v>45</v>
      </c>
      <c r="I168" s="167"/>
      <c r="J168" s="166">
        <f t="shared" si="20"/>
        <v>0</v>
      </c>
      <c r="K168" s="168"/>
      <c r="L168" s="169"/>
      <c r="M168" s="170" t="s">
        <v>1</v>
      </c>
      <c r="N168" s="171" t="s">
        <v>41</v>
      </c>
      <c r="O168" s="58"/>
      <c r="P168" s="157">
        <f t="shared" si="21"/>
        <v>0</v>
      </c>
      <c r="Q168" s="157">
        <v>0</v>
      </c>
      <c r="R168" s="157">
        <f t="shared" si="22"/>
        <v>0</v>
      </c>
      <c r="S168" s="157">
        <v>0</v>
      </c>
      <c r="T168" s="158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199</v>
      </c>
      <c r="AT168" s="159" t="s">
        <v>271</v>
      </c>
      <c r="AU168" s="159" t="s">
        <v>173</v>
      </c>
      <c r="AY168" s="14" t="s">
        <v>166</v>
      </c>
      <c r="BE168" s="160">
        <f t="shared" si="24"/>
        <v>0</v>
      </c>
      <c r="BF168" s="160">
        <f t="shared" si="25"/>
        <v>0</v>
      </c>
      <c r="BG168" s="160">
        <f t="shared" si="26"/>
        <v>0</v>
      </c>
      <c r="BH168" s="160">
        <f t="shared" si="27"/>
        <v>0</v>
      </c>
      <c r="BI168" s="160">
        <f t="shared" si="28"/>
        <v>0</v>
      </c>
      <c r="BJ168" s="14" t="s">
        <v>173</v>
      </c>
      <c r="BK168" s="161">
        <f t="shared" si="29"/>
        <v>0</v>
      </c>
      <c r="BL168" s="14" t="s">
        <v>167</v>
      </c>
      <c r="BM168" s="159" t="s">
        <v>2500</v>
      </c>
    </row>
    <row r="169" spans="1:65" s="2" customFormat="1" ht="33" customHeight="1">
      <c r="A169" s="29"/>
      <c r="B169" s="147"/>
      <c r="C169" s="148" t="s">
        <v>364</v>
      </c>
      <c r="D169" s="148" t="s">
        <v>169</v>
      </c>
      <c r="E169" s="149" t="s">
        <v>2501</v>
      </c>
      <c r="F169" s="150" t="s">
        <v>2502</v>
      </c>
      <c r="G169" s="151" t="s">
        <v>222</v>
      </c>
      <c r="H169" s="152">
        <v>45</v>
      </c>
      <c r="I169" s="153"/>
      <c r="J169" s="152">
        <f t="shared" si="20"/>
        <v>0</v>
      </c>
      <c r="K169" s="154"/>
      <c r="L169" s="30"/>
      <c r="M169" s="172" t="s">
        <v>1</v>
      </c>
      <c r="N169" s="173" t="s">
        <v>41</v>
      </c>
      <c r="O169" s="174"/>
      <c r="P169" s="175">
        <f t="shared" si="21"/>
        <v>0</v>
      </c>
      <c r="Q169" s="175">
        <v>0</v>
      </c>
      <c r="R169" s="175">
        <f t="shared" si="22"/>
        <v>0</v>
      </c>
      <c r="S169" s="175">
        <v>0</v>
      </c>
      <c r="T169" s="176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167</v>
      </c>
      <c r="AT169" s="159" t="s">
        <v>169</v>
      </c>
      <c r="AU169" s="159" t="s">
        <v>173</v>
      </c>
      <c r="AY169" s="14" t="s">
        <v>166</v>
      </c>
      <c r="BE169" s="160">
        <f t="shared" si="24"/>
        <v>0</v>
      </c>
      <c r="BF169" s="160">
        <f t="shared" si="25"/>
        <v>0</v>
      </c>
      <c r="BG169" s="160">
        <f t="shared" si="26"/>
        <v>0</v>
      </c>
      <c r="BH169" s="160">
        <f t="shared" si="27"/>
        <v>0</v>
      </c>
      <c r="BI169" s="160">
        <f t="shared" si="28"/>
        <v>0</v>
      </c>
      <c r="BJ169" s="14" t="s">
        <v>173</v>
      </c>
      <c r="BK169" s="161">
        <f t="shared" si="29"/>
        <v>0</v>
      </c>
      <c r="BL169" s="14" t="s">
        <v>167</v>
      </c>
      <c r="BM169" s="159" t="s">
        <v>2503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19:K169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123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2504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2155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ROUND((SUM(BE120:BE168)),  2)</f>
        <v>0</v>
      </c>
      <c r="G33" s="100"/>
      <c r="H33" s="100"/>
      <c r="I33" s="101">
        <v>0.2</v>
      </c>
      <c r="J33" s="99">
        <f>ROUND(((SUM(BE120:BE168))*I33),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ROUND((SUM(BF120:BF168)),  2)</f>
        <v>0</v>
      </c>
      <c r="G34" s="100"/>
      <c r="H34" s="100"/>
      <c r="I34" s="101">
        <v>0.2</v>
      </c>
      <c r="J34" s="99">
        <f>ROUND(((SUM(BF120:BF168))*I34),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ROUND((SUM(BG120:BG168)),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ROUND((SUM(BH120:BH168)),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ROUND((SUM(BI120:BI168)),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SO06 - Bleskozvod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Ing.Stanislav Gajdoš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2156</v>
      </c>
      <c r="E97" s="117"/>
      <c r="F97" s="117"/>
      <c r="G97" s="117"/>
      <c r="H97" s="117"/>
      <c r="I97" s="117"/>
      <c r="J97" s="118">
        <f>J121</f>
        <v>0</v>
      </c>
      <c r="L97" s="115"/>
    </row>
    <row r="98" spans="1:31" s="10" customFormat="1" ht="19.899999999999999" hidden="1" customHeight="1">
      <c r="B98" s="119"/>
      <c r="D98" s="120" t="s">
        <v>2505</v>
      </c>
      <c r="E98" s="121"/>
      <c r="F98" s="121"/>
      <c r="G98" s="121"/>
      <c r="H98" s="121"/>
      <c r="I98" s="121"/>
      <c r="J98" s="122">
        <f>J122</f>
        <v>0</v>
      </c>
      <c r="L98" s="119"/>
    </row>
    <row r="99" spans="1:31" s="10" customFormat="1" ht="19.899999999999999" hidden="1" customHeight="1">
      <c r="B99" s="119"/>
      <c r="D99" s="120" t="s">
        <v>2506</v>
      </c>
      <c r="E99" s="121"/>
      <c r="F99" s="121"/>
      <c r="G99" s="121"/>
      <c r="H99" s="121"/>
      <c r="I99" s="121"/>
      <c r="J99" s="122">
        <f>J143</f>
        <v>0</v>
      </c>
      <c r="L99" s="119"/>
    </row>
    <row r="100" spans="1:31" s="10" customFormat="1" ht="19.899999999999999" hidden="1" customHeight="1">
      <c r="B100" s="119"/>
      <c r="D100" s="120" t="s">
        <v>2393</v>
      </c>
      <c r="E100" s="121"/>
      <c r="F100" s="121"/>
      <c r="G100" s="121"/>
      <c r="H100" s="121"/>
      <c r="I100" s="121"/>
      <c r="J100" s="122">
        <f>J166</f>
        <v>0</v>
      </c>
      <c r="L100" s="119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152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14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6.25" customHeight="1">
      <c r="A110" s="29"/>
      <c r="B110" s="30"/>
      <c r="C110" s="29"/>
      <c r="D110" s="29"/>
      <c r="E110" s="223" t="str">
        <f>E7</f>
        <v>Základná škola TULIPÁNOVÁ, Tulipánová 1, Nitra – Rekonštrukcia pavilónu 3</v>
      </c>
      <c r="F110" s="224"/>
      <c r="G110" s="224"/>
      <c r="H110" s="224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125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9" t="str">
        <f>E9</f>
        <v>SO06 - Bleskozvod</v>
      </c>
      <c r="F112" s="222"/>
      <c r="G112" s="222"/>
      <c r="H112" s="222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18</v>
      </c>
      <c r="D114" s="29"/>
      <c r="E114" s="29"/>
      <c r="F114" s="22" t="str">
        <f>F12</f>
        <v xml:space="preserve"> Tulipánová 1, Nitra</v>
      </c>
      <c r="G114" s="29"/>
      <c r="H114" s="29"/>
      <c r="I114" s="24" t="s">
        <v>20</v>
      </c>
      <c r="J114" s="55">
        <f>IF(J12="","",J12)</f>
        <v>44937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21</v>
      </c>
      <c r="D116" s="29"/>
      <c r="E116" s="29"/>
      <c r="F116" s="22" t="str">
        <f>E15</f>
        <v>Mesto Nitra</v>
      </c>
      <c r="G116" s="29"/>
      <c r="H116" s="29"/>
      <c r="I116" s="24" t="s">
        <v>27</v>
      </c>
      <c r="J116" s="27" t="str">
        <f>E21</f>
        <v>Ing. Imrich CIGÁŇ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25</v>
      </c>
      <c r="D117" s="29"/>
      <c r="E117" s="29"/>
      <c r="F117" s="22" t="str">
        <f>IF(E18="","",E18)</f>
        <v>Vyplň údaj</v>
      </c>
      <c r="G117" s="29"/>
      <c r="H117" s="29"/>
      <c r="I117" s="24" t="s">
        <v>31</v>
      </c>
      <c r="J117" s="27" t="str">
        <f>E24</f>
        <v>Ing.Stanislav Gajdoš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3"/>
      <c r="B119" s="124"/>
      <c r="C119" s="125" t="s">
        <v>153</v>
      </c>
      <c r="D119" s="126" t="s">
        <v>60</v>
      </c>
      <c r="E119" s="126" t="s">
        <v>56</v>
      </c>
      <c r="F119" s="126" t="s">
        <v>57</v>
      </c>
      <c r="G119" s="126" t="s">
        <v>154</v>
      </c>
      <c r="H119" s="126" t="s">
        <v>155</v>
      </c>
      <c r="I119" s="126" t="s">
        <v>156</v>
      </c>
      <c r="J119" s="127" t="s">
        <v>129</v>
      </c>
      <c r="K119" s="128" t="s">
        <v>157</v>
      </c>
      <c r="L119" s="129"/>
      <c r="M119" s="62" t="s">
        <v>1</v>
      </c>
      <c r="N119" s="63" t="s">
        <v>39</v>
      </c>
      <c r="O119" s="63" t="s">
        <v>158</v>
      </c>
      <c r="P119" s="63" t="s">
        <v>159</v>
      </c>
      <c r="Q119" s="63" t="s">
        <v>160</v>
      </c>
      <c r="R119" s="63" t="s">
        <v>161</v>
      </c>
      <c r="S119" s="63" t="s">
        <v>162</v>
      </c>
      <c r="T119" s="64" t="s">
        <v>163</v>
      </c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2" customFormat="1" ht="22.9" customHeight="1">
      <c r="A120" s="29"/>
      <c r="B120" s="30"/>
      <c r="C120" s="69" t="s">
        <v>130</v>
      </c>
      <c r="D120" s="29"/>
      <c r="E120" s="29"/>
      <c r="F120" s="29"/>
      <c r="G120" s="29"/>
      <c r="H120" s="29"/>
      <c r="I120" s="29"/>
      <c r="J120" s="130">
        <f>BK120</f>
        <v>0</v>
      </c>
      <c r="K120" s="29"/>
      <c r="L120" s="30"/>
      <c r="M120" s="65"/>
      <c r="N120" s="56"/>
      <c r="O120" s="66"/>
      <c r="P120" s="131">
        <f>P121</f>
        <v>0</v>
      </c>
      <c r="Q120" s="66"/>
      <c r="R120" s="131">
        <f>R121</f>
        <v>0</v>
      </c>
      <c r="S120" s="66"/>
      <c r="T120" s="132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74</v>
      </c>
      <c r="AU120" s="14" t="s">
        <v>131</v>
      </c>
      <c r="BK120" s="133">
        <f>BK121</f>
        <v>0</v>
      </c>
    </row>
    <row r="121" spans="1:65" s="12" customFormat="1" ht="25.9" customHeight="1">
      <c r="B121" s="134"/>
      <c r="D121" s="135" t="s">
        <v>74</v>
      </c>
      <c r="E121" s="136" t="s">
        <v>2159</v>
      </c>
      <c r="F121" s="136" t="s">
        <v>629</v>
      </c>
      <c r="I121" s="137"/>
      <c r="J121" s="138">
        <f>BK121</f>
        <v>0</v>
      </c>
      <c r="L121" s="134"/>
      <c r="M121" s="139"/>
      <c r="N121" s="140"/>
      <c r="O121" s="140"/>
      <c r="P121" s="141">
        <f>P122+P143+P166</f>
        <v>0</v>
      </c>
      <c r="Q121" s="140"/>
      <c r="R121" s="141">
        <f>R122+R143+R166</f>
        <v>0</v>
      </c>
      <c r="S121" s="140"/>
      <c r="T121" s="142">
        <f>T122+T143+T166</f>
        <v>0</v>
      </c>
      <c r="AR121" s="135" t="s">
        <v>83</v>
      </c>
      <c r="AT121" s="143" t="s">
        <v>74</v>
      </c>
      <c r="AU121" s="143" t="s">
        <v>75</v>
      </c>
      <c r="AY121" s="135" t="s">
        <v>166</v>
      </c>
      <c r="BK121" s="144">
        <f>BK122+BK143+BK166</f>
        <v>0</v>
      </c>
    </row>
    <row r="122" spans="1:65" s="12" customFormat="1" ht="22.9" customHeight="1">
      <c r="B122" s="134"/>
      <c r="D122" s="135" t="s">
        <v>74</v>
      </c>
      <c r="E122" s="145" t="s">
        <v>2507</v>
      </c>
      <c r="F122" s="145" t="s">
        <v>2508</v>
      </c>
      <c r="I122" s="137"/>
      <c r="J122" s="146">
        <f>BK122</f>
        <v>0</v>
      </c>
      <c r="L122" s="134"/>
      <c r="M122" s="139"/>
      <c r="N122" s="140"/>
      <c r="O122" s="140"/>
      <c r="P122" s="141">
        <f>SUM(P123:P142)</f>
        <v>0</v>
      </c>
      <c r="Q122" s="140"/>
      <c r="R122" s="141">
        <f>SUM(R123:R142)</f>
        <v>0</v>
      </c>
      <c r="S122" s="140"/>
      <c r="T122" s="142">
        <f>SUM(T123:T142)</f>
        <v>0</v>
      </c>
      <c r="AR122" s="135" t="s">
        <v>83</v>
      </c>
      <c r="AT122" s="143" t="s">
        <v>74</v>
      </c>
      <c r="AU122" s="143" t="s">
        <v>83</v>
      </c>
      <c r="AY122" s="135" t="s">
        <v>166</v>
      </c>
      <c r="BK122" s="144">
        <f>SUM(BK123:BK142)</f>
        <v>0</v>
      </c>
    </row>
    <row r="123" spans="1:65" s="2" customFormat="1" ht="24.2" customHeight="1">
      <c r="A123" s="29"/>
      <c r="B123" s="147"/>
      <c r="C123" s="148" t="s">
        <v>83</v>
      </c>
      <c r="D123" s="148" t="s">
        <v>169</v>
      </c>
      <c r="E123" s="149" t="s">
        <v>2509</v>
      </c>
      <c r="F123" s="150" t="s">
        <v>2510</v>
      </c>
      <c r="G123" s="151" t="s">
        <v>222</v>
      </c>
      <c r="H123" s="152">
        <v>190</v>
      </c>
      <c r="I123" s="153"/>
      <c r="J123" s="152">
        <f t="shared" ref="J123:J142" si="0">ROUND(I123*H123,3)</f>
        <v>0</v>
      </c>
      <c r="K123" s="154"/>
      <c r="L123" s="30"/>
      <c r="M123" s="155" t="s">
        <v>1</v>
      </c>
      <c r="N123" s="156" t="s">
        <v>41</v>
      </c>
      <c r="O123" s="58"/>
      <c r="P123" s="157">
        <f t="shared" ref="P123:P142" si="1">O123*H123</f>
        <v>0</v>
      </c>
      <c r="Q123" s="157">
        <v>0</v>
      </c>
      <c r="R123" s="157">
        <f t="shared" ref="R123:R142" si="2">Q123*H123</f>
        <v>0</v>
      </c>
      <c r="S123" s="157">
        <v>0</v>
      </c>
      <c r="T123" s="158">
        <f t="shared" ref="T123:T142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9" t="s">
        <v>167</v>
      </c>
      <c r="AT123" s="159" t="s">
        <v>169</v>
      </c>
      <c r="AU123" s="159" t="s">
        <v>173</v>
      </c>
      <c r="AY123" s="14" t="s">
        <v>166</v>
      </c>
      <c r="BE123" s="160">
        <f t="shared" ref="BE123:BE142" si="4">IF(N123="základná",J123,0)</f>
        <v>0</v>
      </c>
      <c r="BF123" s="160">
        <f t="shared" ref="BF123:BF142" si="5">IF(N123="znížená",J123,0)</f>
        <v>0</v>
      </c>
      <c r="BG123" s="160">
        <f t="shared" ref="BG123:BG142" si="6">IF(N123="zákl. prenesená",J123,0)</f>
        <v>0</v>
      </c>
      <c r="BH123" s="160">
        <f t="shared" ref="BH123:BH142" si="7">IF(N123="zníž. prenesená",J123,0)</f>
        <v>0</v>
      </c>
      <c r="BI123" s="160">
        <f t="shared" ref="BI123:BI142" si="8">IF(N123="nulová",J123,0)</f>
        <v>0</v>
      </c>
      <c r="BJ123" s="14" t="s">
        <v>173</v>
      </c>
      <c r="BK123" s="161">
        <f t="shared" ref="BK123:BK142" si="9">ROUND(I123*H123,3)</f>
        <v>0</v>
      </c>
      <c r="BL123" s="14" t="s">
        <v>167</v>
      </c>
      <c r="BM123" s="159" t="s">
        <v>2511</v>
      </c>
    </row>
    <row r="124" spans="1:65" s="2" customFormat="1" ht="16.5" customHeight="1">
      <c r="A124" s="29"/>
      <c r="B124" s="147"/>
      <c r="C124" s="148" t="s">
        <v>173</v>
      </c>
      <c r="D124" s="148" t="s">
        <v>169</v>
      </c>
      <c r="E124" s="149" t="s">
        <v>2512</v>
      </c>
      <c r="F124" s="150" t="s">
        <v>2513</v>
      </c>
      <c r="G124" s="151" t="s">
        <v>268</v>
      </c>
      <c r="H124" s="152">
        <v>140</v>
      </c>
      <c r="I124" s="153"/>
      <c r="J124" s="152">
        <f t="shared" si="0"/>
        <v>0</v>
      </c>
      <c r="K124" s="154"/>
      <c r="L124" s="30"/>
      <c r="M124" s="155" t="s">
        <v>1</v>
      </c>
      <c r="N124" s="156" t="s">
        <v>41</v>
      </c>
      <c r="O124" s="58"/>
      <c r="P124" s="157">
        <f t="shared" si="1"/>
        <v>0</v>
      </c>
      <c r="Q124" s="157">
        <v>0</v>
      </c>
      <c r="R124" s="157">
        <f t="shared" si="2"/>
        <v>0</v>
      </c>
      <c r="S124" s="157">
        <v>0</v>
      </c>
      <c r="T124" s="158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167</v>
      </c>
      <c r="AT124" s="159" t="s">
        <v>169</v>
      </c>
      <c r="AU124" s="159" t="s">
        <v>173</v>
      </c>
      <c r="AY124" s="14" t="s">
        <v>166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4" t="s">
        <v>173</v>
      </c>
      <c r="BK124" s="161">
        <f t="shared" si="9"/>
        <v>0</v>
      </c>
      <c r="BL124" s="14" t="s">
        <v>167</v>
      </c>
      <c r="BM124" s="159" t="s">
        <v>2514</v>
      </c>
    </row>
    <row r="125" spans="1:65" s="2" customFormat="1" ht="24.2" customHeight="1">
      <c r="A125" s="29"/>
      <c r="B125" s="147"/>
      <c r="C125" s="148" t="s">
        <v>179</v>
      </c>
      <c r="D125" s="148" t="s">
        <v>169</v>
      </c>
      <c r="E125" s="149" t="s">
        <v>2515</v>
      </c>
      <c r="F125" s="150" t="s">
        <v>2516</v>
      </c>
      <c r="G125" s="151" t="s">
        <v>222</v>
      </c>
      <c r="H125" s="152">
        <v>46</v>
      </c>
      <c r="I125" s="153"/>
      <c r="J125" s="152">
        <f t="shared" si="0"/>
        <v>0</v>
      </c>
      <c r="K125" s="154"/>
      <c r="L125" s="30"/>
      <c r="M125" s="155" t="s">
        <v>1</v>
      </c>
      <c r="N125" s="156" t="s">
        <v>41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8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167</v>
      </c>
      <c r="AT125" s="159" t="s">
        <v>169</v>
      </c>
      <c r="AU125" s="159" t="s">
        <v>173</v>
      </c>
      <c r="AY125" s="14" t="s">
        <v>166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173</v>
      </c>
      <c r="BK125" s="161">
        <f t="shared" si="9"/>
        <v>0</v>
      </c>
      <c r="BL125" s="14" t="s">
        <v>167</v>
      </c>
      <c r="BM125" s="159" t="s">
        <v>2517</v>
      </c>
    </row>
    <row r="126" spans="1:65" s="2" customFormat="1" ht="24.2" customHeight="1">
      <c r="A126" s="29"/>
      <c r="B126" s="147"/>
      <c r="C126" s="148" t="s">
        <v>167</v>
      </c>
      <c r="D126" s="148" t="s">
        <v>169</v>
      </c>
      <c r="E126" s="149" t="s">
        <v>2518</v>
      </c>
      <c r="F126" s="150" t="s">
        <v>2519</v>
      </c>
      <c r="G126" s="151" t="s">
        <v>222</v>
      </c>
      <c r="H126" s="152">
        <v>98</v>
      </c>
      <c r="I126" s="153"/>
      <c r="J126" s="152">
        <f t="shared" si="0"/>
        <v>0</v>
      </c>
      <c r="K126" s="154"/>
      <c r="L126" s="30"/>
      <c r="M126" s="155" t="s">
        <v>1</v>
      </c>
      <c r="N126" s="156" t="s">
        <v>41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167</v>
      </c>
      <c r="AT126" s="159" t="s">
        <v>169</v>
      </c>
      <c r="AU126" s="159" t="s">
        <v>173</v>
      </c>
      <c r="AY126" s="14" t="s">
        <v>166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173</v>
      </c>
      <c r="BK126" s="161">
        <f t="shared" si="9"/>
        <v>0</v>
      </c>
      <c r="BL126" s="14" t="s">
        <v>167</v>
      </c>
      <c r="BM126" s="159" t="s">
        <v>2520</v>
      </c>
    </row>
    <row r="127" spans="1:65" s="2" customFormat="1" ht="24.2" customHeight="1">
      <c r="A127" s="29"/>
      <c r="B127" s="147"/>
      <c r="C127" s="148" t="s">
        <v>188</v>
      </c>
      <c r="D127" s="148" t="s">
        <v>169</v>
      </c>
      <c r="E127" s="149" t="s">
        <v>2521</v>
      </c>
      <c r="F127" s="150" t="s">
        <v>2522</v>
      </c>
      <c r="G127" s="151" t="s">
        <v>268</v>
      </c>
      <c r="H127" s="152">
        <v>12</v>
      </c>
      <c r="I127" s="153"/>
      <c r="J127" s="152">
        <f t="shared" si="0"/>
        <v>0</v>
      </c>
      <c r="K127" s="154"/>
      <c r="L127" s="30"/>
      <c r="M127" s="155" t="s">
        <v>1</v>
      </c>
      <c r="N127" s="156" t="s">
        <v>41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167</v>
      </c>
      <c r="AT127" s="159" t="s">
        <v>169</v>
      </c>
      <c r="AU127" s="159" t="s">
        <v>173</v>
      </c>
      <c r="AY127" s="14" t="s">
        <v>166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173</v>
      </c>
      <c r="BK127" s="161">
        <f t="shared" si="9"/>
        <v>0</v>
      </c>
      <c r="BL127" s="14" t="s">
        <v>167</v>
      </c>
      <c r="BM127" s="159" t="s">
        <v>2523</v>
      </c>
    </row>
    <row r="128" spans="1:65" s="2" customFormat="1" ht="24.2" customHeight="1">
      <c r="A128" s="29"/>
      <c r="B128" s="147"/>
      <c r="C128" s="148" t="s">
        <v>183</v>
      </c>
      <c r="D128" s="148" t="s">
        <v>169</v>
      </c>
      <c r="E128" s="149" t="s">
        <v>2524</v>
      </c>
      <c r="F128" s="150" t="s">
        <v>2525</v>
      </c>
      <c r="G128" s="151" t="s">
        <v>268</v>
      </c>
      <c r="H128" s="152">
        <v>2</v>
      </c>
      <c r="I128" s="153"/>
      <c r="J128" s="152">
        <f t="shared" si="0"/>
        <v>0</v>
      </c>
      <c r="K128" s="154"/>
      <c r="L128" s="30"/>
      <c r="M128" s="155" t="s">
        <v>1</v>
      </c>
      <c r="N128" s="156" t="s">
        <v>41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8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167</v>
      </c>
      <c r="AT128" s="159" t="s">
        <v>169</v>
      </c>
      <c r="AU128" s="159" t="s">
        <v>173</v>
      </c>
      <c r="AY128" s="14" t="s">
        <v>166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173</v>
      </c>
      <c r="BK128" s="161">
        <f t="shared" si="9"/>
        <v>0</v>
      </c>
      <c r="BL128" s="14" t="s">
        <v>167</v>
      </c>
      <c r="BM128" s="159" t="s">
        <v>2526</v>
      </c>
    </row>
    <row r="129" spans="1:65" s="2" customFormat="1" ht="16.5" customHeight="1">
      <c r="A129" s="29"/>
      <c r="B129" s="147"/>
      <c r="C129" s="148" t="s">
        <v>195</v>
      </c>
      <c r="D129" s="148" t="s">
        <v>169</v>
      </c>
      <c r="E129" s="149" t="s">
        <v>2527</v>
      </c>
      <c r="F129" s="150" t="s">
        <v>2528</v>
      </c>
      <c r="G129" s="151" t="s">
        <v>268</v>
      </c>
      <c r="H129" s="152">
        <v>2</v>
      </c>
      <c r="I129" s="153"/>
      <c r="J129" s="152">
        <f t="shared" si="0"/>
        <v>0</v>
      </c>
      <c r="K129" s="154"/>
      <c r="L129" s="30"/>
      <c r="M129" s="155" t="s">
        <v>1</v>
      </c>
      <c r="N129" s="156" t="s">
        <v>41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167</v>
      </c>
      <c r="AT129" s="159" t="s">
        <v>169</v>
      </c>
      <c r="AU129" s="159" t="s">
        <v>173</v>
      </c>
      <c r="AY129" s="14" t="s">
        <v>166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173</v>
      </c>
      <c r="BK129" s="161">
        <f t="shared" si="9"/>
        <v>0</v>
      </c>
      <c r="BL129" s="14" t="s">
        <v>167</v>
      </c>
      <c r="BM129" s="159" t="s">
        <v>2529</v>
      </c>
    </row>
    <row r="130" spans="1:65" s="2" customFormat="1" ht="16.5" customHeight="1">
      <c r="A130" s="29"/>
      <c r="B130" s="147"/>
      <c r="C130" s="148" t="s">
        <v>199</v>
      </c>
      <c r="D130" s="148" t="s">
        <v>169</v>
      </c>
      <c r="E130" s="149" t="s">
        <v>2530</v>
      </c>
      <c r="F130" s="150" t="s">
        <v>2531</v>
      </c>
      <c r="G130" s="151" t="s">
        <v>268</v>
      </c>
      <c r="H130" s="152">
        <v>2</v>
      </c>
      <c r="I130" s="153"/>
      <c r="J130" s="152">
        <f t="shared" si="0"/>
        <v>0</v>
      </c>
      <c r="K130" s="154"/>
      <c r="L130" s="30"/>
      <c r="M130" s="155" t="s">
        <v>1</v>
      </c>
      <c r="N130" s="156" t="s">
        <v>41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167</v>
      </c>
      <c r="AT130" s="159" t="s">
        <v>169</v>
      </c>
      <c r="AU130" s="159" t="s">
        <v>173</v>
      </c>
      <c r="AY130" s="14" t="s">
        <v>166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173</v>
      </c>
      <c r="BK130" s="161">
        <f t="shared" si="9"/>
        <v>0</v>
      </c>
      <c r="BL130" s="14" t="s">
        <v>167</v>
      </c>
      <c r="BM130" s="159" t="s">
        <v>2532</v>
      </c>
    </row>
    <row r="131" spans="1:65" s="2" customFormat="1" ht="21.75" customHeight="1">
      <c r="A131" s="29"/>
      <c r="B131" s="147"/>
      <c r="C131" s="148" t="s">
        <v>203</v>
      </c>
      <c r="D131" s="148" t="s">
        <v>169</v>
      </c>
      <c r="E131" s="149" t="s">
        <v>2533</v>
      </c>
      <c r="F131" s="150" t="s">
        <v>2534</v>
      </c>
      <c r="G131" s="151" t="s">
        <v>268</v>
      </c>
      <c r="H131" s="152">
        <v>25</v>
      </c>
      <c r="I131" s="153"/>
      <c r="J131" s="152">
        <f t="shared" si="0"/>
        <v>0</v>
      </c>
      <c r="K131" s="154"/>
      <c r="L131" s="30"/>
      <c r="M131" s="155" t="s">
        <v>1</v>
      </c>
      <c r="N131" s="156" t="s">
        <v>41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167</v>
      </c>
      <c r="AT131" s="159" t="s">
        <v>169</v>
      </c>
      <c r="AU131" s="159" t="s">
        <v>173</v>
      </c>
      <c r="AY131" s="14" t="s">
        <v>166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173</v>
      </c>
      <c r="BK131" s="161">
        <f t="shared" si="9"/>
        <v>0</v>
      </c>
      <c r="BL131" s="14" t="s">
        <v>167</v>
      </c>
      <c r="BM131" s="159" t="s">
        <v>2535</v>
      </c>
    </row>
    <row r="132" spans="1:65" s="2" customFormat="1" ht="16.5" customHeight="1">
      <c r="A132" s="29"/>
      <c r="B132" s="147"/>
      <c r="C132" s="148" t="s">
        <v>207</v>
      </c>
      <c r="D132" s="148" t="s">
        <v>169</v>
      </c>
      <c r="E132" s="149" t="s">
        <v>2536</v>
      </c>
      <c r="F132" s="150" t="s">
        <v>2537</v>
      </c>
      <c r="G132" s="151" t="s">
        <v>268</v>
      </c>
      <c r="H132" s="152">
        <v>46</v>
      </c>
      <c r="I132" s="153"/>
      <c r="J132" s="152">
        <f t="shared" si="0"/>
        <v>0</v>
      </c>
      <c r="K132" s="154"/>
      <c r="L132" s="30"/>
      <c r="M132" s="155" t="s">
        <v>1</v>
      </c>
      <c r="N132" s="156" t="s">
        <v>41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167</v>
      </c>
      <c r="AT132" s="159" t="s">
        <v>169</v>
      </c>
      <c r="AU132" s="159" t="s">
        <v>173</v>
      </c>
      <c r="AY132" s="14" t="s">
        <v>166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173</v>
      </c>
      <c r="BK132" s="161">
        <f t="shared" si="9"/>
        <v>0</v>
      </c>
      <c r="BL132" s="14" t="s">
        <v>167</v>
      </c>
      <c r="BM132" s="159" t="s">
        <v>2538</v>
      </c>
    </row>
    <row r="133" spans="1:65" s="2" customFormat="1" ht="16.5" customHeight="1">
      <c r="A133" s="29"/>
      <c r="B133" s="147"/>
      <c r="C133" s="148" t="s">
        <v>211</v>
      </c>
      <c r="D133" s="148" t="s">
        <v>169</v>
      </c>
      <c r="E133" s="149" t="s">
        <v>2539</v>
      </c>
      <c r="F133" s="150" t="s">
        <v>2540</v>
      </c>
      <c r="G133" s="151" t="s">
        <v>268</v>
      </c>
      <c r="H133" s="152">
        <v>6</v>
      </c>
      <c r="I133" s="153"/>
      <c r="J133" s="152">
        <f t="shared" si="0"/>
        <v>0</v>
      </c>
      <c r="K133" s="154"/>
      <c r="L133" s="30"/>
      <c r="M133" s="155" t="s">
        <v>1</v>
      </c>
      <c r="N133" s="156" t="s">
        <v>41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167</v>
      </c>
      <c r="AT133" s="159" t="s">
        <v>169</v>
      </c>
      <c r="AU133" s="159" t="s">
        <v>173</v>
      </c>
      <c r="AY133" s="14" t="s">
        <v>166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173</v>
      </c>
      <c r="BK133" s="161">
        <f t="shared" si="9"/>
        <v>0</v>
      </c>
      <c r="BL133" s="14" t="s">
        <v>167</v>
      </c>
      <c r="BM133" s="159" t="s">
        <v>2541</v>
      </c>
    </row>
    <row r="134" spans="1:65" s="2" customFormat="1" ht="24.2" customHeight="1">
      <c r="A134" s="29"/>
      <c r="B134" s="147"/>
      <c r="C134" s="148" t="s">
        <v>215</v>
      </c>
      <c r="D134" s="148" t="s">
        <v>169</v>
      </c>
      <c r="E134" s="149" t="s">
        <v>2542</v>
      </c>
      <c r="F134" s="150" t="s">
        <v>2543</v>
      </c>
      <c r="G134" s="151" t="s">
        <v>268</v>
      </c>
      <c r="H134" s="152">
        <v>8</v>
      </c>
      <c r="I134" s="153"/>
      <c r="J134" s="152">
        <f t="shared" si="0"/>
        <v>0</v>
      </c>
      <c r="K134" s="154"/>
      <c r="L134" s="30"/>
      <c r="M134" s="155" t="s">
        <v>1</v>
      </c>
      <c r="N134" s="156" t="s">
        <v>41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167</v>
      </c>
      <c r="AT134" s="159" t="s">
        <v>169</v>
      </c>
      <c r="AU134" s="159" t="s">
        <v>173</v>
      </c>
      <c r="AY134" s="14" t="s">
        <v>166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173</v>
      </c>
      <c r="BK134" s="161">
        <f t="shared" si="9"/>
        <v>0</v>
      </c>
      <c r="BL134" s="14" t="s">
        <v>167</v>
      </c>
      <c r="BM134" s="159" t="s">
        <v>2544</v>
      </c>
    </row>
    <row r="135" spans="1:65" s="2" customFormat="1" ht="16.5" customHeight="1">
      <c r="A135" s="29"/>
      <c r="B135" s="147"/>
      <c r="C135" s="148" t="s">
        <v>219</v>
      </c>
      <c r="D135" s="148" t="s">
        <v>169</v>
      </c>
      <c r="E135" s="149" t="s">
        <v>2545</v>
      </c>
      <c r="F135" s="150" t="s">
        <v>2546</v>
      </c>
      <c r="G135" s="151" t="s">
        <v>268</v>
      </c>
      <c r="H135" s="152">
        <v>7</v>
      </c>
      <c r="I135" s="153"/>
      <c r="J135" s="152">
        <f t="shared" si="0"/>
        <v>0</v>
      </c>
      <c r="K135" s="154"/>
      <c r="L135" s="30"/>
      <c r="M135" s="155" t="s">
        <v>1</v>
      </c>
      <c r="N135" s="156" t="s">
        <v>41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167</v>
      </c>
      <c r="AT135" s="159" t="s">
        <v>169</v>
      </c>
      <c r="AU135" s="159" t="s">
        <v>173</v>
      </c>
      <c r="AY135" s="14" t="s">
        <v>166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173</v>
      </c>
      <c r="BK135" s="161">
        <f t="shared" si="9"/>
        <v>0</v>
      </c>
      <c r="BL135" s="14" t="s">
        <v>167</v>
      </c>
      <c r="BM135" s="159" t="s">
        <v>2547</v>
      </c>
    </row>
    <row r="136" spans="1:65" s="2" customFormat="1" ht="16.5" customHeight="1">
      <c r="A136" s="29"/>
      <c r="B136" s="147"/>
      <c r="C136" s="148" t="s">
        <v>224</v>
      </c>
      <c r="D136" s="148" t="s">
        <v>169</v>
      </c>
      <c r="E136" s="149" t="s">
        <v>2548</v>
      </c>
      <c r="F136" s="150" t="s">
        <v>2549</v>
      </c>
      <c r="G136" s="151" t="s">
        <v>268</v>
      </c>
      <c r="H136" s="152">
        <v>6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41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167</v>
      </c>
      <c r="AT136" s="159" t="s">
        <v>169</v>
      </c>
      <c r="AU136" s="159" t="s">
        <v>173</v>
      </c>
      <c r="AY136" s="14" t="s">
        <v>166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173</v>
      </c>
      <c r="BK136" s="161">
        <f t="shared" si="9"/>
        <v>0</v>
      </c>
      <c r="BL136" s="14" t="s">
        <v>167</v>
      </c>
      <c r="BM136" s="159" t="s">
        <v>2550</v>
      </c>
    </row>
    <row r="137" spans="1:65" s="2" customFormat="1" ht="16.5" customHeight="1">
      <c r="A137" s="29"/>
      <c r="B137" s="147"/>
      <c r="C137" s="148" t="s">
        <v>228</v>
      </c>
      <c r="D137" s="148" t="s">
        <v>169</v>
      </c>
      <c r="E137" s="149" t="s">
        <v>2551</v>
      </c>
      <c r="F137" s="150" t="s">
        <v>2552</v>
      </c>
      <c r="G137" s="151" t="s">
        <v>268</v>
      </c>
      <c r="H137" s="152">
        <v>6</v>
      </c>
      <c r="I137" s="153"/>
      <c r="J137" s="152">
        <f t="shared" si="0"/>
        <v>0</v>
      </c>
      <c r="K137" s="154"/>
      <c r="L137" s="30"/>
      <c r="M137" s="155" t="s">
        <v>1</v>
      </c>
      <c r="N137" s="156" t="s">
        <v>41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167</v>
      </c>
      <c r="AT137" s="159" t="s">
        <v>169</v>
      </c>
      <c r="AU137" s="159" t="s">
        <v>173</v>
      </c>
      <c r="AY137" s="14" t="s">
        <v>166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173</v>
      </c>
      <c r="BK137" s="161">
        <f t="shared" si="9"/>
        <v>0</v>
      </c>
      <c r="BL137" s="14" t="s">
        <v>167</v>
      </c>
      <c r="BM137" s="159" t="s">
        <v>2553</v>
      </c>
    </row>
    <row r="138" spans="1:65" s="2" customFormat="1" ht="24.2" customHeight="1">
      <c r="A138" s="29"/>
      <c r="B138" s="147"/>
      <c r="C138" s="148" t="s">
        <v>232</v>
      </c>
      <c r="D138" s="148" t="s">
        <v>169</v>
      </c>
      <c r="E138" s="149" t="s">
        <v>2554</v>
      </c>
      <c r="F138" s="150" t="s">
        <v>2555</v>
      </c>
      <c r="G138" s="151" t="s">
        <v>222</v>
      </c>
      <c r="H138" s="152">
        <v>48</v>
      </c>
      <c r="I138" s="153"/>
      <c r="J138" s="152">
        <f t="shared" si="0"/>
        <v>0</v>
      </c>
      <c r="K138" s="154"/>
      <c r="L138" s="30"/>
      <c r="M138" s="155" t="s">
        <v>1</v>
      </c>
      <c r="N138" s="156" t="s">
        <v>41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167</v>
      </c>
      <c r="AT138" s="159" t="s">
        <v>169</v>
      </c>
      <c r="AU138" s="159" t="s">
        <v>173</v>
      </c>
      <c r="AY138" s="14" t="s">
        <v>166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173</v>
      </c>
      <c r="BK138" s="161">
        <f t="shared" si="9"/>
        <v>0</v>
      </c>
      <c r="BL138" s="14" t="s">
        <v>167</v>
      </c>
      <c r="BM138" s="159" t="s">
        <v>2556</v>
      </c>
    </row>
    <row r="139" spans="1:65" s="2" customFormat="1" ht="24.2" customHeight="1">
      <c r="A139" s="29"/>
      <c r="B139" s="147"/>
      <c r="C139" s="148" t="s">
        <v>237</v>
      </c>
      <c r="D139" s="148" t="s">
        <v>169</v>
      </c>
      <c r="E139" s="149" t="s">
        <v>2557</v>
      </c>
      <c r="F139" s="150" t="s">
        <v>2558</v>
      </c>
      <c r="G139" s="151" t="s">
        <v>222</v>
      </c>
      <c r="H139" s="152">
        <v>48</v>
      </c>
      <c r="I139" s="153"/>
      <c r="J139" s="152">
        <f t="shared" si="0"/>
        <v>0</v>
      </c>
      <c r="K139" s="154"/>
      <c r="L139" s="30"/>
      <c r="M139" s="155" t="s">
        <v>1</v>
      </c>
      <c r="N139" s="156" t="s">
        <v>41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167</v>
      </c>
      <c r="AT139" s="159" t="s">
        <v>169</v>
      </c>
      <c r="AU139" s="159" t="s">
        <v>173</v>
      </c>
      <c r="AY139" s="14" t="s">
        <v>166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173</v>
      </c>
      <c r="BK139" s="161">
        <f t="shared" si="9"/>
        <v>0</v>
      </c>
      <c r="BL139" s="14" t="s">
        <v>167</v>
      </c>
      <c r="BM139" s="159" t="s">
        <v>2559</v>
      </c>
    </row>
    <row r="140" spans="1:65" s="2" customFormat="1" ht="24.2" customHeight="1">
      <c r="A140" s="29"/>
      <c r="B140" s="147"/>
      <c r="C140" s="148" t="s">
        <v>241</v>
      </c>
      <c r="D140" s="148" t="s">
        <v>169</v>
      </c>
      <c r="E140" s="149" t="s">
        <v>2560</v>
      </c>
      <c r="F140" s="150" t="s">
        <v>2561</v>
      </c>
      <c r="G140" s="151" t="s">
        <v>268</v>
      </c>
      <c r="H140" s="152">
        <v>6</v>
      </c>
      <c r="I140" s="153"/>
      <c r="J140" s="152">
        <f t="shared" si="0"/>
        <v>0</v>
      </c>
      <c r="K140" s="154"/>
      <c r="L140" s="30"/>
      <c r="M140" s="155" t="s">
        <v>1</v>
      </c>
      <c r="N140" s="156" t="s">
        <v>41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167</v>
      </c>
      <c r="AT140" s="159" t="s">
        <v>169</v>
      </c>
      <c r="AU140" s="159" t="s">
        <v>173</v>
      </c>
      <c r="AY140" s="14" t="s">
        <v>166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173</v>
      </c>
      <c r="BK140" s="161">
        <f t="shared" si="9"/>
        <v>0</v>
      </c>
      <c r="BL140" s="14" t="s">
        <v>167</v>
      </c>
      <c r="BM140" s="159" t="s">
        <v>2562</v>
      </c>
    </row>
    <row r="141" spans="1:65" s="2" customFormat="1" ht="16.5" customHeight="1">
      <c r="A141" s="29"/>
      <c r="B141" s="147"/>
      <c r="C141" s="148" t="s">
        <v>245</v>
      </c>
      <c r="D141" s="148" t="s">
        <v>169</v>
      </c>
      <c r="E141" s="149" t="s">
        <v>2380</v>
      </c>
      <c r="F141" s="150" t="s">
        <v>2381</v>
      </c>
      <c r="G141" s="151" t="s">
        <v>334</v>
      </c>
      <c r="H141" s="153"/>
      <c r="I141" s="153"/>
      <c r="J141" s="152">
        <f t="shared" si="0"/>
        <v>0</v>
      </c>
      <c r="K141" s="154"/>
      <c r="L141" s="30"/>
      <c r="M141" s="155" t="s">
        <v>1</v>
      </c>
      <c r="N141" s="156" t="s">
        <v>41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167</v>
      </c>
      <c r="AT141" s="159" t="s">
        <v>169</v>
      </c>
      <c r="AU141" s="159" t="s">
        <v>173</v>
      </c>
      <c r="AY141" s="14" t="s">
        <v>166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173</v>
      </c>
      <c r="BK141" s="161">
        <f t="shared" si="9"/>
        <v>0</v>
      </c>
      <c r="BL141" s="14" t="s">
        <v>167</v>
      </c>
      <c r="BM141" s="159" t="s">
        <v>2563</v>
      </c>
    </row>
    <row r="142" spans="1:65" s="2" customFormat="1" ht="16.5" customHeight="1">
      <c r="A142" s="29"/>
      <c r="B142" s="147"/>
      <c r="C142" s="148" t="s">
        <v>7</v>
      </c>
      <c r="D142" s="148" t="s">
        <v>169</v>
      </c>
      <c r="E142" s="149" t="s">
        <v>2383</v>
      </c>
      <c r="F142" s="150" t="s">
        <v>2384</v>
      </c>
      <c r="G142" s="151" t="s">
        <v>641</v>
      </c>
      <c r="H142" s="152">
        <v>15</v>
      </c>
      <c r="I142" s="153"/>
      <c r="J142" s="152">
        <f t="shared" si="0"/>
        <v>0</v>
      </c>
      <c r="K142" s="154"/>
      <c r="L142" s="30"/>
      <c r="M142" s="155" t="s">
        <v>1</v>
      </c>
      <c r="N142" s="156" t="s">
        <v>41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167</v>
      </c>
      <c r="AT142" s="159" t="s">
        <v>169</v>
      </c>
      <c r="AU142" s="159" t="s">
        <v>173</v>
      </c>
      <c r="AY142" s="14" t="s">
        <v>166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173</v>
      </c>
      <c r="BK142" s="161">
        <f t="shared" si="9"/>
        <v>0</v>
      </c>
      <c r="BL142" s="14" t="s">
        <v>167</v>
      </c>
      <c r="BM142" s="159" t="s">
        <v>2564</v>
      </c>
    </row>
    <row r="143" spans="1:65" s="12" customFormat="1" ht="22.9" customHeight="1">
      <c r="B143" s="134"/>
      <c r="D143" s="135" t="s">
        <v>74</v>
      </c>
      <c r="E143" s="145" t="s">
        <v>2565</v>
      </c>
      <c r="F143" s="145" t="s">
        <v>2566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SUM(P144:P165)</f>
        <v>0</v>
      </c>
      <c r="Q143" s="140"/>
      <c r="R143" s="141">
        <f>SUM(R144:R165)</f>
        <v>0</v>
      </c>
      <c r="S143" s="140"/>
      <c r="T143" s="142">
        <f>SUM(T144:T165)</f>
        <v>0</v>
      </c>
      <c r="AR143" s="135" t="s">
        <v>83</v>
      </c>
      <c r="AT143" s="143" t="s">
        <v>74</v>
      </c>
      <c r="AU143" s="143" t="s">
        <v>83</v>
      </c>
      <c r="AY143" s="135" t="s">
        <v>166</v>
      </c>
      <c r="BK143" s="144">
        <f>SUM(BK144:BK165)</f>
        <v>0</v>
      </c>
    </row>
    <row r="144" spans="1:65" s="2" customFormat="1" ht="16.5" customHeight="1">
      <c r="A144" s="29"/>
      <c r="B144" s="147"/>
      <c r="C144" s="162" t="s">
        <v>252</v>
      </c>
      <c r="D144" s="162" t="s">
        <v>271</v>
      </c>
      <c r="E144" s="163" t="s">
        <v>2567</v>
      </c>
      <c r="F144" s="164" t="s">
        <v>2568</v>
      </c>
      <c r="G144" s="165" t="s">
        <v>893</v>
      </c>
      <c r="H144" s="166">
        <v>20.5</v>
      </c>
      <c r="I144" s="167"/>
      <c r="J144" s="166">
        <f t="shared" ref="J144:J165" si="10">ROUND(I144*H144,3)</f>
        <v>0</v>
      </c>
      <c r="K144" s="168"/>
      <c r="L144" s="169"/>
      <c r="M144" s="170" t="s">
        <v>1</v>
      </c>
      <c r="N144" s="171" t="s">
        <v>41</v>
      </c>
      <c r="O144" s="58"/>
      <c r="P144" s="157">
        <f t="shared" ref="P144:P165" si="11">O144*H144</f>
        <v>0</v>
      </c>
      <c r="Q144" s="157">
        <v>0</v>
      </c>
      <c r="R144" s="157">
        <f t="shared" ref="R144:R165" si="12">Q144*H144</f>
        <v>0</v>
      </c>
      <c r="S144" s="157">
        <v>0</v>
      </c>
      <c r="T144" s="158">
        <f t="shared" ref="T144:T165" si="1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199</v>
      </c>
      <c r="AT144" s="159" t="s">
        <v>271</v>
      </c>
      <c r="AU144" s="159" t="s">
        <v>173</v>
      </c>
      <c r="AY144" s="14" t="s">
        <v>166</v>
      </c>
      <c r="BE144" s="160">
        <f t="shared" ref="BE144:BE165" si="14">IF(N144="základná",J144,0)</f>
        <v>0</v>
      </c>
      <c r="BF144" s="160">
        <f t="shared" ref="BF144:BF165" si="15">IF(N144="znížená",J144,0)</f>
        <v>0</v>
      </c>
      <c r="BG144" s="160">
        <f t="shared" ref="BG144:BG165" si="16">IF(N144="zákl. prenesená",J144,0)</f>
        <v>0</v>
      </c>
      <c r="BH144" s="160">
        <f t="shared" ref="BH144:BH165" si="17">IF(N144="zníž. prenesená",J144,0)</f>
        <v>0</v>
      </c>
      <c r="BI144" s="160">
        <f t="shared" ref="BI144:BI165" si="18">IF(N144="nulová",J144,0)</f>
        <v>0</v>
      </c>
      <c r="BJ144" s="14" t="s">
        <v>173</v>
      </c>
      <c r="BK144" s="161">
        <f t="shared" ref="BK144:BK165" si="19">ROUND(I144*H144,3)</f>
        <v>0</v>
      </c>
      <c r="BL144" s="14" t="s">
        <v>167</v>
      </c>
      <c r="BM144" s="159" t="s">
        <v>2569</v>
      </c>
    </row>
    <row r="145" spans="1:65" s="2" customFormat="1" ht="24.2" customHeight="1">
      <c r="A145" s="29"/>
      <c r="B145" s="147"/>
      <c r="C145" s="162" t="s">
        <v>256</v>
      </c>
      <c r="D145" s="162" t="s">
        <v>271</v>
      </c>
      <c r="E145" s="163" t="s">
        <v>2570</v>
      </c>
      <c r="F145" s="164" t="s">
        <v>2571</v>
      </c>
      <c r="G145" s="165" t="s">
        <v>222</v>
      </c>
      <c r="H145" s="166">
        <v>48</v>
      </c>
      <c r="I145" s="167"/>
      <c r="J145" s="166">
        <f t="shared" si="10"/>
        <v>0</v>
      </c>
      <c r="K145" s="168"/>
      <c r="L145" s="169"/>
      <c r="M145" s="170" t="s">
        <v>1</v>
      </c>
      <c r="N145" s="171" t="s">
        <v>41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199</v>
      </c>
      <c r="AT145" s="159" t="s">
        <v>271</v>
      </c>
      <c r="AU145" s="159" t="s">
        <v>173</v>
      </c>
      <c r="AY145" s="14" t="s">
        <v>166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173</v>
      </c>
      <c r="BK145" s="161">
        <f t="shared" si="19"/>
        <v>0</v>
      </c>
      <c r="BL145" s="14" t="s">
        <v>167</v>
      </c>
      <c r="BM145" s="159" t="s">
        <v>2572</v>
      </c>
    </row>
    <row r="146" spans="1:65" s="2" customFormat="1" ht="16.5" customHeight="1">
      <c r="A146" s="29"/>
      <c r="B146" s="147"/>
      <c r="C146" s="162" t="s">
        <v>260</v>
      </c>
      <c r="D146" s="162" t="s">
        <v>271</v>
      </c>
      <c r="E146" s="163" t="s">
        <v>2573</v>
      </c>
      <c r="F146" s="164" t="s">
        <v>2574</v>
      </c>
      <c r="G146" s="165" t="s">
        <v>893</v>
      </c>
      <c r="H146" s="166">
        <v>34.6</v>
      </c>
      <c r="I146" s="167"/>
      <c r="J146" s="166">
        <f t="shared" si="10"/>
        <v>0</v>
      </c>
      <c r="K146" s="168"/>
      <c r="L146" s="169"/>
      <c r="M146" s="170" t="s">
        <v>1</v>
      </c>
      <c r="N146" s="171" t="s">
        <v>41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199</v>
      </c>
      <c r="AT146" s="159" t="s">
        <v>271</v>
      </c>
      <c r="AU146" s="159" t="s">
        <v>173</v>
      </c>
      <c r="AY146" s="14" t="s">
        <v>166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173</v>
      </c>
      <c r="BK146" s="161">
        <f t="shared" si="19"/>
        <v>0</v>
      </c>
      <c r="BL146" s="14" t="s">
        <v>167</v>
      </c>
      <c r="BM146" s="159" t="s">
        <v>2575</v>
      </c>
    </row>
    <row r="147" spans="1:65" s="2" customFormat="1" ht="24.2" customHeight="1">
      <c r="A147" s="29"/>
      <c r="B147" s="147"/>
      <c r="C147" s="162" t="s">
        <v>265</v>
      </c>
      <c r="D147" s="162" t="s">
        <v>271</v>
      </c>
      <c r="E147" s="163" t="s">
        <v>2576</v>
      </c>
      <c r="F147" s="164" t="s">
        <v>2577</v>
      </c>
      <c r="G147" s="165" t="s">
        <v>268</v>
      </c>
      <c r="H147" s="166">
        <v>140</v>
      </c>
      <c r="I147" s="167"/>
      <c r="J147" s="166">
        <f t="shared" si="10"/>
        <v>0</v>
      </c>
      <c r="K147" s="168"/>
      <c r="L147" s="169"/>
      <c r="M147" s="170" t="s">
        <v>1</v>
      </c>
      <c r="N147" s="171" t="s">
        <v>41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199</v>
      </c>
      <c r="AT147" s="159" t="s">
        <v>271</v>
      </c>
      <c r="AU147" s="159" t="s">
        <v>173</v>
      </c>
      <c r="AY147" s="14" t="s">
        <v>166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173</v>
      </c>
      <c r="BK147" s="161">
        <f t="shared" si="19"/>
        <v>0</v>
      </c>
      <c r="BL147" s="14" t="s">
        <v>167</v>
      </c>
      <c r="BM147" s="159" t="s">
        <v>2578</v>
      </c>
    </row>
    <row r="148" spans="1:65" s="2" customFormat="1" ht="16.5" customHeight="1">
      <c r="A148" s="29"/>
      <c r="B148" s="147"/>
      <c r="C148" s="162" t="s">
        <v>270</v>
      </c>
      <c r="D148" s="162" t="s">
        <v>271</v>
      </c>
      <c r="E148" s="163" t="s">
        <v>2579</v>
      </c>
      <c r="F148" s="164" t="s">
        <v>2580</v>
      </c>
      <c r="G148" s="165" t="s">
        <v>893</v>
      </c>
      <c r="H148" s="166">
        <v>98</v>
      </c>
      <c r="I148" s="167"/>
      <c r="J148" s="166">
        <f t="shared" si="10"/>
        <v>0</v>
      </c>
      <c r="K148" s="168"/>
      <c r="L148" s="169"/>
      <c r="M148" s="170" t="s">
        <v>1</v>
      </c>
      <c r="N148" s="171" t="s">
        <v>41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199</v>
      </c>
      <c r="AT148" s="159" t="s">
        <v>271</v>
      </c>
      <c r="AU148" s="159" t="s">
        <v>173</v>
      </c>
      <c r="AY148" s="14" t="s">
        <v>166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173</v>
      </c>
      <c r="BK148" s="161">
        <f t="shared" si="19"/>
        <v>0</v>
      </c>
      <c r="BL148" s="14" t="s">
        <v>167</v>
      </c>
      <c r="BM148" s="159" t="s">
        <v>2581</v>
      </c>
    </row>
    <row r="149" spans="1:65" s="2" customFormat="1" ht="16.5" customHeight="1">
      <c r="A149" s="29"/>
      <c r="B149" s="147"/>
      <c r="C149" s="162" t="s">
        <v>277</v>
      </c>
      <c r="D149" s="162" t="s">
        <v>271</v>
      </c>
      <c r="E149" s="163" t="s">
        <v>2582</v>
      </c>
      <c r="F149" s="164" t="s">
        <v>2583</v>
      </c>
      <c r="G149" s="165" t="s">
        <v>268</v>
      </c>
      <c r="H149" s="166">
        <v>2</v>
      </c>
      <c r="I149" s="167"/>
      <c r="J149" s="166">
        <f t="shared" si="10"/>
        <v>0</v>
      </c>
      <c r="K149" s="168"/>
      <c r="L149" s="169"/>
      <c r="M149" s="170" t="s">
        <v>1</v>
      </c>
      <c r="N149" s="171" t="s">
        <v>41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199</v>
      </c>
      <c r="AT149" s="159" t="s">
        <v>271</v>
      </c>
      <c r="AU149" s="159" t="s">
        <v>173</v>
      </c>
      <c r="AY149" s="14" t="s">
        <v>166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173</v>
      </c>
      <c r="BK149" s="161">
        <f t="shared" si="19"/>
        <v>0</v>
      </c>
      <c r="BL149" s="14" t="s">
        <v>167</v>
      </c>
      <c r="BM149" s="159" t="s">
        <v>2584</v>
      </c>
    </row>
    <row r="150" spans="1:65" s="2" customFormat="1" ht="24.2" customHeight="1">
      <c r="A150" s="29"/>
      <c r="B150" s="147"/>
      <c r="C150" s="162" t="s">
        <v>281</v>
      </c>
      <c r="D150" s="162" t="s">
        <v>271</v>
      </c>
      <c r="E150" s="163" t="s">
        <v>2585</v>
      </c>
      <c r="F150" s="164" t="s">
        <v>2586</v>
      </c>
      <c r="G150" s="165" t="s">
        <v>268</v>
      </c>
      <c r="H150" s="166">
        <v>2</v>
      </c>
      <c r="I150" s="167"/>
      <c r="J150" s="166">
        <f t="shared" si="10"/>
        <v>0</v>
      </c>
      <c r="K150" s="168"/>
      <c r="L150" s="169"/>
      <c r="M150" s="170" t="s">
        <v>1</v>
      </c>
      <c r="N150" s="171" t="s">
        <v>41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199</v>
      </c>
      <c r="AT150" s="159" t="s">
        <v>271</v>
      </c>
      <c r="AU150" s="159" t="s">
        <v>173</v>
      </c>
      <c r="AY150" s="14" t="s">
        <v>166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173</v>
      </c>
      <c r="BK150" s="161">
        <f t="shared" si="19"/>
        <v>0</v>
      </c>
      <c r="BL150" s="14" t="s">
        <v>167</v>
      </c>
      <c r="BM150" s="159" t="s">
        <v>2587</v>
      </c>
    </row>
    <row r="151" spans="1:65" s="2" customFormat="1" ht="16.5" customHeight="1">
      <c r="A151" s="29"/>
      <c r="B151" s="147"/>
      <c r="C151" s="162" t="s">
        <v>285</v>
      </c>
      <c r="D151" s="162" t="s">
        <v>271</v>
      </c>
      <c r="E151" s="163" t="s">
        <v>2588</v>
      </c>
      <c r="F151" s="164" t="s">
        <v>2589</v>
      </c>
      <c r="G151" s="165" t="s">
        <v>268</v>
      </c>
      <c r="H151" s="166">
        <v>2</v>
      </c>
      <c r="I151" s="167"/>
      <c r="J151" s="166">
        <f t="shared" si="10"/>
        <v>0</v>
      </c>
      <c r="K151" s="168"/>
      <c r="L151" s="169"/>
      <c r="M151" s="170" t="s">
        <v>1</v>
      </c>
      <c r="N151" s="171" t="s">
        <v>41</v>
      </c>
      <c r="O151" s="58"/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199</v>
      </c>
      <c r="AT151" s="159" t="s">
        <v>271</v>
      </c>
      <c r="AU151" s="159" t="s">
        <v>173</v>
      </c>
      <c r="AY151" s="14" t="s">
        <v>166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173</v>
      </c>
      <c r="BK151" s="161">
        <f t="shared" si="19"/>
        <v>0</v>
      </c>
      <c r="BL151" s="14" t="s">
        <v>167</v>
      </c>
      <c r="BM151" s="159" t="s">
        <v>2590</v>
      </c>
    </row>
    <row r="152" spans="1:65" s="2" customFormat="1" ht="16.5" customHeight="1">
      <c r="A152" s="29"/>
      <c r="B152" s="147"/>
      <c r="C152" s="162" t="s">
        <v>291</v>
      </c>
      <c r="D152" s="162" t="s">
        <v>271</v>
      </c>
      <c r="E152" s="163" t="s">
        <v>2591</v>
      </c>
      <c r="F152" s="164" t="s">
        <v>2592</v>
      </c>
      <c r="G152" s="165" t="s">
        <v>268</v>
      </c>
      <c r="H152" s="166">
        <v>2</v>
      </c>
      <c r="I152" s="167"/>
      <c r="J152" s="166">
        <f t="shared" si="10"/>
        <v>0</v>
      </c>
      <c r="K152" s="168"/>
      <c r="L152" s="169"/>
      <c r="M152" s="170" t="s">
        <v>1</v>
      </c>
      <c r="N152" s="171" t="s">
        <v>41</v>
      </c>
      <c r="O152" s="58"/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199</v>
      </c>
      <c r="AT152" s="159" t="s">
        <v>271</v>
      </c>
      <c r="AU152" s="159" t="s">
        <v>173</v>
      </c>
      <c r="AY152" s="14" t="s">
        <v>166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173</v>
      </c>
      <c r="BK152" s="161">
        <f t="shared" si="19"/>
        <v>0</v>
      </c>
      <c r="BL152" s="14" t="s">
        <v>167</v>
      </c>
      <c r="BM152" s="159" t="s">
        <v>2593</v>
      </c>
    </row>
    <row r="153" spans="1:65" s="2" customFormat="1" ht="16.5" customHeight="1">
      <c r="A153" s="29"/>
      <c r="B153" s="147"/>
      <c r="C153" s="162" t="s">
        <v>299</v>
      </c>
      <c r="D153" s="162" t="s">
        <v>271</v>
      </c>
      <c r="E153" s="163" t="s">
        <v>2594</v>
      </c>
      <c r="F153" s="164" t="s">
        <v>2595</v>
      </c>
      <c r="G153" s="165" t="s">
        <v>268</v>
      </c>
      <c r="H153" s="166">
        <v>2</v>
      </c>
      <c r="I153" s="167"/>
      <c r="J153" s="166">
        <f t="shared" si="10"/>
        <v>0</v>
      </c>
      <c r="K153" s="168"/>
      <c r="L153" s="169"/>
      <c r="M153" s="170" t="s">
        <v>1</v>
      </c>
      <c r="N153" s="171" t="s">
        <v>41</v>
      </c>
      <c r="O153" s="58"/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199</v>
      </c>
      <c r="AT153" s="159" t="s">
        <v>271</v>
      </c>
      <c r="AU153" s="159" t="s">
        <v>173</v>
      </c>
      <c r="AY153" s="14" t="s">
        <v>166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173</v>
      </c>
      <c r="BK153" s="161">
        <f t="shared" si="19"/>
        <v>0</v>
      </c>
      <c r="BL153" s="14" t="s">
        <v>167</v>
      </c>
      <c r="BM153" s="159" t="s">
        <v>2596</v>
      </c>
    </row>
    <row r="154" spans="1:65" s="2" customFormat="1" ht="16.5" customHeight="1">
      <c r="A154" s="29"/>
      <c r="B154" s="147"/>
      <c r="C154" s="162" t="s">
        <v>303</v>
      </c>
      <c r="D154" s="162" t="s">
        <v>271</v>
      </c>
      <c r="E154" s="163" t="s">
        <v>2597</v>
      </c>
      <c r="F154" s="164" t="s">
        <v>2598</v>
      </c>
      <c r="G154" s="165" t="s">
        <v>268</v>
      </c>
      <c r="H154" s="166">
        <v>12</v>
      </c>
      <c r="I154" s="167"/>
      <c r="J154" s="166">
        <f t="shared" si="10"/>
        <v>0</v>
      </c>
      <c r="K154" s="168"/>
      <c r="L154" s="169"/>
      <c r="M154" s="170" t="s">
        <v>1</v>
      </c>
      <c r="N154" s="171" t="s">
        <v>41</v>
      </c>
      <c r="O154" s="58"/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199</v>
      </c>
      <c r="AT154" s="159" t="s">
        <v>271</v>
      </c>
      <c r="AU154" s="159" t="s">
        <v>173</v>
      </c>
      <c r="AY154" s="14" t="s">
        <v>166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4" t="s">
        <v>173</v>
      </c>
      <c r="BK154" s="161">
        <f t="shared" si="19"/>
        <v>0</v>
      </c>
      <c r="BL154" s="14" t="s">
        <v>167</v>
      </c>
      <c r="BM154" s="159" t="s">
        <v>2599</v>
      </c>
    </row>
    <row r="155" spans="1:65" s="2" customFormat="1" ht="16.5" customHeight="1">
      <c r="A155" s="29"/>
      <c r="B155" s="147"/>
      <c r="C155" s="162" t="s">
        <v>307</v>
      </c>
      <c r="D155" s="162" t="s">
        <v>271</v>
      </c>
      <c r="E155" s="163" t="s">
        <v>2600</v>
      </c>
      <c r="F155" s="164" t="s">
        <v>2601</v>
      </c>
      <c r="G155" s="165" t="s">
        <v>268</v>
      </c>
      <c r="H155" s="166">
        <v>6</v>
      </c>
      <c r="I155" s="167"/>
      <c r="J155" s="166">
        <f t="shared" si="10"/>
        <v>0</v>
      </c>
      <c r="K155" s="168"/>
      <c r="L155" s="169"/>
      <c r="M155" s="170" t="s">
        <v>1</v>
      </c>
      <c r="N155" s="171" t="s">
        <v>41</v>
      </c>
      <c r="O155" s="58"/>
      <c r="P155" s="157">
        <f t="shared" si="11"/>
        <v>0</v>
      </c>
      <c r="Q155" s="157">
        <v>0</v>
      </c>
      <c r="R155" s="157">
        <f t="shared" si="12"/>
        <v>0</v>
      </c>
      <c r="S155" s="157">
        <v>0</v>
      </c>
      <c r="T155" s="158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199</v>
      </c>
      <c r="AT155" s="159" t="s">
        <v>271</v>
      </c>
      <c r="AU155" s="159" t="s">
        <v>173</v>
      </c>
      <c r="AY155" s="14" t="s">
        <v>166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4" t="s">
        <v>173</v>
      </c>
      <c r="BK155" s="161">
        <f t="shared" si="19"/>
        <v>0</v>
      </c>
      <c r="BL155" s="14" t="s">
        <v>167</v>
      </c>
      <c r="BM155" s="159" t="s">
        <v>2602</v>
      </c>
    </row>
    <row r="156" spans="1:65" s="2" customFormat="1" ht="16.5" customHeight="1">
      <c r="A156" s="29"/>
      <c r="B156" s="147"/>
      <c r="C156" s="162" t="s">
        <v>311</v>
      </c>
      <c r="D156" s="162" t="s">
        <v>271</v>
      </c>
      <c r="E156" s="163" t="s">
        <v>2603</v>
      </c>
      <c r="F156" s="164" t="s">
        <v>2604</v>
      </c>
      <c r="G156" s="165" t="s">
        <v>268</v>
      </c>
      <c r="H156" s="166">
        <v>8</v>
      </c>
      <c r="I156" s="167"/>
      <c r="J156" s="166">
        <f t="shared" si="10"/>
        <v>0</v>
      </c>
      <c r="K156" s="168"/>
      <c r="L156" s="169"/>
      <c r="M156" s="170" t="s">
        <v>1</v>
      </c>
      <c r="N156" s="171" t="s">
        <v>41</v>
      </c>
      <c r="O156" s="58"/>
      <c r="P156" s="157">
        <f t="shared" si="11"/>
        <v>0</v>
      </c>
      <c r="Q156" s="157">
        <v>0</v>
      </c>
      <c r="R156" s="157">
        <f t="shared" si="12"/>
        <v>0</v>
      </c>
      <c r="S156" s="157">
        <v>0</v>
      </c>
      <c r="T156" s="158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199</v>
      </c>
      <c r="AT156" s="159" t="s">
        <v>271</v>
      </c>
      <c r="AU156" s="159" t="s">
        <v>173</v>
      </c>
      <c r="AY156" s="14" t="s">
        <v>166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4" t="s">
        <v>173</v>
      </c>
      <c r="BK156" s="161">
        <f t="shared" si="19"/>
        <v>0</v>
      </c>
      <c r="BL156" s="14" t="s">
        <v>167</v>
      </c>
      <c r="BM156" s="159" t="s">
        <v>2605</v>
      </c>
    </row>
    <row r="157" spans="1:65" s="2" customFormat="1" ht="16.5" customHeight="1">
      <c r="A157" s="29"/>
      <c r="B157" s="147"/>
      <c r="C157" s="162" t="s">
        <v>315</v>
      </c>
      <c r="D157" s="162" t="s">
        <v>271</v>
      </c>
      <c r="E157" s="163" t="s">
        <v>2606</v>
      </c>
      <c r="F157" s="164" t="s">
        <v>2607</v>
      </c>
      <c r="G157" s="165" t="s">
        <v>268</v>
      </c>
      <c r="H157" s="166">
        <v>7</v>
      </c>
      <c r="I157" s="167"/>
      <c r="J157" s="166">
        <f t="shared" si="10"/>
        <v>0</v>
      </c>
      <c r="K157" s="168"/>
      <c r="L157" s="169"/>
      <c r="M157" s="170" t="s">
        <v>1</v>
      </c>
      <c r="N157" s="171" t="s">
        <v>41</v>
      </c>
      <c r="O157" s="58"/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8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199</v>
      </c>
      <c r="AT157" s="159" t="s">
        <v>271</v>
      </c>
      <c r="AU157" s="159" t="s">
        <v>173</v>
      </c>
      <c r="AY157" s="14" t="s">
        <v>166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173</v>
      </c>
      <c r="BK157" s="161">
        <f t="shared" si="19"/>
        <v>0</v>
      </c>
      <c r="BL157" s="14" t="s">
        <v>167</v>
      </c>
      <c r="BM157" s="159" t="s">
        <v>2608</v>
      </c>
    </row>
    <row r="158" spans="1:65" s="2" customFormat="1" ht="16.5" customHeight="1">
      <c r="A158" s="29"/>
      <c r="B158" s="147"/>
      <c r="C158" s="162" t="s">
        <v>319</v>
      </c>
      <c r="D158" s="162" t="s">
        <v>271</v>
      </c>
      <c r="E158" s="163" t="s">
        <v>2609</v>
      </c>
      <c r="F158" s="164" t="s">
        <v>2610</v>
      </c>
      <c r="G158" s="165" t="s">
        <v>268</v>
      </c>
      <c r="H158" s="166">
        <v>6</v>
      </c>
      <c r="I158" s="167"/>
      <c r="J158" s="166">
        <f t="shared" si="10"/>
        <v>0</v>
      </c>
      <c r="K158" s="168"/>
      <c r="L158" s="169"/>
      <c r="M158" s="170" t="s">
        <v>1</v>
      </c>
      <c r="N158" s="171" t="s">
        <v>41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8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199</v>
      </c>
      <c r="AT158" s="159" t="s">
        <v>271</v>
      </c>
      <c r="AU158" s="159" t="s">
        <v>173</v>
      </c>
      <c r="AY158" s="14" t="s">
        <v>166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173</v>
      </c>
      <c r="BK158" s="161">
        <f t="shared" si="19"/>
        <v>0</v>
      </c>
      <c r="BL158" s="14" t="s">
        <v>167</v>
      </c>
      <c r="BM158" s="159" t="s">
        <v>2611</v>
      </c>
    </row>
    <row r="159" spans="1:65" s="2" customFormat="1" ht="16.5" customHeight="1">
      <c r="A159" s="29"/>
      <c r="B159" s="147"/>
      <c r="C159" s="162" t="s">
        <v>323</v>
      </c>
      <c r="D159" s="162" t="s">
        <v>271</v>
      </c>
      <c r="E159" s="163" t="s">
        <v>2612</v>
      </c>
      <c r="F159" s="164" t="s">
        <v>2613</v>
      </c>
      <c r="G159" s="165" t="s">
        <v>268</v>
      </c>
      <c r="H159" s="166">
        <v>2</v>
      </c>
      <c r="I159" s="167"/>
      <c r="J159" s="166">
        <f t="shared" si="10"/>
        <v>0</v>
      </c>
      <c r="K159" s="168"/>
      <c r="L159" s="169"/>
      <c r="M159" s="170" t="s">
        <v>1</v>
      </c>
      <c r="N159" s="171" t="s">
        <v>41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8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199</v>
      </c>
      <c r="AT159" s="159" t="s">
        <v>271</v>
      </c>
      <c r="AU159" s="159" t="s">
        <v>173</v>
      </c>
      <c r="AY159" s="14" t="s">
        <v>166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173</v>
      </c>
      <c r="BK159" s="161">
        <f t="shared" si="19"/>
        <v>0</v>
      </c>
      <c r="BL159" s="14" t="s">
        <v>167</v>
      </c>
      <c r="BM159" s="159" t="s">
        <v>2614</v>
      </c>
    </row>
    <row r="160" spans="1:65" s="2" customFormat="1" ht="16.5" customHeight="1">
      <c r="A160" s="29"/>
      <c r="B160" s="147"/>
      <c r="C160" s="162" t="s">
        <v>327</v>
      </c>
      <c r="D160" s="162" t="s">
        <v>271</v>
      </c>
      <c r="E160" s="163" t="s">
        <v>2615</v>
      </c>
      <c r="F160" s="164" t="s">
        <v>2616</v>
      </c>
      <c r="G160" s="165" t="s">
        <v>268</v>
      </c>
      <c r="H160" s="166">
        <v>24</v>
      </c>
      <c r="I160" s="167"/>
      <c r="J160" s="166">
        <f t="shared" si="10"/>
        <v>0</v>
      </c>
      <c r="K160" s="168"/>
      <c r="L160" s="169"/>
      <c r="M160" s="170" t="s">
        <v>1</v>
      </c>
      <c r="N160" s="171" t="s">
        <v>41</v>
      </c>
      <c r="O160" s="58"/>
      <c r="P160" s="157">
        <f t="shared" si="11"/>
        <v>0</v>
      </c>
      <c r="Q160" s="157">
        <v>0</v>
      </c>
      <c r="R160" s="157">
        <f t="shared" si="12"/>
        <v>0</v>
      </c>
      <c r="S160" s="157">
        <v>0</v>
      </c>
      <c r="T160" s="158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199</v>
      </c>
      <c r="AT160" s="159" t="s">
        <v>271</v>
      </c>
      <c r="AU160" s="159" t="s">
        <v>173</v>
      </c>
      <c r="AY160" s="14" t="s">
        <v>166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173</v>
      </c>
      <c r="BK160" s="161">
        <f t="shared" si="19"/>
        <v>0</v>
      </c>
      <c r="BL160" s="14" t="s">
        <v>167</v>
      </c>
      <c r="BM160" s="159" t="s">
        <v>2617</v>
      </c>
    </row>
    <row r="161" spans="1:65" s="2" customFormat="1" ht="16.5" customHeight="1">
      <c r="A161" s="29"/>
      <c r="B161" s="147"/>
      <c r="C161" s="162" t="s">
        <v>331</v>
      </c>
      <c r="D161" s="162" t="s">
        <v>271</v>
      </c>
      <c r="E161" s="163" t="s">
        <v>2618</v>
      </c>
      <c r="F161" s="164" t="s">
        <v>2619</v>
      </c>
      <c r="G161" s="165" t="s">
        <v>268</v>
      </c>
      <c r="H161" s="166">
        <v>46</v>
      </c>
      <c r="I161" s="167"/>
      <c r="J161" s="166">
        <f t="shared" si="10"/>
        <v>0</v>
      </c>
      <c r="K161" s="168"/>
      <c r="L161" s="169"/>
      <c r="M161" s="170" t="s">
        <v>1</v>
      </c>
      <c r="N161" s="171" t="s">
        <v>41</v>
      </c>
      <c r="O161" s="58"/>
      <c r="P161" s="157">
        <f t="shared" si="11"/>
        <v>0</v>
      </c>
      <c r="Q161" s="157">
        <v>0</v>
      </c>
      <c r="R161" s="157">
        <f t="shared" si="12"/>
        <v>0</v>
      </c>
      <c r="S161" s="157">
        <v>0</v>
      </c>
      <c r="T161" s="158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199</v>
      </c>
      <c r="AT161" s="159" t="s">
        <v>271</v>
      </c>
      <c r="AU161" s="159" t="s">
        <v>173</v>
      </c>
      <c r="AY161" s="14" t="s">
        <v>166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173</v>
      </c>
      <c r="BK161" s="161">
        <f t="shared" si="19"/>
        <v>0</v>
      </c>
      <c r="BL161" s="14" t="s">
        <v>167</v>
      </c>
      <c r="BM161" s="159" t="s">
        <v>2620</v>
      </c>
    </row>
    <row r="162" spans="1:65" s="2" customFormat="1" ht="16.5" customHeight="1">
      <c r="A162" s="29"/>
      <c r="B162" s="147"/>
      <c r="C162" s="162" t="s">
        <v>338</v>
      </c>
      <c r="D162" s="162" t="s">
        <v>271</v>
      </c>
      <c r="E162" s="163" t="s">
        <v>2621</v>
      </c>
      <c r="F162" s="164" t="s">
        <v>2622</v>
      </c>
      <c r="G162" s="165" t="s">
        <v>268</v>
      </c>
      <c r="H162" s="166">
        <v>6</v>
      </c>
      <c r="I162" s="167"/>
      <c r="J162" s="166">
        <f t="shared" si="10"/>
        <v>0</v>
      </c>
      <c r="K162" s="168"/>
      <c r="L162" s="169"/>
      <c r="M162" s="170" t="s">
        <v>1</v>
      </c>
      <c r="N162" s="171" t="s">
        <v>41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199</v>
      </c>
      <c r="AT162" s="159" t="s">
        <v>271</v>
      </c>
      <c r="AU162" s="159" t="s">
        <v>173</v>
      </c>
      <c r="AY162" s="14" t="s">
        <v>166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173</v>
      </c>
      <c r="BK162" s="161">
        <f t="shared" si="19"/>
        <v>0</v>
      </c>
      <c r="BL162" s="14" t="s">
        <v>167</v>
      </c>
      <c r="BM162" s="159" t="s">
        <v>2623</v>
      </c>
    </row>
    <row r="163" spans="1:65" s="2" customFormat="1" ht="24.2" customHeight="1">
      <c r="A163" s="29"/>
      <c r="B163" s="147"/>
      <c r="C163" s="162" t="s">
        <v>342</v>
      </c>
      <c r="D163" s="162" t="s">
        <v>271</v>
      </c>
      <c r="E163" s="163" t="s">
        <v>2624</v>
      </c>
      <c r="F163" s="164" t="s">
        <v>2625</v>
      </c>
      <c r="G163" s="165" t="s">
        <v>268</v>
      </c>
      <c r="H163" s="166">
        <v>6</v>
      </c>
      <c r="I163" s="167"/>
      <c r="J163" s="166">
        <f t="shared" si="10"/>
        <v>0</v>
      </c>
      <c r="K163" s="168"/>
      <c r="L163" s="169"/>
      <c r="M163" s="170" t="s">
        <v>1</v>
      </c>
      <c r="N163" s="171" t="s">
        <v>41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8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199</v>
      </c>
      <c r="AT163" s="159" t="s">
        <v>271</v>
      </c>
      <c r="AU163" s="159" t="s">
        <v>173</v>
      </c>
      <c r="AY163" s="14" t="s">
        <v>166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173</v>
      </c>
      <c r="BK163" s="161">
        <f t="shared" si="19"/>
        <v>0</v>
      </c>
      <c r="BL163" s="14" t="s">
        <v>167</v>
      </c>
      <c r="BM163" s="159" t="s">
        <v>2626</v>
      </c>
    </row>
    <row r="164" spans="1:65" s="2" customFormat="1" ht="16.5" customHeight="1">
      <c r="A164" s="29"/>
      <c r="B164" s="147"/>
      <c r="C164" s="162" t="s">
        <v>346</v>
      </c>
      <c r="D164" s="162" t="s">
        <v>271</v>
      </c>
      <c r="E164" s="163" t="s">
        <v>2627</v>
      </c>
      <c r="F164" s="164" t="s">
        <v>2628</v>
      </c>
      <c r="G164" s="165" t="s">
        <v>222</v>
      </c>
      <c r="H164" s="166">
        <v>48</v>
      </c>
      <c r="I164" s="167"/>
      <c r="J164" s="166">
        <f t="shared" si="10"/>
        <v>0</v>
      </c>
      <c r="K164" s="168"/>
      <c r="L164" s="169"/>
      <c r="M164" s="170" t="s">
        <v>1</v>
      </c>
      <c r="N164" s="171" t="s">
        <v>41</v>
      </c>
      <c r="O164" s="58"/>
      <c r="P164" s="157">
        <f t="shared" si="11"/>
        <v>0</v>
      </c>
      <c r="Q164" s="157">
        <v>0</v>
      </c>
      <c r="R164" s="157">
        <f t="shared" si="12"/>
        <v>0</v>
      </c>
      <c r="S164" s="157">
        <v>0</v>
      </c>
      <c r="T164" s="158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199</v>
      </c>
      <c r="AT164" s="159" t="s">
        <v>271</v>
      </c>
      <c r="AU164" s="159" t="s">
        <v>173</v>
      </c>
      <c r="AY164" s="14" t="s">
        <v>166</v>
      </c>
      <c r="BE164" s="160">
        <f t="shared" si="14"/>
        <v>0</v>
      </c>
      <c r="BF164" s="160">
        <f t="shared" si="15"/>
        <v>0</v>
      </c>
      <c r="BG164" s="160">
        <f t="shared" si="16"/>
        <v>0</v>
      </c>
      <c r="BH164" s="160">
        <f t="shared" si="17"/>
        <v>0</v>
      </c>
      <c r="BI164" s="160">
        <f t="shared" si="18"/>
        <v>0</v>
      </c>
      <c r="BJ164" s="14" t="s">
        <v>173</v>
      </c>
      <c r="BK164" s="161">
        <f t="shared" si="19"/>
        <v>0</v>
      </c>
      <c r="BL164" s="14" t="s">
        <v>167</v>
      </c>
      <c r="BM164" s="159" t="s">
        <v>2629</v>
      </c>
    </row>
    <row r="165" spans="1:65" s="2" customFormat="1" ht="16.5" customHeight="1">
      <c r="A165" s="29"/>
      <c r="B165" s="147"/>
      <c r="C165" s="162" t="s">
        <v>350</v>
      </c>
      <c r="D165" s="162" t="s">
        <v>271</v>
      </c>
      <c r="E165" s="163" t="s">
        <v>2276</v>
      </c>
      <c r="F165" s="164" t="s">
        <v>2277</v>
      </c>
      <c r="G165" s="165" t="s">
        <v>334</v>
      </c>
      <c r="H165" s="167"/>
      <c r="I165" s="167"/>
      <c r="J165" s="166">
        <f t="shared" si="10"/>
        <v>0</v>
      </c>
      <c r="K165" s="168"/>
      <c r="L165" s="169"/>
      <c r="M165" s="170" t="s">
        <v>1</v>
      </c>
      <c r="N165" s="171" t="s">
        <v>41</v>
      </c>
      <c r="O165" s="58"/>
      <c r="P165" s="157">
        <f t="shared" si="11"/>
        <v>0</v>
      </c>
      <c r="Q165" s="157">
        <v>0</v>
      </c>
      <c r="R165" s="157">
        <f t="shared" si="12"/>
        <v>0</v>
      </c>
      <c r="S165" s="157">
        <v>0</v>
      </c>
      <c r="T165" s="158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199</v>
      </c>
      <c r="AT165" s="159" t="s">
        <v>271</v>
      </c>
      <c r="AU165" s="159" t="s">
        <v>173</v>
      </c>
      <c r="AY165" s="14" t="s">
        <v>166</v>
      </c>
      <c r="BE165" s="160">
        <f t="shared" si="14"/>
        <v>0</v>
      </c>
      <c r="BF165" s="160">
        <f t="shared" si="15"/>
        <v>0</v>
      </c>
      <c r="BG165" s="160">
        <f t="shared" si="16"/>
        <v>0</v>
      </c>
      <c r="BH165" s="160">
        <f t="shared" si="17"/>
        <v>0</v>
      </c>
      <c r="BI165" s="160">
        <f t="shared" si="18"/>
        <v>0</v>
      </c>
      <c r="BJ165" s="14" t="s">
        <v>173</v>
      </c>
      <c r="BK165" s="161">
        <f t="shared" si="19"/>
        <v>0</v>
      </c>
      <c r="BL165" s="14" t="s">
        <v>167</v>
      </c>
      <c r="BM165" s="159" t="s">
        <v>2630</v>
      </c>
    </row>
    <row r="166" spans="1:65" s="12" customFormat="1" ht="22.9" customHeight="1">
      <c r="B166" s="134"/>
      <c r="D166" s="135" t="s">
        <v>74</v>
      </c>
      <c r="E166" s="145" t="s">
        <v>2021</v>
      </c>
      <c r="F166" s="145" t="s">
        <v>657</v>
      </c>
      <c r="I166" s="137"/>
      <c r="J166" s="146">
        <f>BK166</f>
        <v>0</v>
      </c>
      <c r="L166" s="134"/>
      <c r="M166" s="139"/>
      <c r="N166" s="140"/>
      <c r="O166" s="140"/>
      <c r="P166" s="141">
        <f>SUM(P167:P168)</f>
        <v>0</v>
      </c>
      <c r="Q166" s="140"/>
      <c r="R166" s="141">
        <f>SUM(R167:R168)</f>
        <v>0</v>
      </c>
      <c r="S166" s="140"/>
      <c r="T166" s="142">
        <f>SUM(T167:T168)</f>
        <v>0</v>
      </c>
      <c r="AR166" s="135" t="s">
        <v>83</v>
      </c>
      <c r="AT166" s="143" t="s">
        <v>74</v>
      </c>
      <c r="AU166" s="143" t="s">
        <v>83</v>
      </c>
      <c r="AY166" s="135" t="s">
        <v>166</v>
      </c>
      <c r="BK166" s="144">
        <f>SUM(BK167:BK168)</f>
        <v>0</v>
      </c>
    </row>
    <row r="167" spans="1:65" s="2" customFormat="1" ht="24.2" customHeight="1">
      <c r="A167" s="29"/>
      <c r="B167" s="147"/>
      <c r="C167" s="148" t="s">
        <v>354</v>
      </c>
      <c r="D167" s="148" t="s">
        <v>169</v>
      </c>
      <c r="E167" s="149" t="s">
        <v>2486</v>
      </c>
      <c r="F167" s="150" t="s">
        <v>2487</v>
      </c>
      <c r="G167" s="151" t="s">
        <v>222</v>
      </c>
      <c r="H167" s="152">
        <v>118</v>
      </c>
      <c r="I167" s="153"/>
      <c r="J167" s="152">
        <f>ROUND(I167*H167,3)</f>
        <v>0</v>
      </c>
      <c r="K167" s="154"/>
      <c r="L167" s="30"/>
      <c r="M167" s="155" t="s">
        <v>1</v>
      </c>
      <c r="N167" s="156" t="s">
        <v>41</v>
      </c>
      <c r="O167" s="58"/>
      <c r="P167" s="157">
        <f>O167*H167</f>
        <v>0</v>
      </c>
      <c r="Q167" s="157">
        <v>0</v>
      </c>
      <c r="R167" s="157">
        <f>Q167*H167</f>
        <v>0</v>
      </c>
      <c r="S167" s="157">
        <v>0</v>
      </c>
      <c r="T167" s="158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167</v>
      </c>
      <c r="AT167" s="159" t="s">
        <v>169</v>
      </c>
      <c r="AU167" s="159" t="s">
        <v>173</v>
      </c>
      <c r="AY167" s="14" t="s">
        <v>166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4" t="s">
        <v>173</v>
      </c>
      <c r="BK167" s="161">
        <f>ROUND(I167*H167,3)</f>
        <v>0</v>
      </c>
      <c r="BL167" s="14" t="s">
        <v>167</v>
      </c>
      <c r="BM167" s="159" t="s">
        <v>2631</v>
      </c>
    </row>
    <row r="168" spans="1:65" s="2" customFormat="1" ht="33" customHeight="1">
      <c r="A168" s="29"/>
      <c r="B168" s="147"/>
      <c r="C168" s="148" t="s">
        <v>358</v>
      </c>
      <c r="D168" s="148" t="s">
        <v>169</v>
      </c>
      <c r="E168" s="149" t="s">
        <v>2501</v>
      </c>
      <c r="F168" s="150" t="s">
        <v>2502</v>
      </c>
      <c r="G168" s="151" t="s">
        <v>222</v>
      </c>
      <c r="H168" s="152">
        <v>118</v>
      </c>
      <c r="I168" s="153"/>
      <c r="J168" s="152">
        <f>ROUND(I168*H168,3)</f>
        <v>0</v>
      </c>
      <c r="K168" s="154"/>
      <c r="L168" s="30"/>
      <c r="M168" s="172" t="s">
        <v>1</v>
      </c>
      <c r="N168" s="173" t="s">
        <v>41</v>
      </c>
      <c r="O168" s="174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167</v>
      </c>
      <c r="AT168" s="159" t="s">
        <v>169</v>
      </c>
      <c r="AU168" s="159" t="s">
        <v>173</v>
      </c>
      <c r="AY168" s="14" t="s">
        <v>166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4" t="s">
        <v>173</v>
      </c>
      <c r="BK168" s="161">
        <f>ROUND(I168*H168,3)</f>
        <v>0</v>
      </c>
      <c r="BL168" s="14" t="s">
        <v>167</v>
      </c>
      <c r="BM168" s="159" t="s">
        <v>2632</v>
      </c>
    </row>
    <row r="169" spans="1:65" s="2" customFormat="1" ht="6.95" customHeight="1">
      <c r="A169" s="29"/>
      <c r="B169" s="47"/>
      <c r="C169" s="48"/>
      <c r="D169" s="48"/>
      <c r="E169" s="48"/>
      <c r="F169" s="48"/>
      <c r="G169" s="48"/>
      <c r="H169" s="48"/>
      <c r="I169" s="48"/>
      <c r="J169" s="48"/>
      <c r="K169" s="48"/>
      <c r="L169" s="30"/>
      <c r="M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</row>
  </sheetData>
  <autoFilter ref="C119:K168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126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ROUND(J136,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ROUND((SUM(BE136:BE266)),  2)</f>
        <v>0</v>
      </c>
      <c r="G33" s="100"/>
      <c r="H33" s="100"/>
      <c r="I33" s="101">
        <v>0.2</v>
      </c>
      <c r="J33" s="99">
        <f>ROUND(((SUM(BE136:BE266))*I33),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ROUND((SUM(BF136:BF266)),  2)</f>
        <v>0</v>
      </c>
      <c r="G34" s="100"/>
      <c r="H34" s="100"/>
      <c r="I34" s="101">
        <v>0.2</v>
      </c>
      <c r="J34" s="99">
        <f>ROUND(((SUM(BF136:BF266))*I34),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ROUND((SUM(BG136:BG266)),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ROUND((SUM(BH136:BH266)),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ROUND((SUM(BI136:BI266)),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SO01 - SO-01 Vnútorné stavebné úpravy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2:12" s="9" customFormat="1" ht="24.95" hidden="1" customHeight="1">
      <c r="B97" s="115"/>
      <c r="D97" s="116" t="s">
        <v>132</v>
      </c>
      <c r="E97" s="117"/>
      <c r="F97" s="117"/>
      <c r="G97" s="117"/>
      <c r="H97" s="117"/>
      <c r="I97" s="117"/>
      <c r="J97" s="118">
        <f>J137</f>
        <v>0</v>
      </c>
      <c r="L97" s="115"/>
    </row>
    <row r="98" spans="2:12" s="10" customFormat="1" ht="19.899999999999999" hidden="1" customHeight="1">
      <c r="B98" s="119"/>
      <c r="D98" s="120" t="s">
        <v>133</v>
      </c>
      <c r="E98" s="121"/>
      <c r="F98" s="121"/>
      <c r="G98" s="121"/>
      <c r="H98" s="121"/>
      <c r="I98" s="121"/>
      <c r="J98" s="122">
        <f>J138</f>
        <v>0</v>
      </c>
      <c r="L98" s="119"/>
    </row>
    <row r="99" spans="2:12" s="10" customFormat="1" ht="19.899999999999999" hidden="1" customHeight="1">
      <c r="B99" s="119"/>
      <c r="D99" s="120" t="s">
        <v>134</v>
      </c>
      <c r="E99" s="121"/>
      <c r="F99" s="121"/>
      <c r="G99" s="121"/>
      <c r="H99" s="121"/>
      <c r="I99" s="121"/>
      <c r="J99" s="122">
        <f>J142</f>
        <v>0</v>
      </c>
      <c r="L99" s="119"/>
    </row>
    <row r="100" spans="2:12" s="10" customFormat="1" ht="19.899999999999999" hidden="1" customHeight="1">
      <c r="B100" s="119"/>
      <c r="D100" s="120" t="s">
        <v>135</v>
      </c>
      <c r="E100" s="121"/>
      <c r="F100" s="121"/>
      <c r="G100" s="121"/>
      <c r="H100" s="121"/>
      <c r="I100" s="121"/>
      <c r="J100" s="122">
        <f>J163</f>
        <v>0</v>
      </c>
      <c r="L100" s="119"/>
    </row>
    <row r="101" spans="2:12" s="10" customFormat="1" ht="19.899999999999999" hidden="1" customHeight="1">
      <c r="B101" s="119"/>
      <c r="D101" s="120" t="s">
        <v>136</v>
      </c>
      <c r="E101" s="121"/>
      <c r="F101" s="121"/>
      <c r="G101" s="121"/>
      <c r="H101" s="121"/>
      <c r="I101" s="121"/>
      <c r="J101" s="122">
        <f>J166</f>
        <v>0</v>
      </c>
      <c r="L101" s="119"/>
    </row>
    <row r="102" spans="2:12" s="10" customFormat="1" ht="19.899999999999999" hidden="1" customHeight="1">
      <c r="B102" s="119"/>
      <c r="D102" s="120" t="s">
        <v>137</v>
      </c>
      <c r="E102" s="121"/>
      <c r="F102" s="121"/>
      <c r="G102" s="121"/>
      <c r="H102" s="121"/>
      <c r="I102" s="121"/>
      <c r="J102" s="122">
        <f>J170</f>
        <v>0</v>
      </c>
      <c r="L102" s="119"/>
    </row>
    <row r="103" spans="2:12" s="9" customFormat="1" ht="24.95" hidden="1" customHeight="1">
      <c r="B103" s="115"/>
      <c r="D103" s="116" t="s">
        <v>138</v>
      </c>
      <c r="E103" s="117"/>
      <c r="F103" s="117"/>
      <c r="G103" s="117"/>
      <c r="H103" s="117"/>
      <c r="I103" s="117"/>
      <c r="J103" s="118">
        <f>J172</f>
        <v>0</v>
      </c>
      <c r="L103" s="115"/>
    </row>
    <row r="104" spans="2:12" s="10" customFormat="1" ht="19.899999999999999" hidden="1" customHeight="1">
      <c r="B104" s="119"/>
      <c r="D104" s="120" t="s">
        <v>139</v>
      </c>
      <c r="E104" s="121"/>
      <c r="F104" s="121"/>
      <c r="G104" s="121"/>
      <c r="H104" s="121"/>
      <c r="I104" s="121"/>
      <c r="J104" s="122">
        <f>J173</f>
        <v>0</v>
      </c>
      <c r="L104" s="119"/>
    </row>
    <row r="105" spans="2:12" s="10" customFormat="1" ht="19.899999999999999" hidden="1" customHeight="1">
      <c r="B105" s="119"/>
      <c r="D105" s="120" t="s">
        <v>140</v>
      </c>
      <c r="E105" s="121"/>
      <c r="F105" s="121"/>
      <c r="G105" s="121"/>
      <c r="H105" s="121"/>
      <c r="I105" s="121"/>
      <c r="J105" s="122">
        <f>J183</f>
        <v>0</v>
      </c>
      <c r="L105" s="119"/>
    </row>
    <row r="106" spans="2:12" s="10" customFormat="1" ht="19.899999999999999" hidden="1" customHeight="1">
      <c r="B106" s="119"/>
      <c r="D106" s="120" t="s">
        <v>141</v>
      </c>
      <c r="E106" s="121"/>
      <c r="F106" s="121"/>
      <c r="G106" s="121"/>
      <c r="H106" s="121"/>
      <c r="I106" s="121"/>
      <c r="J106" s="122">
        <f>J190</f>
        <v>0</v>
      </c>
      <c r="L106" s="119"/>
    </row>
    <row r="107" spans="2:12" s="10" customFormat="1" ht="19.899999999999999" hidden="1" customHeight="1">
      <c r="B107" s="119"/>
      <c r="D107" s="120" t="s">
        <v>142</v>
      </c>
      <c r="E107" s="121"/>
      <c r="F107" s="121"/>
      <c r="G107" s="121"/>
      <c r="H107" s="121"/>
      <c r="I107" s="121"/>
      <c r="J107" s="122">
        <f>J202</f>
        <v>0</v>
      </c>
      <c r="L107" s="119"/>
    </row>
    <row r="108" spans="2:12" s="10" customFormat="1" ht="19.899999999999999" hidden="1" customHeight="1">
      <c r="B108" s="119"/>
      <c r="D108" s="120" t="s">
        <v>143</v>
      </c>
      <c r="E108" s="121"/>
      <c r="F108" s="121"/>
      <c r="G108" s="121"/>
      <c r="H108" s="121"/>
      <c r="I108" s="121"/>
      <c r="J108" s="122">
        <f>J217</f>
        <v>0</v>
      </c>
      <c r="L108" s="119"/>
    </row>
    <row r="109" spans="2:12" s="10" customFormat="1" ht="19.899999999999999" hidden="1" customHeight="1">
      <c r="B109" s="119"/>
      <c r="D109" s="120" t="s">
        <v>144</v>
      </c>
      <c r="E109" s="121"/>
      <c r="F109" s="121"/>
      <c r="G109" s="121"/>
      <c r="H109" s="121"/>
      <c r="I109" s="121"/>
      <c r="J109" s="122">
        <f>J229</f>
        <v>0</v>
      </c>
      <c r="L109" s="119"/>
    </row>
    <row r="110" spans="2:12" s="10" customFormat="1" ht="19.899999999999999" hidden="1" customHeight="1">
      <c r="B110" s="119"/>
      <c r="D110" s="120" t="s">
        <v>145</v>
      </c>
      <c r="E110" s="121"/>
      <c r="F110" s="121"/>
      <c r="G110" s="121"/>
      <c r="H110" s="121"/>
      <c r="I110" s="121"/>
      <c r="J110" s="122">
        <f>J233</f>
        <v>0</v>
      </c>
      <c r="L110" s="119"/>
    </row>
    <row r="111" spans="2:12" s="10" customFormat="1" ht="19.899999999999999" hidden="1" customHeight="1">
      <c r="B111" s="119"/>
      <c r="D111" s="120" t="s">
        <v>146</v>
      </c>
      <c r="E111" s="121"/>
      <c r="F111" s="121"/>
      <c r="G111" s="121"/>
      <c r="H111" s="121"/>
      <c r="I111" s="121"/>
      <c r="J111" s="122">
        <f>J237</f>
        <v>0</v>
      </c>
      <c r="L111" s="119"/>
    </row>
    <row r="112" spans="2:12" s="10" customFormat="1" ht="19.899999999999999" hidden="1" customHeight="1">
      <c r="B112" s="119"/>
      <c r="D112" s="120" t="s">
        <v>147</v>
      </c>
      <c r="E112" s="121"/>
      <c r="F112" s="121"/>
      <c r="G112" s="121"/>
      <c r="H112" s="121"/>
      <c r="I112" s="121"/>
      <c r="J112" s="122">
        <f>J247</f>
        <v>0</v>
      </c>
      <c r="L112" s="119"/>
    </row>
    <row r="113" spans="1:31" s="10" customFormat="1" ht="19.899999999999999" hidden="1" customHeight="1">
      <c r="B113" s="119"/>
      <c r="D113" s="120" t="s">
        <v>148</v>
      </c>
      <c r="E113" s="121"/>
      <c r="F113" s="121"/>
      <c r="G113" s="121"/>
      <c r="H113" s="121"/>
      <c r="I113" s="121"/>
      <c r="J113" s="122">
        <f>J253</f>
        <v>0</v>
      </c>
      <c r="L113" s="119"/>
    </row>
    <row r="114" spans="1:31" s="9" customFormat="1" ht="24.95" hidden="1" customHeight="1">
      <c r="B114" s="115"/>
      <c r="D114" s="116" t="s">
        <v>149</v>
      </c>
      <c r="E114" s="117"/>
      <c r="F114" s="117"/>
      <c r="G114" s="117"/>
      <c r="H114" s="117"/>
      <c r="I114" s="117"/>
      <c r="J114" s="118">
        <f>J261</f>
        <v>0</v>
      </c>
      <c r="L114" s="115"/>
    </row>
    <row r="115" spans="1:31" s="10" customFormat="1" ht="19.899999999999999" hidden="1" customHeight="1">
      <c r="B115" s="119"/>
      <c r="D115" s="120" t="s">
        <v>150</v>
      </c>
      <c r="E115" s="121"/>
      <c r="F115" s="121"/>
      <c r="G115" s="121"/>
      <c r="H115" s="121"/>
      <c r="I115" s="121"/>
      <c r="J115" s="122">
        <f>J262</f>
        <v>0</v>
      </c>
      <c r="L115" s="119"/>
    </row>
    <row r="116" spans="1:31" s="9" customFormat="1" ht="24.95" hidden="1" customHeight="1">
      <c r="B116" s="115"/>
      <c r="D116" s="116" t="s">
        <v>151</v>
      </c>
      <c r="E116" s="117"/>
      <c r="F116" s="117"/>
      <c r="G116" s="117"/>
      <c r="H116" s="117"/>
      <c r="I116" s="117"/>
      <c r="J116" s="118">
        <f>J264</f>
        <v>0</v>
      </c>
      <c r="L116" s="115"/>
    </row>
    <row r="117" spans="1:31" s="2" customFormat="1" ht="21.75" hidden="1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hidden="1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hidden="1"/>
    <row r="120" spans="1:31" hidden="1"/>
    <row r="121" spans="1:31" hidden="1"/>
    <row r="122" spans="1:31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24.95" customHeight="1">
      <c r="A123" s="29"/>
      <c r="B123" s="30"/>
      <c r="C123" s="18" t="s">
        <v>152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14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26.25" customHeight="1">
      <c r="A126" s="29"/>
      <c r="B126" s="30"/>
      <c r="C126" s="29"/>
      <c r="D126" s="29"/>
      <c r="E126" s="223" t="str">
        <f>E7</f>
        <v>Základná škola TULIPÁNOVÁ, Tulipánová 1, Nitra – Rekonštrukcia pavilónu 3</v>
      </c>
      <c r="F126" s="224"/>
      <c r="G126" s="224"/>
      <c r="H126" s="224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125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6.5" customHeight="1">
      <c r="A128" s="29"/>
      <c r="B128" s="30"/>
      <c r="C128" s="29"/>
      <c r="D128" s="29"/>
      <c r="E128" s="219" t="str">
        <f>E9</f>
        <v>SO01 - SO-01 Vnútorné stavebné úpravy</v>
      </c>
      <c r="F128" s="222"/>
      <c r="G128" s="222"/>
      <c r="H128" s="222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18</v>
      </c>
      <c r="D130" s="29"/>
      <c r="E130" s="29"/>
      <c r="F130" s="22" t="str">
        <f>F12</f>
        <v xml:space="preserve"> Tulipánová 1, Nitra</v>
      </c>
      <c r="G130" s="29"/>
      <c r="H130" s="29"/>
      <c r="I130" s="24" t="s">
        <v>20</v>
      </c>
      <c r="J130" s="55">
        <f>IF(J12="","",J12)</f>
        <v>44937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21</v>
      </c>
      <c r="D132" s="29"/>
      <c r="E132" s="29"/>
      <c r="F132" s="22" t="str">
        <f>E15</f>
        <v>Mesto Nitra</v>
      </c>
      <c r="G132" s="29"/>
      <c r="H132" s="29"/>
      <c r="I132" s="24" t="s">
        <v>27</v>
      </c>
      <c r="J132" s="27" t="str">
        <f>E21</f>
        <v>Ing. Imrich CIGÁŇ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5.7" customHeight="1">
      <c r="A133" s="29"/>
      <c r="B133" s="30"/>
      <c r="C133" s="24" t="s">
        <v>25</v>
      </c>
      <c r="D133" s="29"/>
      <c r="E133" s="29"/>
      <c r="F133" s="22" t="str">
        <f>IF(E18="","",E18)</f>
        <v>Vyplň údaj</v>
      </c>
      <c r="G133" s="29"/>
      <c r="H133" s="29"/>
      <c r="I133" s="24" t="s">
        <v>31</v>
      </c>
      <c r="J133" s="27" t="str">
        <f>E24</f>
        <v>Ing. Imrich CIGÁŇ , s.r.o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23"/>
      <c r="B135" s="124"/>
      <c r="C135" s="125" t="s">
        <v>153</v>
      </c>
      <c r="D135" s="126" t="s">
        <v>60</v>
      </c>
      <c r="E135" s="126" t="s">
        <v>56</v>
      </c>
      <c r="F135" s="126" t="s">
        <v>57</v>
      </c>
      <c r="G135" s="126" t="s">
        <v>154</v>
      </c>
      <c r="H135" s="126" t="s">
        <v>155</v>
      </c>
      <c r="I135" s="126" t="s">
        <v>156</v>
      </c>
      <c r="J135" s="127" t="s">
        <v>129</v>
      </c>
      <c r="K135" s="128" t="s">
        <v>157</v>
      </c>
      <c r="L135" s="129"/>
      <c r="M135" s="62" t="s">
        <v>1</v>
      </c>
      <c r="N135" s="63" t="s">
        <v>39</v>
      </c>
      <c r="O135" s="63" t="s">
        <v>158</v>
      </c>
      <c r="P135" s="63" t="s">
        <v>159</v>
      </c>
      <c r="Q135" s="63" t="s">
        <v>160</v>
      </c>
      <c r="R135" s="63" t="s">
        <v>161</v>
      </c>
      <c r="S135" s="63" t="s">
        <v>162</v>
      </c>
      <c r="T135" s="64" t="s">
        <v>163</v>
      </c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</row>
    <row r="136" spans="1:65" s="2" customFormat="1" ht="22.9" customHeight="1">
      <c r="A136" s="29"/>
      <c r="B136" s="30"/>
      <c r="C136" s="69" t="s">
        <v>130</v>
      </c>
      <c r="D136" s="29"/>
      <c r="E136" s="29"/>
      <c r="F136" s="29"/>
      <c r="G136" s="29"/>
      <c r="H136" s="29"/>
      <c r="I136" s="29"/>
      <c r="J136" s="130">
        <f>BK136</f>
        <v>0</v>
      </c>
      <c r="K136" s="29"/>
      <c r="L136" s="30"/>
      <c r="M136" s="65"/>
      <c r="N136" s="56"/>
      <c r="O136" s="66"/>
      <c r="P136" s="131">
        <f>P137+P172+P261+P264</f>
        <v>0</v>
      </c>
      <c r="Q136" s="66"/>
      <c r="R136" s="131">
        <f>R137+R172+R261+R264</f>
        <v>0</v>
      </c>
      <c r="S136" s="66"/>
      <c r="T136" s="132">
        <f>T137+T172+T261+T264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74</v>
      </c>
      <c r="AU136" s="14" t="s">
        <v>131</v>
      </c>
      <c r="BK136" s="133">
        <f>BK137+BK172+BK261+BK264</f>
        <v>0</v>
      </c>
    </row>
    <row r="137" spans="1:65" s="12" customFormat="1" ht="25.9" customHeight="1">
      <c r="B137" s="134"/>
      <c r="D137" s="135" t="s">
        <v>74</v>
      </c>
      <c r="E137" s="136" t="s">
        <v>164</v>
      </c>
      <c r="F137" s="136" t="s">
        <v>165</v>
      </c>
      <c r="I137" s="137"/>
      <c r="J137" s="138">
        <f>BK137</f>
        <v>0</v>
      </c>
      <c r="L137" s="134"/>
      <c r="M137" s="139"/>
      <c r="N137" s="140"/>
      <c r="O137" s="140"/>
      <c r="P137" s="141">
        <f>P138+P142+P163+P166+P170</f>
        <v>0</v>
      </c>
      <c r="Q137" s="140"/>
      <c r="R137" s="141">
        <f>R138+R142+R163+R166+R170</f>
        <v>0</v>
      </c>
      <c r="S137" s="140"/>
      <c r="T137" s="142">
        <f>T138+T142+T163+T166+T170</f>
        <v>0</v>
      </c>
      <c r="AR137" s="135" t="s">
        <v>83</v>
      </c>
      <c r="AT137" s="143" t="s">
        <v>74</v>
      </c>
      <c r="AU137" s="143" t="s">
        <v>75</v>
      </c>
      <c r="AY137" s="135" t="s">
        <v>166</v>
      </c>
      <c r="BK137" s="144">
        <f>BK138+BK142+BK163+BK166+BK170</f>
        <v>0</v>
      </c>
    </row>
    <row r="138" spans="1:65" s="12" customFormat="1" ht="22.9" customHeight="1">
      <c r="B138" s="134"/>
      <c r="D138" s="135" t="s">
        <v>74</v>
      </c>
      <c r="E138" s="145" t="s">
        <v>167</v>
      </c>
      <c r="F138" s="145" t="s">
        <v>168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SUM(P139:P141)</f>
        <v>0</v>
      </c>
      <c r="Q138" s="140"/>
      <c r="R138" s="141">
        <f>SUM(R139:R141)</f>
        <v>0</v>
      </c>
      <c r="S138" s="140"/>
      <c r="T138" s="142">
        <f>SUM(T139:T141)</f>
        <v>0</v>
      </c>
      <c r="AR138" s="135" t="s">
        <v>83</v>
      </c>
      <c r="AT138" s="143" t="s">
        <v>74</v>
      </c>
      <c r="AU138" s="143" t="s">
        <v>83</v>
      </c>
      <c r="AY138" s="135" t="s">
        <v>166</v>
      </c>
      <c r="BK138" s="144">
        <f>SUM(BK139:BK141)</f>
        <v>0</v>
      </c>
    </row>
    <row r="139" spans="1:65" s="2" customFormat="1" ht="21.75" customHeight="1">
      <c r="A139" s="29"/>
      <c r="B139" s="147"/>
      <c r="C139" s="148" t="s">
        <v>83</v>
      </c>
      <c r="D139" s="148" t="s">
        <v>169</v>
      </c>
      <c r="E139" s="149" t="s">
        <v>170</v>
      </c>
      <c r="F139" s="150" t="s">
        <v>171</v>
      </c>
      <c r="G139" s="151" t="s">
        <v>172</v>
      </c>
      <c r="H139" s="152">
        <v>1.573</v>
      </c>
      <c r="I139" s="153"/>
      <c r="J139" s="152">
        <f>ROUND(I139*H139,3)</f>
        <v>0</v>
      </c>
      <c r="K139" s="154"/>
      <c r="L139" s="30"/>
      <c r="M139" s="155" t="s">
        <v>1</v>
      </c>
      <c r="N139" s="156" t="s">
        <v>41</v>
      </c>
      <c r="O139" s="58"/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167</v>
      </c>
      <c r="AT139" s="159" t="s">
        <v>169</v>
      </c>
      <c r="AU139" s="159" t="s">
        <v>173</v>
      </c>
      <c r="AY139" s="14" t="s">
        <v>166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173</v>
      </c>
      <c r="BK139" s="161">
        <f>ROUND(I139*H139,3)</f>
        <v>0</v>
      </c>
      <c r="BL139" s="14" t="s">
        <v>167</v>
      </c>
      <c r="BM139" s="159" t="s">
        <v>174</v>
      </c>
    </row>
    <row r="140" spans="1:65" s="2" customFormat="1" ht="24.2" customHeight="1">
      <c r="A140" s="29"/>
      <c r="B140" s="147"/>
      <c r="C140" s="148" t="s">
        <v>173</v>
      </c>
      <c r="D140" s="148" t="s">
        <v>169</v>
      </c>
      <c r="E140" s="149" t="s">
        <v>175</v>
      </c>
      <c r="F140" s="150" t="s">
        <v>176</v>
      </c>
      <c r="G140" s="151" t="s">
        <v>177</v>
      </c>
      <c r="H140" s="152">
        <v>0.86699999999999999</v>
      </c>
      <c r="I140" s="153"/>
      <c r="J140" s="152">
        <f>ROUND(I140*H140,3)</f>
        <v>0</v>
      </c>
      <c r="K140" s="154"/>
      <c r="L140" s="30"/>
      <c r="M140" s="155" t="s">
        <v>1</v>
      </c>
      <c r="N140" s="156" t="s">
        <v>41</v>
      </c>
      <c r="O140" s="58"/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8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167</v>
      </c>
      <c r="AT140" s="159" t="s">
        <v>169</v>
      </c>
      <c r="AU140" s="159" t="s">
        <v>173</v>
      </c>
      <c r="AY140" s="14" t="s">
        <v>166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4" t="s">
        <v>173</v>
      </c>
      <c r="BK140" s="161">
        <f>ROUND(I140*H140,3)</f>
        <v>0</v>
      </c>
      <c r="BL140" s="14" t="s">
        <v>167</v>
      </c>
      <c r="BM140" s="159" t="s">
        <v>178</v>
      </c>
    </row>
    <row r="141" spans="1:65" s="2" customFormat="1" ht="24.2" customHeight="1">
      <c r="A141" s="29"/>
      <c r="B141" s="147"/>
      <c r="C141" s="148" t="s">
        <v>179</v>
      </c>
      <c r="D141" s="148" t="s">
        <v>169</v>
      </c>
      <c r="E141" s="149" t="s">
        <v>180</v>
      </c>
      <c r="F141" s="150" t="s">
        <v>181</v>
      </c>
      <c r="G141" s="151" t="s">
        <v>177</v>
      </c>
      <c r="H141" s="152">
        <v>0.86699999999999999</v>
      </c>
      <c r="I141" s="153"/>
      <c r="J141" s="152">
        <f>ROUND(I141*H141,3)</f>
        <v>0</v>
      </c>
      <c r="K141" s="154"/>
      <c r="L141" s="30"/>
      <c r="M141" s="155" t="s">
        <v>1</v>
      </c>
      <c r="N141" s="156" t="s">
        <v>41</v>
      </c>
      <c r="O141" s="58"/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167</v>
      </c>
      <c r="AT141" s="159" t="s">
        <v>169</v>
      </c>
      <c r="AU141" s="159" t="s">
        <v>173</v>
      </c>
      <c r="AY141" s="14" t="s">
        <v>166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173</v>
      </c>
      <c r="BK141" s="161">
        <f>ROUND(I141*H141,3)</f>
        <v>0</v>
      </c>
      <c r="BL141" s="14" t="s">
        <v>167</v>
      </c>
      <c r="BM141" s="159" t="s">
        <v>182</v>
      </c>
    </row>
    <row r="142" spans="1:65" s="12" customFormat="1" ht="22.9" customHeight="1">
      <c r="B142" s="134"/>
      <c r="D142" s="135" t="s">
        <v>74</v>
      </c>
      <c r="E142" s="145" t="s">
        <v>183</v>
      </c>
      <c r="F142" s="145" t="s">
        <v>184</v>
      </c>
      <c r="I142" s="137"/>
      <c r="J142" s="146">
        <f>BK142</f>
        <v>0</v>
      </c>
      <c r="L142" s="134"/>
      <c r="M142" s="139"/>
      <c r="N142" s="140"/>
      <c r="O142" s="140"/>
      <c r="P142" s="141">
        <f>SUM(P143:P162)</f>
        <v>0</v>
      </c>
      <c r="Q142" s="140"/>
      <c r="R142" s="141">
        <f>SUM(R143:R162)</f>
        <v>0</v>
      </c>
      <c r="S142" s="140"/>
      <c r="T142" s="142">
        <f>SUM(T143:T162)</f>
        <v>0</v>
      </c>
      <c r="AR142" s="135" t="s">
        <v>83</v>
      </c>
      <c r="AT142" s="143" t="s">
        <v>74</v>
      </c>
      <c r="AU142" s="143" t="s">
        <v>83</v>
      </c>
      <c r="AY142" s="135" t="s">
        <v>166</v>
      </c>
      <c r="BK142" s="144">
        <f>SUM(BK143:BK162)</f>
        <v>0</v>
      </c>
    </row>
    <row r="143" spans="1:65" s="2" customFormat="1" ht="24.2" customHeight="1">
      <c r="A143" s="29"/>
      <c r="B143" s="147"/>
      <c r="C143" s="148" t="s">
        <v>167</v>
      </c>
      <c r="D143" s="148" t="s">
        <v>169</v>
      </c>
      <c r="E143" s="149" t="s">
        <v>185</v>
      </c>
      <c r="F143" s="150" t="s">
        <v>186</v>
      </c>
      <c r="G143" s="151" t="s">
        <v>177</v>
      </c>
      <c r="H143" s="152">
        <v>369.01</v>
      </c>
      <c r="I143" s="153"/>
      <c r="J143" s="152">
        <f t="shared" ref="J143:J162" si="0">ROUND(I143*H143,3)</f>
        <v>0</v>
      </c>
      <c r="K143" s="154"/>
      <c r="L143" s="30"/>
      <c r="M143" s="155" t="s">
        <v>1</v>
      </c>
      <c r="N143" s="156" t="s">
        <v>41</v>
      </c>
      <c r="O143" s="58"/>
      <c r="P143" s="157">
        <f t="shared" ref="P143:P162" si="1">O143*H143</f>
        <v>0</v>
      </c>
      <c r="Q143" s="157">
        <v>0</v>
      </c>
      <c r="R143" s="157">
        <f t="shared" ref="R143:R162" si="2">Q143*H143</f>
        <v>0</v>
      </c>
      <c r="S143" s="157">
        <v>0</v>
      </c>
      <c r="T143" s="158">
        <f t="shared" ref="T143:T162" si="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167</v>
      </c>
      <c r="AT143" s="159" t="s">
        <v>169</v>
      </c>
      <c r="AU143" s="159" t="s">
        <v>173</v>
      </c>
      <c r="AY143" s="14" t="s">
        <v>166</v>
      </c>
      <c r="BE143" s="160">
        <f t="shared" ref="BE143:BE162" si="4">IF(N143="základná",J143,0)</f>
        <v>0</v>
      </c>
      <c r="BF143" s="160">
        <f t="shared" ref="BF143:BF162" si="5">IF(N143="znížená",J143,0)</f>
        <v>0</v>
      </c>
      <c r="BG143" s="160">
        <f t="shared" ref="BG143:BG162" si="6">IF(N143="zákl. prenesená",J143,0)</f>
        <v>0</v>
      </c>
      <c r="BH143" s="160">
        <f t="shared" ref="BH143:BH162" si="7">IF(N143="zníž. prenesená",J143,0)</f>
        <v>0</v>
      </c>
      <c r="BI143" s="160">
        <f t="shared" ref="BI143:BI162" si="8">IF(N143="nulová",J143,0)</f>
        <v>0</v>
      </c>
      <c r="BJ143" s="14" t="s">
        <v>173</v>
      </c>
      <c r="BK143" s="161">
        <f t="shared" ref="BK143:BK162" si="9">ROUND(I143*H143,3)</f>
        <v>0</v>
      </c>
      <c r="BL143" s="14" t="s">
        <v>167</v>
      </c>
      <c r="BM143" s="159" t="s">
        <v>187</v>
      </c>
    </row>
    <row r="144" spans="1:65" s="2" customFormat="1" ht="24.2" customHeight="1">
      <c r="A144" s="29"/>
      <c r="B144" s="147"/>
      <c r="C144" s="148" t="s">
        <v>188</v>
      </c>
      <c r="D144" s="148" t="s">
        <v>169</v>
      </c>
      <c r="E144" s="149" t="s">
        <v>189</v>
      </c>
      <c r="F144" s="150" t="s">
        <v>190</v>
      </c>
      <c r="G144" s="151" t="s">
        <v>177</v>
      </c>
      <c r="H144" s="152">
        <v>369.01</v>
      </c>
      <c r="I144" s="153"/>
      <c r="J144" s="152">
        <f t="shared" si="0"/>
        <v>0</v>
      </c>
      <c r="K144" s="154"/>
      <c r="L144" s="30"/>
      <c r="M144" s="155" t="s">
        <v>1</v>
      </c>
      <c r="N144" s="156" t="s">
        <v>41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167</v>
      </c>
      <c r="AT144" s="159" t="s">
        <v>169</v>
      </c>
      <c r="AU144" s="159" t="s">
        <v>173</v>
      </c>
      <c r="AY144" s="14" t="s">
        <v>166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173</v>
      </c>
      <c r="BK144" s="161">
        <f t="shared" si="9"/>
        <v>0</v>
      </c>
      <c r="BL144" s="14" t="s">
        <v>167</v>
      </c>
      <c r="BM144" s="159" t="s">
        <v>191</v>
      </c>
    </row>
    <row r="145" spans="1:65" s="2" customFormat="1" ht="24.2" customHeight="1">
      <c r="A145" s="29"/>
      <c r="B145" s="147"/>
      <c r="C145" s="148" t="s">
        <v>183</v>
      </c>
      <c r="D145" s="148" t="s">
        <v>169</v>
      </c>
      <c r="E145" s="149" t="s">
        <v>192</v>
      </c>
      <c r="F145" s="150" t="s">
        <v>193</v>
      </c>
      <c r="G145" s="151" t="s">
        <v>177</v>
      </c>
      <c r="H145" s="152">
        <v>369.01</v>
      </c>
      <c r="I145" s="153"/>
      <c r="J145" s="152">
        <f t="shared" si="0"/>
        <v>0</v>
      </c>
      <c r="K145" s="154"/>
      <c r="L145" s="30"/>
      <c r="M145" s="155" t="s">
        <v>1</v>
      </c>
      <c r="N145" s="156" t="s">
        <v>41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167</v>
      </c>
      <c r="AT145" s="159" t="s">
        <v>169</v>
      </c>
      <c r="AU145" s="159" t="s">
        <v>173</v>
      </c>
      <c r="AY145" s="14" t="s">
        <v>166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173</v>
      </c>
      <c r="BK145" s="161">
        <f t="shared" si="9"/>
        <v>0</v>
      </c>
      <c r="BL145" s="14" t="s">
        <v>167</v>
      </c>
      <c r="BM145" s="159" t="s">
        <v>194</v>
      </c>
    </row>
    <row r="146" spans="1:65" s="2" customFormat="1" ht="24.2" customHeight="1">
      <c r="A146" s="29"/>
      <c r="B146" s="147"/>
      <c r="C146" s="148" t="s">
        <v>195</v>
      </c>
      <c r="D146" s="148" t="s">
        <v>169</v>
      </c>
      <c r="E146" s="149" t="s">
        <v>196</v>
      </c>
      <c r="F146" s="150" t="s">
        <v>197</v>
      </c>
      <c r="G146" s="151" t="s">
        <v>177</v>
      </c>
      <c r="H146" s="152">
        <v>100.8</v>
      </c>
      <c r="I146" s="153"/>
      <c r="J146" s="152">
        <f t="shared" si="0"/>
        <v>0</v>
      </c>
      <c r="K146" s="154"/>
      <c r="L146" s="30"/>
      <c r="M146" s="155" t="s">
        <v>1</v>
      </c>
      <c r="N146" s="156" t="s">
        <v>41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167</v>
      </c>
      <c r="AT146" s="159" t="s">
        <v>169</v>
      </c>
      <c r="AU146" s="159" t="s">
        <v>173</v>
      </c>
      <c r="AY146" s="14" t="s">
        <v>166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173</v>
      </c>
      <c r="BK146" s="161">
        <f t="shared" si="9"/>
        <v>0</v>
      </c>
      <c r="BL146" s="14" t="s">
        <v>167</v>
      </c>
      <c r="BM146" s="159" t="s">
        <v>198</v>
      </c>
    </row>
    <row r="147" spans="1:65" s="2" customFormat="1" ht="24.2" customHeight="1">
      <c r="A147" s="29"/>
      <c r="B147" s="147"/>
      <c r="C147" s="148" t="s">
        <v>199</v>
      </c>
      <c r="D147" s="148" t="s">
        <v>169</v>
      </c>
      <c r="E147" s="149" t="s">
        <v>200</v>
      </c>
      <c r="F147" s="150" t="s">
        <v>201</v>
      </c>
      <c r="G147" s="151" t="s">
        <v>177</v>
      </c>
      <c r="H147" s="152">
        <v>511.34899999999999</v>
      </c>
      <c r="I147" s="153"/>
      <c r="J147" s="152">
        <f t="shared" si="0"/>
        <v>0</v>
      </c>
      <c r="K147" s="154"/>
      <c r="L147" s="30"/>
      <c r="M147" s="155" t="s">
        <v>1</v>
      </c>
      <c r="N147" s="156" t="s">
        <v>41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167</v>
      </c>
      <c r="AT147" s="159" t="s">
        <v>169</v>
      </c>
      <c r="AU147" s="159" t="s">
        <v>173</v>
      </c>
      <c r="AY147" s="14" t="s">
        <v>166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173</v>
      </c>
      <c r="BK147" s="161">
        <f t="shared" si="9"/>
        <v>0</v>
      </c>
      <c r="BL147" s="14" t="s">
        <v>167</v>
      </c>
      <c r="BM147" s="159" t="s">
        <v>202</v>
      </c>
    </row>
    <row r="148" spans="1:65" s="2" customFormat="1" ht="24.2" customHeight="1">
      <c r="A148" s="29"/>
      <c r="B148" s="147"/>
      <c r="C148" s="148" t="s">
        <v>203</v>
      </c>
      <c r="D148" s="148" t="s">
        <v>169</v>
      </c>
      <c r="E148" s="149" t="s">
        <v>204</v>
      </c>
      <c r="F148" s="150" t="s">
        <v>205</v>
      </c>
      <c r="G148" s="151" t="s">
        <v>177</v>
      </c>
      <c r="H148" s="152">
        <v>31.808</v>
      </c>
      <c r="I148" s="153"/>
      <c r="J148" s="152">
        <f t="shared" si="0"/>
        <v>0</v>
      </c>
      <c r="K148" s="154"/>
      <c r="L148" s="30"/>
      <c r="M148" s="155" t="s">
        <v>1</v>
      </c>
      <c r="N148" s="156" t="s">
        <v>41</v>
      </c>
      <c r="O148" s="58"/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8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167</v>
      </c>
      <c r="AT148" s="159" t="s">
        <v>169</v>
      </c>
      <c r="AU148" s="159" t="s">
        <v>173</v>
      </c>
      <c r="AY148" s="14" t="s">
        <v>166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173</v>
      </c>
      <c r="BK148" s="161">
        <f t="shared" si="9"/>
        <v>0</v>
      </c>
      <c r="BL148" s="14" t="s">
        <v>167</v>
      </c>
      <c r="BM148" s="159" t="s">
        <v>206</v>
      </c>
    </row>
    <row r="149" spans="1:65" s="2" customFormat="1" ht="24.2" customHeight="1">
      <c r="A149" s="29"/>
      <c r="B149" s="147"/>
      <c r="C149" s="148" t="s">
        <v>207</v>
      </c>
      <c r="D149" s="148" t="s">
        <v>169</v>
      </c>
      <c r="E149" s="149" t="s">
        <v>208</v>
      </c>
      <c r="F149" s="150" t="s">
        <v>209</v>
      </c>
      <c r="G149" s="151" t="s">
        <v>177</v>
      </c>
      <c r="H149" s="152">
        <v>367.00799999999998</v>
      </c>
      <c r="I149" s="153"/>
      <c r="J149" s="152">
        <f t="shared" si="0"/>
        <v>0</v>
      </c>
      <c r="K149" s="154"/>
      <c r="L149" s="30"/>
      <c r="M149" s="155" t="s">
        <v>1</v>
      </c>
      <c r="N149" s="156" t="s">
        <v>41</v>
      </c>
      <c r="O149" s="58"/>
      <c r="P149" s="157">
        <f t="shared" si="1"/>
        <v>0</v>
      </c>
      <c r="Q149" s="157">
        <v>0</v>
      </c>
      <c r="R149" s="157">
        <f t="shared" si="2"/>
        <v>0</v>
      </c>
      <c r="S149" s="157">
        <v>0</v>
      </c>
      <c r="T149" s="158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167</v>
      </c>
      <c r="AT149" s="159" t="s">
        <v>169</v>
      </c>
      <c r="AU149" s="159" t="s">
        <v>173</v>
      </c>
      <c r="AY149" s="14" t="s">
        <v>166</v>
      </c>
      <c r="BE149" s="160">
        <f t="shared" si="4"/>
        <v>0</v>
      </c>
      <c r="BF149" s="160">
        <f t="shared" si="5"/>
        <v>0</v>
      </c>
      <c r="BG149" s="160">
        <f t="shared" si="6"/>
        <v>0</v>
      </c>
      <c r="BH149" s="160">
        <f t="shared" si="7"/>
        <v>0</v>
      </c>
      <c r="BI149" s="160">
        <f t="shared" si="8"/>
        <v>0</v>
      </c>
      <c r="BJ149" s="14" t="s">
        <v>173</v>
      </c>
      <c r="BK149" s="161">
        <f t="shared" si="9"/>
        <v>0</v>
      </c>
      <c r="BL149" s="14" t="s">
        <v>167</v>
      </c>
      <c r="BM149" s="159" t="s">
        <v>210</v>
      </c>
    </row>
    <row r="150" spans="1:65" s="2" customFormat="1" ht="16.5" customHeight="1">
      <c r="A150" s="29"/>
      <c r="B150" s="147"/>
      <c r="C150" s="148" t="s">
        <v>211</v>
      </c>
      <c r="D150" s="148" t="s">
        <v>169</v>
      </c>
      <c r="E150" s="149" t="s">
        <v>212</v>
      </c>
      <c r="F150" s="150" t="s">
        <v>213</v>
      </c>
      <c r="G150" s="151" t="s">
        <v>177</v>
      </c>
      <c r="H150" s="152">
        <v>100.8</v>
      </c>
      <c r="I150" s="153"/>
      <c r="J150" s="152">
        <f t="shared" si="0"/>
        <v>0</v>
      </c>
      <c r="K150" s="154"/>
      <c r="L150" s="30"/>
      <c r="M150" s="155" t="s">
        <v>1</v>
      </c>
      <c r="N150" s="156" t="s">
        <v>41</v>
      </c>
      <c r="O150" s="58"/>
      <c r="P150" s="157">
        <f t="shared" si="1"/>
        <v>0</v>
      </c>
      <c r="Q150" s="157">
        <v>0</v>
      </c>
      <c r="R150" s="157">
        <f t="shared" si="2"/>
        <v>0</v>
      </c>
      <c r="S150" s="157">
        <v>0</v>
      </c>
      <c r="T150" s="158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167</v>
      </c>
      <c r="AT150" s="159" t="s">
        <v>169</v>
      </c>
      <c r="AU150" s="159" t="s">
        <v>173</v>
      </c>
      <c r="AY150" s="14" t="s">
        <v>166</v>
      </c>
      <c r="BE150" s="160">
        <f t="shared" si="4"/>
        <v>0</v>
      </c>
      <c r="BF150" s="160">
        <f t="shared" si="5"/>
        <v>0</v>
      </c>
      <c r="BG150" s="160">
        <f t="shared" si="6"/>
        <v>0</v>
      </c>
      <c r="BH150" s="160">
        <f t="shared" si="7"/>
        <v>0</v>
      </c>
      <c r="BI150" s="160">
        <f t="shared" si="8"/>
        <v>0</v>
      </c>
      <c r="BJ150" s="14" t="s">
        <v>173</v>
      </c>
      <c r="BK150" s="161">
        <f t="shared" si="9"/>
        <v>0</v>
      </c>
      <c r="BL150" s="14" t="s">
        <v>167</v>
      </c>
      <c r="BM150" s="159" t="s">
        <v>214</v>
      </c>
    </row>
    <row r="151" spans="1:65" s="2" customFormat="1" ht="24.2" customHeight="1">
      <c r="A151" s="29"/>
      <c r="B151" s="147"/>
      <c r="C151" s="148" t="s">
        <v>215</v>
      </c>
      <c r="D151" s="148" t="s">
        <v>169</v>
      </c>
      <c r="E151" s="149" t="s">
        <v>216</v>
      </c>
      <c r="F151" s="150" t="s">
        <v>217</v>
      </c>
      <c r="G151" s="151" t="s">
        <v>177</v>
      </c>
      <c r="H151" s="152">
        <v>25.658999999999999</v>
      </c>
      <c r="I151" s="153"/>
      <c r="J151" s="152">
        <f t="shared" si="0"/>
        <v>0</v>
      </c>
      <c r="K151" s="154"/>
      <c r="L151" s="30"/>
      <c r="M151" s="155" t="s">
        <v>1</v>
      </c>
      <c r="N151" s="156" t="s">
        <v>41</v>
      </c>
      <c r="O151" s="58"/>
      <c r="P151" s="157">
        <f t="shared" si="1"/>
        <v>0</v>
      </c>
      <c r="Q151" s="157">
        <v>0</v>
      </c>
      <c r="R151" s="157">
        <f t="shared" si="2"/>
        <v>0</v>
      </c>
      <c r="S151" s="157">
        <v>0</v>
      </c>
      <c r="T151" s="158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167</v>
      </c>
      <c r="AT151" s="159" t="s">
        <v>169</v>
      </c>
      <c r="AU151" s="159" t="s">
        <v>173</v>
      </c>
      <c r="AY151" s="14" t="s">
        <v>166</v>
      </c>
      <c r="BE151" s="160">
        <f t="shared" si="4"/>
        <v>0</v>
      </c>
      <c r="BF151" s="160">
        <f t="shared" si="5"/>
        <v>0</v>
      </c>
      <c r="BG151" s="160">
        <f t="shared" si="6"/>
        <v>0</v>
      </c>
      <c r="BH151" s="160">
        <f t="shared" si="7"/>
        <v>0</v>
      </c>
      <c r="BI151" s="160">
        <f t="shared" si="8"/>
        <v>0</v>
      </c>
      <c r="BJ151" s="14" t="s">
        <v>173</v>
      </c>
      <c r="BK151" s="161">
        <f t="shared" si="9"/>
        <v>0</v>
      </c>
      <c r="BL151" s="14" t="s">
        <v>167</v>
      </c>
      <c r="BM151" s="159" t="s">
        <v>218</v>
      </c>
    </row>
    <row r="152" spans="1:65" s="2" customFormat="1" ht="24.2" customHeight="1">
      <c r="A152" s="29"/>
      <c r="B152" s="147"/>
      <c r="C152" s="148" t="s">
        <v>219</v>
      </c>
      <c r="D152" s="148" t="s">
        <v>169</v>
      </c>
      <c r="E152" s="149" t="s">
        <v>220</v>
      </c>
      <c r="F152" s="150" t="s">
        <v>221</v>
      </c>
      <c r="G152" s="151" t="s">
        <v>222</v>
      </c>
      <c r="H152" s="152">
        <v>117.54</v>
      </c>
      <c r="I152" s="153"/>
      <c r="J152" s="152">
        <f t="shared" si="0"/>
        <v>0</v>
      </c>
      <c r="K152" s="154"/>
      <c r="L152" s="30"/>
      <c r="M152" s="155" t="s">
        <v>1</v>
      </c>
      <c r="N152" s="156" t="s">
        <v>41</v>
      </c>
      <c r="O152" s="58"/>
      <c r="P152" s="157">
        <f t="shared" si="1"/>
        <v>0</v>
      </c>
      <c r="Q152" s="157">
        <v>0</v>
      </c>
      <c r="R152" s="157">
        <f t="shared" si="2"/>
        <v>0</v>
      </c>
      <c r="S152" s="157">
        <v>0</v>
      </c>
      <c r="T152" s="158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167</v>
      </c>
      <c r="AT152" s="159" t="s">
        <v>169</v>
      </c>
      <c r="AU152" s="159" t="s">
        <v>173</v>
      </c>
      <c r="AY152" s="14" t="s">
        <v>166</v>
      </c>
      <c r="BE152" s="160">
        <f t="shared" si="4"/>
        <v>0</v>
      </c>
      <c r="BF152" s="160">
        <f t="shared" si="5"/>
        <v>0</v>
      </c>
      <c r="BG152" s="160">
        <f t="shared" si="6"/>
        <v>0</v>
      </c>
      <c r="BH152" s="160">
        <f t="shared" si="7"/>
        <v>0</v>
      </c>
      <c r="BI152" s="160">
        <f t="shared" si="8"/>
        <v>0</v>
      </c>
      <c r="BJ152" s="14" t="s">
        <v>173</v>
      </c>
      <c r="BK152" s="161">
        <f t="shared" si="9"/>
        <v>0</v>
      </c>
      <c r="BL152" s="14" t="s">
        <v>167</v>
      </c>
      <c r="BM152" s="159" t="s">
        <v>223</v>
      </c>
    </row>
    <row r="153" spans="1:65" s="2" customFormat="1" ht="55.5" customHeight="1">
      <c r="A153" s="29"/>
      <c r="B153" s="147"/>
      <c r="C153" s="148" t="s">
        <v>224</v>
      </c>
      <c r="D153" s="148" t="s">
        <v>169</v>
      </c>
      <c r="E153" s="149" t="s">
        <v>225</v>
      </c>
      <c r="F153" s="150" t="s">
        <v>226</v>
      </c>
      <c r="G153" s="151" t="s">
        <v>222</v>
      </c>
      <c r="H153" s="152">
        <v>6</v>
      </c>
      <c r="I153" s="153"/>
      <c r="J153" s="152">
        <f t="shared" si="0"/>
        <v>0</v>
      </c>
      <c r="K153" s="154"/>
      <c r="L153" s="30"/>
      <c r="M153" s="155" t="s">
        <v>1</v>
      </c>
      <c r="N153" s="156" t="s">
        <v>41</v>
      </c>
      <c r="O153" s="58"/>
      <c r="P153" s="157">
        <f t="shared" si="1"/>
        <v>0</v>
      </c>
      <c r="Q153" s="157">
        <v>0</v>
      </c>
      <c r="R153" s="157">
        <f t="shared" si="2"/>
        <v>0</v>
      </c>
      <c r="S153" s="157">
        <v>0</v>
      </c>
      <c r="T153" s="158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167</v>
      </c>
      <c r="AT153" s="159" t="s">
        <v>169</v>
      </c>
      <c r="AU153" s="159" t="s">
        <v>173</v>
      </c>
      <c r="AY153" s="14" t="s">
        <v>166</v>
      </c>
      <c r="BE153" s="160">
        <f t="shared" si="4"/>
        <v>0</v>
      </c>
      <c r="BF153" s="160">
        <f t="shared" si="5"/>
        <v>0</v>
      </c>
      <c r="BG153" s="160">
        <f t="shared" si="6"/>
        <v>0</v>
      </c>
      <c r="BH153" s="160">
        <f t="shared" si="7"/>
        <v>0</v>
      </c>
      <c r="BI153" s="160">
        <f t="shared" si="8"/>
        <v>0</v>
      </c>
      <c r="BJ153" s="14" t="s">
        <v>173</v>
      </c>
      <c r="BK153" s="161">
        <f t="shared" si="9"/>
        <v>0</v>
      </c>
      <c r="BL153" s="14" t="s">
        <v>167</v>
      </c>
      <c r="BM153" s="159" t="s">
        <v>227</v>
      </c>
    </row>
    <row r="154" spans="1:65" s="2" customFormat="1" ht="24.2" customHeight="1">
      <c r="A154" s="29"/>
      <c r="B154" s="147"/>
      <c r="C154" s="148" t="s">
        <v>228</v>
      </c>
      <c r="D154" s="148" t="s">
        <v>169</v>
      </c>
      <c r="E154" s="149" t="s">
        <v>229</v>
      </c>
      <c r="F154" s="150" t="s">
        <v>230</v>
      </c>
      <c r="G154" s="151" t="s">
        <v>177</v>
      </c>
      <c r="H154" s="152">
        <v>367.00799999999998</v>
      </c>
      <c r="I154" s="153"/>
      <c r="J154" s="152">
        <f t="shared" si="0"/>
        <v>0</v>
      </c>
      <c r="K154" s="154"/>
      <c r="L154" s="30"/>
      <c r="M154" s="155" t="s">
        <v>1</v>
      </c>
      <c r="N154" s="156" t="s">
        <v>41</v>
      </c>
      <c r="O154" s="58"/>
      <c r="P154" s="157">
        <f t="shared" si="1"/>
        <v>0</v>
      </c>
      <c r="Q154" s="157">
        <v>0</v>
      </c>
      <c r="R154" s="157">
        <f t="shared" si="2"/>
        <v>0</v>
      </c>
      <c r="S154" s="157">
        <v>0</v>
      </c>
      <c r="T154" s="158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167</v>
      </c>
      <c r="AT154" s="159" t="s">
        <v>169</v>
      </c>
      <c r="AU154" s="159" t="s">
        <v>173</v>
      </c>
      <c r="AY154" s="14" t="s">
        <v>166</v>
      </c>
      <c r="BE154" s="160">
        <f t="shared" si="4"/>
        <v>0</v>
      </c>
      <c r="BF154" s="160">
        <f t="shared" si="5"/>
        <v>0</v>
      </c>
      <c r="BG154" s="160">
        <f t="shared" si="6"/>
        <v>0</v>
      </c>
      <c r="BH154" s="160">
        <f t="shared" si="7"/>
        <v>0</v>
      </c>
      <c r="BI154" s="160">
        <f t="shared" si="8"/>
        <v>0</v>
      </c>
      <c r="BJ154" s="14" t="s">
        <v>173</v>
      </c>
      <c r="BK154" s="161">
        <f t="shared" si="9"/>
        <v>0</v>
      </c>
      <c r="BL154" s="14" t="s">
        <v>167</v>
      </c>
      <c r="BM154" s="159" t="s">
        <v>231</v>
      </c>
    </row>
    <row r="155" spans="1:65" s="2" customFormat="1" ht="33" customHeight="1">
      <c r="A155" s="29"/>
      <c r="B155" s="147"/>
      <c r="C155" s="148" t="s">
        <v>232</v>
      </c>
      <c r="D155" s="148" t="s">
        <v>169</v>
      </c>
      <c r="E155" s="149" t="s">
        <v>233</v>
      </c>
      <c r="F155" s="150" t="s">
        <v>234</v>
      </c>
      <c r="G155" s="151" t="s">
        <v>235</v>
      </c>
      <c r="H155" s="152">
        <v>1.1639999999999999</v>
      </c>
      <c r="I155" s="153"/>
      <c r="J155" s="152">
        <f t="shared" si="0"/>
        <v>0</v>
      </c>
      <c r="K155" s="154"/>
      <c r="L155" s="30"/>
      <c r="M155" s="155" t="s">
        <v>1</v>
      </c>
      <c r="N155" s="156" t="s">
        <v>41</v>
      </c>
      <c r="O155" s="58"/>
      <c r="P155" s="157">
        <f t="shared" si="1"/>
        <v>0</v>
      </c>
      <c r="Q155" s="157">
        <v>0</v>
      </c>
      <c r="R155" s="157">
        <f t="shared" si="2"/>
        <v>0</v>
      </c>
      <c r="S155" s="157">
        <v>0</v>
      </c>
      <c r="T155" s="158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167</v>
      </c>
      <c r="AT155" s="159" t="s">
        <v>169</v>
      </c>
      <c r="AU155" s="159" t="s">
        <v>173</v>
      </c>
      <c r="AY155" s="14" t="s">
        <v>166</v>
      </c>
      <c r="BE155" s="160">
        <f t="shared" si="4"/>
        <v>0</v>
      </c>
      <c r="BF155" s="160">
        <f t="shared" si="5"/>
        <v>0</v>
      </c>
      <c r="BG155" s="160">
        <f t="shared" si="6"/>
        <v>0</v>
      </c>
      <c r="BH155" s="160">
        <f t="shared" si="7"/>
        <v>0</v>
      </c>
      <c r="BI155" s="160">
        <f t="shared" si="8"/>
        <v>0</v>
      </c>
      <c r="BJ155" s="14" t="s">
        <v>173</v>
      </c>
      <c r="BK155" s="161">
        <f t="shared" si="9"/>
        <v>0</v>
      </c>
      <c r="BL155" s="14" t="s">
        <v>167</v>
      </c>
      <c r="BM155" s="159" t="s">
        <v>236</v>
      </c>
    </row>
    <row r="156" spans="1:65" s="2" customFormat="1" ht="16.5" customHeight="1">
      <c r="A156" s="29"/>
      <c r="B156" s="147"/>
      <c r="C156" s="148" t="s">
        <v>237</v>
      </c>
      <c r="D156" s="148" t="s">
        <v>169</v>
      </c>
      <c r="E156" s="149" t="s">
        <v>238</v>
      </c>
      <c r="F156" s="150" t="s">
        <v>239</v>
      </c>
      <c r="G156" s="151" t="s">
        <v>177</v>
      </c>
      <c r="H156" s="152">
        <v>54.46</v>
      </c>
      <c r="I156" s="153"/>
      <c r="J156" s="152">
        <f t="shared" si="0"/>
        <v>0</v>
      </c>
      <c r="K156" s="154"/>
      <c r="L156" s="30"/>
      <c r="M156" s="155" t="s">
        <v>1</v>
      </c>
      <c r="N156" s="156" t="s">
        <v>41</v>
      </c>
      <c r="O156" s="58"/>
      <c r="P156" s="157">
        <f t="shared" si="1"/>
        <v>0</v>
      </c>
      <c r="Q156" s="157">
        <v>0</v>
      </c>
      <c r="R156" s="157">
        <f t="shared" si="2"/>
        <v>0</v>
      </c>
      <c r="S156" s="157">
        <v>0</v>
      </c>
      <c r="T156" s="158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167</v>
      </c>
      <c r="AT156" s="159" t="s">
        <v>169</v>
      </c>
      <c r="AU156" s="159" t="s">
        <v>173</v>
      </c>
      <c r="AY156" s="14" t="s">
        <v>166</v>
      </c>
      <c r="BE156" s="160">
        <f t="shared" si="4"/>
        <v>0</v>
      </c>
      <c r="BF156" s="160">
        <f t="shared" si="5"/>
        <v>0</v>
      </c>
      <c r="BG156" s="160">
        <f t="shared" si="6"/>
        <v>0</v>
      </c>
      <c r="BH156" s="160">
        <f t="shared" si="7"/>
        <v>0</v>
      </c>
      <c r="BI156" s="160">
        <f t="shared" si="8"/>
        <v>0</v>
      </c>
      <c r="BJ156" s="14" t="s">
        <v>173</v>
      </c>
      <c r="BK156" s="161">
        <f t="shared" si="9"/>
        <v>0</v>
      </c>
      <c r="BL156" s="14" t="s">
        <v>167</v>
      </c>
      <c r="BM156" s="159" t="s">
        <v>240</v>
      </c>
    </row>
    <row r="157" spans="1:65" s="2" customFormat="1" ht="16.5" customHeight="1">
      <c r="A157" s="29"/>
      <c r="B157" s="147"/>
      <c r="C157" s="148" t="s">
        <v>241</v>
      </c>
      <c r="D157" s="148" t="s">
        <v>169</v>
      </c>
      <c r="E157" s="149" t="s">
        <v>242</v>
      </c>
      <c r="F157" s="150" t="s">
        <v>243</v>
      </c>
      <c r="G157" s="151" t="s">
        <v>177</v>
      </c>
      <c r="H157" s="152">
        <v>569.75</v>
      </c>
      <c r="I157" s="153"/>
      <c r="J157" s="152">
        <f t="shared" si="0"/>
        <v>0</v>
      </c>
      <c r="K157" s="154"/>
      <c r="L157" s="30"/>
      <c r="M157" s="155" t="s">
        <v>1</v>
      </c>
      <c r="N157" s="156" t="s">
        <v>41</v>
      </c>
      <c r="O157" s="58"/>
      <c r="P157" s="157">
        <f t="shared" si="1"/>
        <v>0</v>
      </c>
      <c r="Q157" s="157">
        <v>0</v>
      </c>
      <c r="R157" s="157">
        <f t="shared" si="2"/>
        <v>0</v>
      </c>
      <c r="S157" s="157">
        <v>0</v>
      </c>
      <c r="T157" s="158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167</v>
      </c>
      <c r="AT157" s="159" t="s">
        <v>169</v>
      </c>
      <c r="AU157" s="159" t="s">
        <v>173</v>
      </c>
      <c r="AY157" s="14" t="s">
        <v>166</v>
      </c>
      <c r="BE157" s="160">
        <f t="shared" si="4"/>
        <v>0</v>
      </c>
      <c r="BF157" s="160">
        <f t="shared" si="5"/>
        <v>0</v>
      </c>
      <c r="BG157" s="160">
        <f t="shared" si="6"/>
        <v>0</v>
      </c>
      <c r="BH157" s="160">
        <f t="shared" si="7"/>
        <v>0</v>
      </c>
      <c r="BI157" s="160">
        <f t="shared" si="8"/>
        <v>0</v>
      </c>
      <c r="BJ157" s="14" t="s">
        <v>173</v>
      </c>
      <c r="BK157" s="161">
        <f t="shared" si="9"/>
        <v>0</v>
      </c>
      <c r="BL157" s="14" t="s">
        <v>167</v>
      </c>
      <c r="BM157" s="159" t="s">
        <v>244</v>
      </c>
    </row>
    <row r="158" spans="1:65" s="2" customFormat="1" ht="24.2" customHeight="1">
      <c r="A158" s="29"/>
      <c r="B158" s="147"/>
      <c r="C158" s="148" t="s">
        <v>245</v>
      </c>
      <c r="D158" s="148" t="s">
        <v>169</v>
      </c>
      <c r="E158" s="149" t="s">
        <v>246</v>
      </c>
      <c r="F158" s="150" t="s">
        <v>247</v>
      </c>
      <c r="G158" s="151" t="s">
        <v>177</v>
      </c>
      <c r="H158" s="152">
        <v>23.068000000000001</v>
      </c>
      <c r="I158" s="153"/>
      <c r="J158" s="152">
        <f t="shared" si="0"/>
        <v>0</v>
      </c>
      <c r="K158" s="154"/>
      <c r="L158" s="30"/>
      <c r="M158" s="155" t="s">
        <v>1</v>
      </c>
      <c r="N158" s="156" t="s">
        <v>41</v>
      </c>
      <c r="O158" s="58"/>
      <c r="P158" s="157">
        <f t="shared" si="1"/>
        <v>0</v>
      </c>
      <c r="Q158" s="157">
        <v>0</v>
      </c>
      <c r="R158" s="157">
        <f t="shared" si="2"/>
        <v>0</v>
      </c>
      <c r="S158" s="157">
        <v>0</v>
      </c>
      <c r="T158" s="158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167</v>
      </c>
      <c r="AT158" s="159" t="s">
        <v>169</v>
      </c>
      <c r="AU158" s="159" t="s">
        <v>173</v>
      </c>
      <c r="AY158" s="14" t="s">
        <v>166</v>
      </c>
      <c r="BE158" s="160">
        <f t="shared" si="4"/>
        <v>0</v>
      </c>
      <c r="BF158" s="160">
        <f t="shared" si="5"/>
        <v>0</v>
      </c>
      <c r="BG158" s="160">
        <f t="shared" si="6"/>
        <v>0</v>
      </c>
      <c r="BH158" s="160">
        <f t="shared" si="7"/>
        <v>0</v>
      </c>
      <c r="BI158" s="160">
        <f t="shared" si="8"/>
        <v>0</v>
      </c>
      <c r="BJ158" s="14" t="s">
        <v>173</v>
      </c>
      <c r="BK158" s="161">
        <f t="shared" si="9"/>
        <v>0</v>
      </c>
      <c r="BL158" s="14" t="s">
        <v>167</v>
      </c>
      <c r="BM158" s="159" t="s">
        <v>248</v>
      </c>
    </row>
    <row r="159" spans="1:65" s="2" customFormat="1" ht="21.75" customHeight="1">
      <c r="A159" s="29"/>
      <c r="B159" s="147"/>
      <c r="C159" s="148" t="s">
        <v>7</v>
      </c>
      <c r="D159" s="148" t="s">
        <v>169</v>
      </c>
      <c r="E159" s="149" t="s">
        <v>249</v>
      </c>
      <c r="F159" s="150" t="s">
        <v>250</v>
      </c>
      <c r="G159" s="151" t="s">
        <v>177</v>
      </c>
      <c r="H159" s="152">
        <v>7.3369999999999997</v>
      </c>
      <c r="I159" s="153"/>
      <c r="J159" s="152">
        <f t="shared" si="0"/>
        <v>0</v>
      </c>
      <c r="K159" s="154"/>
      <c r="L159" s="30"/>
      <c r="M159" s="155" t="s">
        <v>1</v>
      </c>
      <c r="N159" s="156" t="s">
        <v>41</v>
      </c>
      <c r="O159" s="58"/>
      <c r="P159" s="157">
        <f t="shared" si="1"/>
        <v>0</v>
      </c>
      <c r="Q159" s="157">
        <v>0</v>
      </c>
      <c r="R159" s="157">
        <f t="shared" si="2"/>
        <v>0</v>
      </c>
      <c r="S159" s="157">
        <v>0</v>
      </c>
      <c r="T159" s="158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167</v>
      </c>
      <c r="AT159" s="159" t="s">
        <v>169</v>
      </c>
      <c r="AU159" s="159" t="s">
        <v>173</v>
      </c>
      <c r="AY159" s="14" t="s">
        <v>166</v>
      </c>
      <c r="BE159" s="160">
        <f t="shared" si="4"/>
        <v>0</v>
      </c>
      <c r="BF159" s="160">
        <f t="shared" si="5"/>
        <v>0</v>
      </c>
      <c r="BG159" s="160">
        <f t="shared" si="6"/>
        <v>0</v>
      </c>
      <c r="BH159" s="160">
        <f t="shared" si="7"/>
        <v>0</v>
      </c>
      <c r="BI159" s="160">
        <f t="shared" si="8"/>
        <v>0</v>
      </c>
      <c r="BJ159" s="14" t="s">
        <v>173</v>
      </c>
      <c r="BK159" s="161">
        <f t="shared" si="9"/>
        <v>0</v>
      </c>
      <c r="BL159" s="14" t="s">
        <v>167</v>
      </c>
      <c r="BM159" s="159" t="s">
        <v>251</v>
      </c>
    </row>
    <row r="160" spans="1:65" s="2" customFormat="1" ht="21.75" customHeight="1">
      <c r="A160" s="29"/>
      <c r="B160" s="147"/>
      <c r="C160" s="148" t="s">
        <v>252</v>
      </c>
      <c r="D160" s="148" t="s">
        <v>169</v>
      </c>
      <c r="E160" s="149" t="s">
        <v>253</v>
      </c>
      <c r="F160" s="150" t="s">
        <v>254</v>
      </c>
      <c r="G160" s="151" t="s">
        <v>177</v>
      </c>
      <c r="H160" s="152">
        <v>569.75</v>
      </c>
      <c r="I160" s="153"/>
      <c r="J160" s="152">
        <f t="shared" si="0"/>
        <v>0</v>
      </c>
      <c r="K160" s="154"/>
      <c r="L160" s="30"/>
      <c r="M160" s="155" t="s">
        <v>1</v>
      </c>
      <c r="N160" s="156" t="s">
        <v>41</v>
      </c>
      <c r="O160" s="58"/>
      <c r="P160" s="157">
        <f t="shared" si="1"/>
        <v>0</v>
      </c>
      <c r="Q160" s="157">
        <v>0</v>
      </c>
      <c r="R160" s="157">
        <f t="shared" si="2"/>
        <v>0</v>
      </c>
      <c r="S160" s="157">
        <v>0</v>
      </c>
      <c r="T160" s="158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167</v>
      </c>
      <c r="AT160" s="159" t="s">
        <v>169</v>
      </c>
      <c r="AU160" s="159" t="s">
        <v>173</v>
      </c>
      <c r="AY160" s="14" t="s">
        <v>166</v>
      </c>
      <c r="BE160" s="160">
        <f t="shared" si="4"/>
        <v>0</v>
      </c>
      <c r="BF160" s="160">
        <f t="shared" si="5"/>
        <v>0</v>
      </c>
      <c r="BG160" s="160">
        <f t="shared" si="6"/>
        <v>0</v>
      </c>
      <c r="BH160" s="160">
        <f t="shared" si="7"/>
        <v>0</v>
      </c>
      <c r="BI160" s="160">
        <f t="shared" si="8"/>
        <v>0</v>
      </c>
      <c r="BJ160" s="14" t="s">
        <v>173</v>
      </c>
      <c r="BK160" s="161">
        <f t="shared" si="9"/>
        <v>0</v>
      </c>
      <c r="BL160" s="14" t="s">
        <v>167</v>
      </c>
      <c r="BM160" s="159" t="s">
        <v>255</v>
      </c>
    </row>
    <row r="161" spans="1:65" s="2" customFormat="1" ht="21.75" customHeight="1">
      <c r="A161" s="29"/>
      <c r="B161" s="147"/>
      <c r="C161" s="148" t="s">
        <v>256</v>
      </c>
      <c r="D161" s="148" t="s">
        <v>169</v>
      </c>
      <c r="E161" s="149" t="s">
        <v>257</v>
      </c>
      <c r="F161" s="150" t="s">
        <v>258</v>
      </c>
      <c r="G161" s="151" t="s">
        <v>177</v>
      </c>
      <c r="H161" s="152">
        <v>54.46</v>
      </c>
      <c r="I161" s="153"/>
      <c r="J161" s="152">
        <f t="shared" si="0"/>
        <v>0</v>
      </c>
      <c r="K161" s="154"/>
      <c r="L161" s="30"/>
      <c r="M161" s="155" t="s">
        <v>1</v>
      </c>
      <c r="N161" s="156" t="s">
        <v>41</v>
      </c>
      <c r="O161" s="58"/>
      <c r="P161" s="157">
        <f t="shared" si="1"/>
        <v>0</v>
      </c>
      <c r="Q161" s="157">
        <v>0</v>
      </c>
      <c r="R161" s="157">
        <f t="shared" si="2"/>
        <v>0</v>
      </c>
      <c r="S161" s="157">
        <v>0</v>
      </c>
      <c r="T161" s="158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167</v>
      </c>
      <c r="AT161" s="159" t="s">
        <v>169</v>
      </c>
      <c r="AU161" s="159" t="s">
        <v>173</v>
      </c>
      <c r="AY161" s="14" t="s">
        <v>166</v>
      </c>
      <c r="BE161" s="160">
        <f t="shared" si="4"/>
        <v>0</v>
      </c>
      <c r="BF161" s="160">
        <f t="shared" si="5"/>
        <v>0</v>
      </c>
      <c r="BG161" s="160">
        <f t="shared" si="6"/>
        <v>0</v>
      </c>
      <c r="BH161" s="160">
        <f t="shared" si="7"/>
        <v>0</v>
      </c>
      <c r="BI161" s="160">
        <f t="shared" si="8"/>
        <v>0</v>
      </c>
      <c r="BJ161" s="14" t="s">
        <v>173</v>
      </c>
      <c r="BK161" s="161">
        <f t="shared" si="9"/>
        <v>0</v>
      </c>
      <c r="BL161" s="14" t="s">
        <v>167</v>
      </c>
      <c r="BM161" s="159" t="s">
        <v>259</v>
      </c>
    </row>
    <row r="162" spans="1:65" s="2" customFormat="1" ht="24.2" customHeight="1">
      <c r="A162" s="29"/>
      <c r="B162" s="147"/>
      <c r="C162" s="148" t="s">
        <v>260</v>
      </c>
      <c r="D162" s="148" t="s">
        <v>169</v>
      </c>
      <c r="E162" s="149" t="s">
        <v>261</v>
      </c>
      <c r="F162" s="150" t="s">
        <v>262</v>
      </c>
      <c r="G162" s="151" t="s">
        <v>222</v>
      </c>
      <c r="H162" s="152">
        <v>111.31</v>
      </c>
      <c r="I162" s="153"/>
      <c r="J162" s="152">
        <f t="shared" si="0"/>
        <v>0</v>
      </c>
      <c r="K162" s="154"/>
      <c r="L162" s="30"/>
      <c r="M162" s="155" t="s">
        <v>1</v>
      </c>
      <c r="N162" s="156" t="s">
        <v>41</v>
      </c>
      <c r="O162" s="58"/>
      <c r="P162" s="157">
        <f t="shared" si="1"/>
        <v>0</v>
      </c>
      <c r="Q162" s="157">
        <v>0</v>
      </c>
      <c r="R162" s="157">
        <f t="shared" si="2"/>
        <v>0</v>
      </c>
      <c r="S162" s="157">
        <v>0</v>
      </c>
      <c r="T162" s="158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167</v>
      </c>
      <c r="AT162" s="159" t="s">
        <v>169</v>
      </c>
      <c r="AU162" s="159" t="s">
        <v>173</v>
      </c>
      <c r="AY162" s="14" t="s">
        <v>166</v>
      </c>
      <c r="BE162" s="160">
        <f t="shared" si="4"/>
        <v>0</v>
      </c>
      <c r="BF162" s="160">
        <f t="shared" si="5"/>
        <v>0</v>
      </c>
      <c r="BG162" s="160">
        <f t="shared" si="6"/>
        <v>0</v>
      </c>
      <c r="BH162" s="160">
        <f t="shared" si="7"/>
        <v>0</v>
      </c>
      <c r="BI162" s="160">
        <f t="shared" si="8"/>
        <v>0</v>
      </c>
      <c r="BJ162" s="14" t="s">
        <v>173</v>
      </c>
      <c r="BK162" s="161">
        <f t="shared" si="9"/>
        <v>0</v>
      </c>
      <c r="BL162" s="14" t="s">
        <v>167</v>
      </c>
      <c r="BM162" s="159" t="s">
        <v>263</v>
      </c>
    </row>
    <row r="163" spans="1:65" s="12" customFormat="1" ht="22.9" customHeight="1">
      <c r="B163" s="134"/>
      <c r="D163" s="135" t="s">
        <v>74</v>
      </c>
      <c r="E163" s="145" t="s">
        <v>199</v>
      </c>
      <c r="F163" s="145" t="s">
        <v>264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SUM(P164:P165)</f>
        <v>0</v>
      </c>
      <c r="Q163" s="140"/>
      <c r="R163" s="141">
        <f>SUM(R164:R165)</f>
        <v>0</v>
      </c>
      <c r="S163" s="140"/>
      <c r="T163" s="142">
        <f>SUM(T164:T165)</f>
        <v>0</v>
      </c>
      <c r="AR163" s="135" t="s">
        <v>83</v>
      </c>
      <c r="AT163" s="143" t="s">
        <v>74</v>
      </c>
      <c r="AU163" s="143" t="s">
        <v>83</v>
      </c>
      <c r="AY163" s="135" t="s">
        <v>166</v>
      </c>
      <c r="BK163" s="144">
        <f>SUM(BK164:BK165)</f>
        <v>0</v>
      </c>
    </row>
    <row r="164" spans="1:65" s="2" customFormat="1" ht="16.5" customHeight="1">
      <c r="A164" s="29"/>
      <c r="B164" s="147"/>
      <c r="C164" s="148" t="s">
        <v>265</v>
      </c>
      <c r="D164" s="148" t="s">
        <v>169</v>
      </c>
      <c r="E164" s="149" t="s">
        <v>266</v>
      </c>
      <c r="F164" s="150" t="s">
        <v>267</v>
      </c>
      <c r="G164" s="151" t="s">
        <v>268</v>
      </c>
      <c r="H164" s="152">
        <v>1</v>
      </c>
      <c r="I164" s="153"/>
      <c r="J164" s="152">
        <f>ROUND(I164*H164,3)</f>
        <v>0</v>
      </c>
      <c r="K164" s="154"/>
      <c r="L164" s="30"/>
      <c r="M164" s="155" t="s">
        <v>1</v>
      </c>
      <c r="N164" s="156" t="s">
        <v>41</v>
      </c>
      <c r="O164" s="58"/>
      <c r="P164" s="157">
        <f>O164*H164</f>
        <v>0</v>
      </c>
      <c r="Q164" s="157">
        <v>0</v>
      </c>
      <c r="R164" s="157">
        <f>Q164*H164</f>
        <v>0</v>
      </c>
      <c r="S164" s="157">
        <v>0</v>
      </c>
      <c r="T164" s="158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167</v>
      </c>
      <c r="AT164" s="159" t="s">
        <v>169</v>
      </c>
      <c r="AU164" s="159" t="s">
        <v>173</v>
      </c>
      <c r="AY164" s="14" t="s">
        <v>166</v>
      </c>
      <c r="BE164" s="160">
        <f>IF(N164="základná",J164,0)</f>
        <v>0</v>
      </c>
      <c r="BF164" s="160">
        <f>IF(N164="znížená",J164,0)</f>
        <v>0</v>
      </c>
      <c r="BG164" s="160">
        <f>IF(N164="zákl. prenesená",J164,0)</f>
        <v>0</v>
      </c>
      <c r="BH164" s="160">
        <f>IF(N164="zníž. prenesená",J164,0)</f>
        <v>0</v>
      </c>
      <c r="BI164" s="160">
        <f>IF(N164="nulová",J164,0)</f>
        <v>0</v>
      </c>
      <c r="BJ164" s="14" t="s">
        <v>173</v>
      </c>
      <c r="BK164" s="161">
        <f>ROUND(I164*H164,3)</f>
        <v>0</v>
      </c>
      <c r="BL164" s="14" t="s">
        <v>167</v>
      </c>
      <c r="BM164" s="159" t="s">
        <v>269</v>
      </c>
    </row>
    <row r="165" spans="1:65" s="2" customFormat="1" ht="66.75" customHeight="1">
      <c r="A165" s="29"/>
      <c r="B165" s="147"/>
      <c r="C165" s="162" t="s">
        <v>270</v>
      </c>
      <c r="D165" s="162" t="s">
        <v>271</v>
      </c>
      <c r="E165" s="163" t="s">
        <v>272</v>
      </c>
      <c r="F165" s="164" t="s">
        <v>273</v>
      </c>
      <c r="G165" s="165" t="s">
        <v>274</v>
      </c>
      <c r="H165" s="166">
        <v>1</v>
      </c>
      <c r="I165" s="167"/>
      <c r="J165" s="166">
        <f>ROUND(I165*H165,3)</f>
        <v>0</v>
      </c>
      <c r="K165" s="168"/>
      <c r="L165" s="169"/>
      <c r="M165" s="170" t="s">
        <v>1</v>
      </c>
      <c r="N165" s="171" t="s">
        <v>41</v>
      </c>
      <c r="O165" s="58"/>
      <c r="P165" s="157">
        <f>O165*H165</f>
        <v>0</v>
      </c>
      <c r="Q165" s="157">
        <v>0</v>
      </c>
      <c r="R165" s="157">
        <f>Q165*H165</f>
        <v>0</v>
      </c>
      <c r="S165" s="157">
        <v>0</v>
      </c>
      <c r="T165" s="158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199</v>
      </c>
      <c r="AT165" s="159" t="s">
        <v>271</v>
      </c>
      <c r="AU165" s="159" t="s">
        <v>173</v>
      </c>
      <c r="AY165" s="14" t="s">
        <v>166</v>
      </c>
      <c r="BE165" s="160">
        <f>IF(N165="základná",J165,0)</f>
        <v>0</v>
      </c>
      <c r="BF165" s="160">
        <f>IF(N165="znížená",J165,0)</f>
        <v>0</v>
      </c>
      <c r="BG165" s="160">
        <f>IF(N165="zákl. prenesená",J165,0)</f>
        <v>0</v>
      </c>
      <c r="BH165" s="160">
        <f>IF(N165="zníž. prenesená",J165,0)</f>
        <v>0</v>
      </c>
      <c r="BI165" s="160">
        <f>IF(N165="nulová",J165,0)</f>
        <v>0</v>
      </c>
      <c r="BJ165" s="14" t="s">
        <v>173</v>
      </c>
      <c r="BK165" s="161">
        <f>ROUND(I165*H165,3)</f>
        <v>0</v>
      </c>
      <c r="BL165" s="14" t="s">
        <v>167</v>
      </c>
      <c r="BM165" s="159" t="s">
        <v>275</v>
      </c>
    </row>
    <row r="166" spans="1:65" s="12" customFormat="1" ht="22.9" customHeight="1">
      <c r="B166" s="134"/>
      <c r="D166" s="135" t="s">
        <v>74</v>
      </c>
      <c r="E166" s="145" t="s">
        <v>203</v>
      </c>
      <c r="F166" s="145" t="s">
        <v>276</v>
      </c>
      <c r="I166" s="137"/>
      <c r="J166" s="146">
        <f>BK166</f>
        <v>0</v>
      </c>
      <c r="L166" s="134"/>
      <c r="M166" s="139"/>
      <c r="N166" s="140"/>
      <c r="O166" s="140"/>
      <c r="P166" s="141">
        <f>SUM(P167:P169)</f>
        <v>0</v>
      </c>
      <c r="Q166" s="140"/>
      <c r="R166" s="141">
        <f>SUM(R167:R169)</f>
        <v>0</v>
      </c>
      <c r="S166" s="140"/>
      <c r="T166" s="142">
        <f>SUM(T167:T169)</f>
        <v>0</v>
      </c>
      <c r="AR166" s="135" t="s">
        <v>83</v>
      </c>
      <c r="AT166" s="143" t="s">
        <v>74</v>
      </c>
      <c r="AU166" s="143" t="s">
        <v>83</v>
      </c>
      <c r="AY166" s="135" t="s">
        <v>166</v>
      </c>
      <c r="BK166" s="144">
        <f>SUM(BK167:BK169)</f>
        <v>0</v>
      </c>
    </row>
    <row r="167" spans="1:65" s="2" customFormat="1" ht="24.2" customHeight="1">
      <c r="A167" s="29"/>
      <c r="B167" s="147"/>
      <c r="C167" s="148" t="s">
        <v>277</v>
      </c>
      <c r="D167" s="148" t="s">
        <v>169</v>
      </c>
      <c r="E167" s="149" t="s">
        <v>278</v>
      </c>
      <c r="F167" s="150" t="s">
        <v>279</v>
      </c>
      <c r="G167" s="151" t="s">
        <v>177</v>
      </c>
      <c r="H167" s="152">
        <v>1017.07</v>
      </c>
      <c r="I167" s="153"/>
      <c r="J167" s="152">
        <f>ROUND(I167*H167,3)</f>
        <v>0</v>
      </c>
      <c r="K167" s="154"/>
      <c r="L167" s="30"/>
      <c r="M167" s="155" t="s">
        <v>1</v>
      </c>
      <c r="N167" s="156" t="s">
        <v>41</v>
      </c>
      <c r="O167" s="58"/>
      <c r="P167" s="157">
        <f>O167*H167</f>
        <v>0</v>
      </c>
      <c r="Q167" s="157">
        <v>0</v>
      </c>
      <c r="R167" s="157">
        <f>Q167*H167</f>
        <v>0</v>
      </c>
      <c r="S167" s="157">
        <v>0</v>
      </c>
      <c r="T167" s="158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167</v>
      </c>
      <c r="AT167" s="159" t="s">
        <v>169</v>
      </c>
      <c r="AU167" s="159" t="s">
        <v>173</v>
      </c>
      <c r="AY167" s="14" t="s">
        <v>166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4" t="s">
        <v>173</v>
      </c>
      <c r="BK167" s="161">
        <f>ROUND(I167*H167,3)</f>
        <v>0</v>
      </c>
      <c r="BL167" s="14" t="s">
        <v>167</v>
      </c>
      <c r="BM167" s="159" t="s">
        <v>280</v>
      </c>
    </row>
    <row r="168" spans="1:65" s="2" customFormat="1" ht="16.5" customHeight="1">
      <c r="A168" s="29"/>
      <c r="B168" s="147"/>
      <c r="C168" s="148" t="s">
        <v>281</v>
      </c>
      <c r="D168" s="148" t="s">
        <v>169</v>
      </c>
      <c r="E168" s="149" t="s">
        <v>282</v>
      </c>
      <c r="F168" s="150" t="s">
        <v>283</v>
      </c>
      <c r="G168" s="151" t="s">
        <v>177</v>
      </c>
      <c r="H168" s="152">
        <v>642.35</v>
      </c>
      <c r="I168" s="153"/>
      <c r="J168" s="152">
        <f>ROUND(I168*H168,3)</f>
        <v>0</v>
      </c>
      <c r="K168" s="154"/>
      <c r="L168" s="30"/>
      <c r="M168" s="155" t="s">
        <v>1</v>
      </c>
      <c r="N168" s="156" t="s">
        <v>41</v>
      </c>
      <c r="O168" s="58"/>
      <c r="P168" s="157">
        <f>O168*H168</f>
        <v>0</v>
      </c>
      <c r="Q168" s="157">
        <v>0</v>
      </c>
      <c r="R168" s="157">
        <f>Q168*H168</f>
        <v>0</v>
      </c>
      <c r="S168" s="157">
        <v>0</v>
      </c>
      <c r="T168" s="158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167</v>
      </c>
      <c r="AT168" s="159" t="s">
        <v>169</v>
      </c>
      <c r="AU168" s="159" t="s">
        <v>173</v>
      </c>
      <c r="AY168" s="14" t="s">
        <v>166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4" t="s">
        <v>173</v>
      </c>
      <c r="BK168" s="161">
        <f>ROUND(I168*H168,3)</f>
        <v>0</v>
      </c>
      <c r="BL168" s="14" t="s">
        <v>167</v>
      </c>
      <c r="BM168" s="159" t="s">
        <v>284</v>
      </c>
    </row>
    <row r="169" spans="1:65" s="2" customFormat="1" ht="24.2" customHeight="1">
      <c r="A169" s="29"/>
      <c r="B169" s="147"/>
      <c r="C169" s="148" t="s">
        <v>285</v>
      </c>
      <c r="D169" s="148" t="s">
        <v>169</v>
      </c>
      <c r="E169" s="149" t="s">
        <v>286</v>
      </c>
      <c r="F169" s="150" t="s">
        <v>287</v>
      </c>
      <c r="G169" s="151" t="s">
        <v>268</v>
      </c>
      <c r="H169" s="152">
        <v>24</v>
      </c>
      <c r="I169" s="153"/>
      <c r="J169" s="152">
        <f>ROUND(I169*H169,3)</f>
        <v>0</v>
      </c>
      <c r="K169" s="154"/>
      <c r="L169" s="30"/>
      <c r="M169" s="155" t="s">
        <v>1</v>
      </c>
      <c r="N169" s="156" t="s">
        <v>41</v>
      </c>
      <c r="O169" s="58"/>
      <c r="P169" s="157">
        <f>O169*H169</f>
        <v>0</v>
      </c>
      <c r="Q169" s="157">
        <v>0</v>
      </c>
      <c r="R169" s="157">
        <f>Q169*H169</f>
        <v>0</v>
      </c>
      <c r="S169" s="157">
        <v>0</v>
      </c>
      <c r="T169" s="158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167</v>
      </c>
      <c r="AT169" s="159" t="s">
        <v>169</v>
      </c>
      <c r="AU169" s="159" t="s">
        <v>173</v>
      </c>
      <c r="AY169" s="14" t="s">
        <v>166</v>
      </c>
      <c r="BE169" s="160">
        <f>IF(N169="základná",J169,0)</f>
        <v>0</v>
      </c>
      <c r="BF169" s="160">
        <f>IF(N169="znížená",J169,0)</f>
        <v>0</v>
      </c>
      <c r="BG169" s="160">
        <f>IF(N169="zákl. prenesená",J169,0)</f>
        <v>0</v>
      </c>
      <c r="BH169" s="160">
        <f>IF(N169="zníž. prenesená",J169,0)</f>
        <v>0</v>
      </c>
      <c r="BI169" s="160">
        <f>IF(N169="nulová",J169,0)</f>
        <v>0</v>
      </c>
      <c r="BJ169" s="14" t="s">
        <v>173</v>
      </c>
      <c r="BK169" s="161">
        <f>ROUND(I169*H169,3)</f>
        <v>0</v>
      </c>
      <c r="BL169" s="14" t="s">
        <v>167</v>
      </c>
      <c r="BM169" s="159" t="s">
        <v>288</v>
      </c>
    </row>
    <row r="170" spans="1:65" s="12" customFormat="1" ht="22.9" customHeight="1">
      <c r="B170" s="134"/>
      <c r="D170" s="135" t="s">
        <v>74</v>
      </c>
      <c r="E170" s="145" t="s">
        <v>289</v>
      </c>
      <c r="F170" s="145" t="s">
        <v>290</v>
      </c>
      <c r="I170" s="137"/>
      <c r="J170" s="146">
        <f>BK170</f>
        <v>0</v>
      </c>
      <c r="L170" s="134"/>
      <c r="M170" s="139"/>
      <c r="N170" s="140"/>
      <c r="O170" s="140"/>
      <c r="P170" s="141">
        <f>P171</f>
        <v>0</v>
      </c>
      <c r="Q170" s="140"/>
      <c r="R170" s="141">
        <f>R171</f>
        <v>0</v>
      </c>
      <c r="S170" s="140"/>
      <c r="T170" s="142">
        <f>T171</f>
        <v>0</v>
      </c>
      <c r="AR170" s="135" t="s">
        <v>83</v>
      </c>
      <c r="AT170" s="143" t="s">
        <v>74</v>
      </c>
      <c r="AU170" s="143" t="s">
        <v>83</v>
      </c>
      <c r="AY170" s="135" t="s">
        <v>166</v>
      </c>
      <c r="BK170" s="144">
        <f>BK171</f>
        <v>0</v>
      </c>
    </row>
    <row r="171" spans="1:65" s="2" customFormat="1" ht="24.2" customHeight="1">
      <c r="A171" s="29"/>
      <c r="B171" s="147"/>
      <c r="C171" s="148" t="s">
        <v>291</v>
      </c>
      <c r="D171" s="148" t="s">
        <v>169</v>
      </c>
      <c r="E171" s="149" t="s">
        <v>292</v>
      </c>
      <c r="F171" s="150" t="s">
        <v>293</v>
      </c>
      <c r="G171" s="151" t="s">
        <v>235</v>
      </c>
      <c r="H171" s="152">
        <v>62.491999999999997</v>
      </c>
      <c r="I171" s="153"/>
      <c r="J171" s="152">
        <f>ROUND(I171*H171,3)</f>
        <v>0</v>
      </c>
      <c r="K171" s="154"/>
      <c r="L171" s="30"/>
      <c r="M171" s="155" t="s">
        <v>1</v>
      </c>
      <c r="N171" s="156" t="s">
        <v>41</v>
      </c>
      <c r="O171" s="58"/>
      <c r="P171" s="157">
        <f>O171*H171</f>
        <v>0</v>
      </c>
      <c r="Q171" s="157">
        <v>0</v>
      </c>
      <c r="R171" s="157">
        <f>Q171*H171</f>
        <v>0</v>
      </c>
      <c r="S171" s="157">
        <v>0</v>
      </c>
      <c r="T171" s="158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167</v>
      </c>
      <c r="AT171" s="159" t="s">
        <v>169</v>
      </c>
      <c r="AU171" s="159" t="s">
        <v>173</v>
      </c>
      <c r="AY171" s="14" t="s">
        <v>166</v>
      </c>
      <c r="BE171" s="160">
        <f>IF(N171="základná",J171,0)</f>
        <v>0</v>
      </c>
      <c r="BF171" s="160">
        <f>IF(N171="znížená",J171,0)</f>
        <v>0</v>
      </c>
      <c r="BG171" s="160">
        <f>IF(N171="zákl. prenesená",J171,0)</f>
        <v>0</v>
      </c>
      <c r="BH171" s="160">
        <f>IF(N171="zníž. prenesená",J171,0)</f>
        <v>0</v>
      </c>
      <c r="BI171" s="160">
        <f>IF(N171="nulová",J171,0)</f>
        <v>0</v>
      </c>
      <c r="BJ171" s="14" t="s">
        <v>173</v>
      </c>
      <c r="BK171" s="161">
        <f>ROUND(I171*H171,3)</f>
        <v>0</v>
      </c>
      <c r="BL171" s="14" t="s">
        <v>167</v>
      </c>
      <c r="BM171" s="159" t="s">
        <v>294</v>
      </c>
    </row>
    <row r="172" spans="1:65" s="12" customFormat="1" ht="25.9" customHeight="1">
      <c r="B172" s="134"/>
      <c r="D172" s="135" t="s">
        <v>74</v>
      </c>
      <c r="E172" s="136" t="s">
        <v>295</v>
      </c>
      <c r="F172" s="136" t="s">
        <v>296</v>
      </c>
      <c r="I172" s="137"/>
      <c r="J172" s="138">
        <f>BK172</f>
        <v>0</v>
      </c>
      <c r="L172" s="134"/>
      <c r="M172" s="139"/>
      <c r="N172" s="140"/>
      <c r="O172" s="140"/>
      <c r="P172" s="141">
        <f>P173+P183+P190+P202+P217+P229+P233+P237+P247+P253</f>
        <v>0</v>
      </c>
      <c r="Q172" s="140"/>
      <c r="R172" s="141">
        <f>R173+R183+R190+R202+R217+R229+R233+R237+R247+R253</f>
        <v>0</v>
      </c>
      <c r="S172" s="140"/>
      <c r="T172" s="142">
        <f>T173+T183+T190+T202+T217+T229+T233+T237+T247+T253</f>
        <v>0</v>
      </c>
      <c r="AR172" s="135" t="s">
        <v>173</v>
      </c>
      <c r="AT172" s="143" t="s">
        <v>74</v>
      </c>
      <c r="AU172" s="143" t="s">
        <v>75</v>
      </c>
      <c r="AY172" s="135" t="s">
        <v>166</v>
      </c>
      <c r="BK172" s="144">
        <f>BK173+BK183+BK190+BK202+BK217+BK229+BK233+BK237+BK247+BK253</f>
        <v>0</v>
      </c>
    </row>
    <row r="173" spans="1:65" s="12" customFormat="1" ht="22.9" customHeight="1">
      <c r="B173" s="134"/>
      <c r="D173" s="135" t="s">
        <v>74</v>
      </c>
      <c r="E173" s="145" t="s">
        <v>297</v>
      </c>
      <c r="F173" s="145" t="s">
        <v>298</v>
      </c>
      <c r="I173" s="137"/>
      <c r="J173" s="146">
        <f>BK173</f>
        <v>0</v>
      </c>
      <c r="L173" s="134"/>
      <c r="M173" s="139"/>
      <c r="N173" s="140"/>
      <c r="O173" s="140"/>
      <c r="P173" s="141">
        <f>SUM(P174:P182)</f>
        <v>0</v>
      </c>
      <c r="Q173" s="140"/>
      <c r="R173" s="141">
        <f>SUM(R174:R182)</f>
        <v>0</v>
      </c>
      <c r="S173" s="140"/>
      <c r="T173" s="142">
        <f>SUM(T174:T182)</f>
        <v>0</v>
      </c>
      <c r="AR173" s="135" t="s">
        <v>173</v>
      </c>
      <c r="AT173" s="143" t="s">
        <v>74</v>
      </c>
      <c r="AU173" s="143" t="s">
        <v>83</v>
      </c>
      <c r="AY173" s="135" t="s">
        <v>166</v>
      </c>
      <c r="BK173" s="144">
        <f>SUM(BK174:BK182)</f>
        <v>0</v>
      </c>
    </row>
    <row r="174" spans="1:65" s="2" customFormat="1" ht="24.2" customHeight="1">
      <c r="A174" s="29"/>
      <c r="B174" s="147"/>
      <c r="C174" s="148" t="s">
        <v>299</v>
      </c>
      <c r="D174" s="148" t="s">
        <v>169</v>
      </c>
      <c r="E174" s="149" t="s">
        <v>300</v>
      </c>
      <c r="F174" s="150" t="s">
        <v>301</v>
      </c>
      <c r="G174" s="151" t="s">
        <v>177</v>
      </c>
      <c r="H174" s="152">
        <v>340.678</v>
      </c>
      <c r="I174" s="153"/>
      <c r="J174" s="152">
        <f t="shared" ref="J174:J182" si="10">ROUND(I174*H174,3)</f>
        <v>0</v>
      </c>
      <c r="K174" s="154"/>
      <c r="L174" s="30"/>
      <c r="M174" s="155" t="s">
        <v>1</v>
      </c>
      <c r="N174" s="156" t="s">
        <v>41</v>
      </c>
      <c r="O174" s="58"/>
      <c r="P174" s="157">
        <f t="shared" ref="P174:P182" si="11">O174*H174</f>
        <v>0</v>
      </c>
      <c r="Q174" s="157">
        <v>0</v>
      </c>
      <c r="R174" s="157">
        <f t="shared" ref="R174:R182" si="12">Q174*H174</f>
        <v>0</v>
      </c>
      <c r="S174" s="157">
        <v>0</v>
      </c>
      <c r="T174" s="158">
        <f t="shared" ref="T174:T182" si="13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232</v>
      </c>
      <c r="AT174" s="159" t="s">
        <v>169</v>
      </c>
      <c r="AU174" s="159" t="s">
        <v>173</v>
      </c>
      <c r="AY174" s="14" t="s">
        <v>166</v>
      </c>
      <c r="BE174" s="160">
        <f t="shared" ref="BE174:BE182" si="14">IF(N174="základná",J174,0)</f>
        <v>0</v>
      </c>
      <c r="BF174" s="160">
        <f t="shared" ref="BF174:BF182" si="15">IF(N174="znížená",J174,0)</f>
        <v>0</v>
      </c>
      <c r="BG174" s="160">
        <f t="shared" ref="BG174:BG182" si="16">IF(N174="zákl. prenesená",J174,0)</f>
        <v>0</v>
      </c>
      <c r="BH174" s="160">
        <f t="shared" ref="BH174:BH182" si="17">IF(N174="zníž. prenesená",J174,0)</f>
        <v>0</v>
      </c>
      <c r="BI174" s="160">
        <f t="shared" ref="BI174:BI182" si="18">IF(N174="nulová",J174,0)</f>
        <v>0</v>
      </c>
      <c r="BJ174" s="14" t="s">
        <v>173</v>
      </c>
      <c r="BK174" s="161">
        <f t="shared" ref="BK174:BK182" si="19">ROUND(I174*H174,3)</f>
        <v>0</v>
      </c>
      <c r="BL174" s="14" t="s">
        <v>232</v>
      </c>
      <c r="BM174" s="159" t="s">
        <v>302</v>
      </c>
    </row>
    <row r="175" spans="1:65" s="2" customFormat="1" ht="24.2" customHeight="1">
      <c r="A175" s="29"/>
      <c r="B175" s="147"/>
      <c r="C175" s="148" t="s">
        <v>303</v>
      </c>
      <c r="D175" s="148" t="s">
        <v>169</v>
      </c>
      <c r="E175" s="149" t="s">
        <v>304</v>
      </c>
      <c r="F175" s="150" t="s">
        <v>305</v>
      </c>
      <c r="G175" s="151" t="s">
        <v>177</v>
      </c>
      <c r="H175" s="152">
        <v>0.83099999999999996</v>
      </c>
      <c r="I175" s="153"/>
      <c r="J175" s="152">
        <f t="shared" si="10"/>
        <v>0</v>
      </c>
      <c r="K175" s="154"/>
      <c r="L175" s="30"/>
      <c r="M175" s="155" t="s">
        <v>1</v>
      </c>
      <c r="N175" s="156" t="s">
        <v>41</v>
      </c>
      <c r="O175" s="58"/>
      <c r="P175" s="157">
        <f t="shared" si="11"/>
        <v>0</v>
      </c>
      <c r="Q175" s="157">
        <v>0</v>
      </c>
      <c r="R175" s="157">
        <f t="shared" si="12"/>
        <v>0</v>
      </c>
      <c r="S175" s="157">
        <v>0</v>
      </c>
      <c r="T175" s="158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232</v>
      </c>
      <c r="AT175" s="159" t="s">
        <v>169</v>
      </c>
      <c r="AU175" s="159" t="s">
        <v>173</v>
      </c>
      <c r="AY175" s="14" t="s">
        <v>166</v>
      </c>
      <c r="BE175" s="160">
        <f t="shared" si="14"/>
        <v>0</v>
      </c>
      <c r="BF175" s="160">
        <f t="shared" si="15"/>
        <v>0</v>
      </c>
      <c r="BG175" s="160">
        <f t="shared" si="16"/>
        <v>0</v>
      </c>
      <c r="BH175" s="160">
        <f t="shared" si="17"/>
        <v>0</v>
      </c>
      <c r="BI175" s="160">
        <f t="shared" si="18"/>
        <v>0</v>
      </c>
      <c r="BJ175" s="14" t="s">
        <v>173</v>
      </c>
      <c r="BK175" s="161">
        <f t="shared" si="19"/>
        <v>0</v>
      </c>
      <c r="BL175" s="14" t="s">
        <v>232</v>
      </c>
      <c r="BM175" s="159" t="s">
        <v>306</v>
      </c>
    </row>
    <row r="176" spans="1:65" s="2" customFormat="1" ht="16.5" customHeight="1">
      <c r="A176" s="29"/>
      <c r="B176" s="147"/>
      <c r="C176" s="162" t="s">
        <v>307</v>
      </c>
      <c r="D176" s="162" t="s">
        <v>271</v>
      </c>
      <c r="E176" s="163" t="s">
        <v>308</v>
      </c>
      <c r="F176" s="164" t="s">
        <v>309</v>
      </c>
      <c r="G176" s="165" t="s">
        <v>235</v>
      </c>
      <c r="H176" s="166">
        <v>0.10199999999999999</v>
      </c>
      <c r="I176" s="167"/>
      <c r="J176" s="166">
        <f t="shared" si="10"/>
        <v>0</v>
      </c>
      <c r="K176" s="168"/>
      <c r="L176" s="169"/>
      <c r="M176" s="170" t="s">
        <v>1</v>
      </c>
      <c r="N176" s="171" t="s">
        <v>41</v>
      </c>
      <c r="O176" s="58"/>
      <c r="P176" s="157">
        <f t="shared" si="11"/>
        <v>0</v>
      </c>
      <c r="Q176" s="157">
        <v>0</v>
      </c>
      <c r="R176" s="157">
        <f t="shared" si="12"/>
        <v>0</v>
      </c>
      <c r="S176" s="157">
        <v>0</v>
      </c>
      <c r="T176" s="158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307</v>
      </c>
      <c r="AT176" s="159" t="s">
        <v>271</v>
      </c>
      <c r="AU176" s="159" t="s">
        <v>173</v>
      </c>
      <c r="AY176" s="14" t="s">
        <v>166</v>
      </c>
      <c r="BE176" s="160">
        <f t="shared" si="14"/>
        <v>0</v>
      </c>
      <c r="BF176" s="160">
        <f t="shared" si="15"/>
        <v>0</v>
      </c>
      <c r="BG176" s="160">
        <f t="shared" si="16"/>
        <v>0</v>
      </c>
      <c r="BH176" s="160">
        <f t="shared" si="17"/>
        <v>0</v>
      </c>
      <c r="BI176" s="160">
        <f t="shared" si="18"/>
        <v>0</v>
      </c>
      <c r="BJ176" s="14" t="s">
        <v>173</v>
      </c>
      <c r="BK176" s="161">
        <f t="shared" si="19"/>
        <v>0</v>
      </c>
      <c r="BL176" s="14" t="s">
        <v>232</v>
      </c>
      <c r="BM176" s="159" t="s">
        <v>310</v>
      </c>
    </row>
    <row r="177" spans="1:65" s="2" customFormat="1" ht="24.2" customHeight="1">
      <c r="A177" s="29"/>
      <c r="B177" s="147"/>
      <c r="C177" s="148" t="s">
        <v>311</v>
      </c>
      <c r="D177" s="148" t="s">
        <v>169</v>
      </c>
      <c r="E177" s="149" t="s">
        <v>312</v>
      </c>
      <c r="F177" s="150" t="s">
        <v>313</v>
      </c>
      <c r="G177" s="151" t="s">
        <v>177</v>
      </c>
      <c r="H177" s="152">
        <v>340.678</v>
      </c>
      <c r="I177" s="153"/>
      <c r="J177" s="152">
        <f t="shared" si="10"/>
        <v>0</v>
      </c>
      <c r="K177" s="154"/>
      <c r="L177" s="30"/>
      <c r="M177" s="155" t="s">
        <v>1</v>
      </c>
      <c r="N177" s="156" t="s">
        <v>41</v>
      </c>
      <c r="O177" s="58"/>
      <c r="P177" s="157">
        <f t="shared" si="11"/>
        <v>0</v>
      </c>
      <c r="Q177" s="157">
        <v>0</v>
      </c>
      <c r="R177" s="157">
        <f t="shared" si="12"/>
        <v>0</v>
      </c>
      <c r="S177" s="157">
        <v>0</v>
      </c>
      <c r="T177" s="158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232</v>
      </c>
      <c r="AT177" s="159" t="s">
        <v>169</v>
      </c>
      <c r="AU177" s="159" t="s">
        <v>173</v>
      </c>
      <c r="AY177" s="14" t="s">
        <v>166</v>
      </c>
      <c r="BE177" s="160">
        <f t="shared" si="14"/>
        <v>0</v>
      </c>
      <c r="BF177" s="160">
        <f t="shared" si="15"/>
        <v>0</v>
      </c>
      <c r="BG177" s="160">
        <f t="shared" si="16"/>
        <v>0</v>
      </c>
      <c r="BH177" s="160">
        <f t="shared" si="17"/>
        <v>0</v>
      </c>
      <c r="BI177" s="160">
        <f t="shared" si="18"/>
        <v>0</v>
      </c>
      <c r="BJ177" s="14" t="s">
        <v>173</v>
      </c>
      <c r="BK177" s="161">
        <f t="shared" si="19"/>
        <v>0</v>
      </c>
      <c r="BL177" s="14" t="s">
        <v>232</v>
      </c>
      <c r="BM177" s="159" t="s">
        <v>314</v>
      </c>
    </row>
    <row r="178" spans="1:65" s="2" customFormat="1" ht="24.2" customHeight="1">
      <c r="A178" s="29"/>
      <c r="B178" s="147"/>
      <c r="C178" s="148" t="s">
        <v>315</v>
      </c>
      <c r="D178" s="148" t="s">
        <v>169</v>
      </c>
      <c r="E178" s="149" t="s">
        <v>316</v>
      </c>
      <c r="F178" s="150" t="s">
        <v>317</v>
      </c>
      <c r="G178" s="151" t="s">
        <v>177</v>
      </c>
      <c r="H178" s="152">
        <v>0.83099999999999996</v>
      </c>
      <c r="I178" s="153"/>
      <c r="J178" s="152">
        <f t="shared" si="10"/>
        <v>0</v>
      </c>
      <c r="K178" s="154"/>
      <c r="L178" s="30"/>
      <c r="M178" s="155" t="s">
        <v>1</v>
      </c>
      <c r="N178" s="156" t="s">
        <v>41</v>
      </c>
      <c r="O178" s="58"/>
      <c r="P178" s="157">
        <f t="shared" si="11"/>
        <v>0</v>
      </c>
      <c r="Q178" s="157">
        <v>0</v>
      </c>
      <c r="R178" s="157">
        <f t="shared" si="12"/>
        <v>0</v>
      </c>
      <c r="S178" s="157">
        <v>0</v>
      </c>
      <c r="T178" s="158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232</v>
      </c>
      <c r="AT178" s="159" t="s">
        <v>169</v>
      </c>
      <c r="AU178" s="159" t="s">
        <v>173</v>
      </c>
      <c r="AY178" s="14" t="s">
        <v>166</v>
      </c>
      <c r="BE178" s="160">
        <f t="shared" si="14"/>
        <v>0</v>
      </c>
      <c r="BF178" s="160">
        <f t="shared" si="15"/>
        <v>0</v>
      </c>
      <c r="BG178" s="160">
        <f t="shared" si="16"/>
        <v>0</v>
      </c>
      <c r="BH178" s="160">
        <f t="shared" si="17"/>
        <v>0</v>
      </c>
      <c r="BI178" s="160">
        <f t="shared" si="18"/>
        <v>0</v>
      </c>
      <c r="BJ178" s="14" t="s">
        <v>173</v>
      </c>
      <c r="BK178" s="161">
        <f t="shared" si="19"/>
        <v>0</v>
      </c>
      <c r="BL178" s="14" t="s">
        <v>232</v>
      </c>
      <c r="BM178" s="159" t="s">
        <v>318</v>
      </c>
    </row>
    <row r="179" spans="1:65" s="2" customFormat="1" ht="16.5" customHeight="1">
      <c r="A179" s="29"/>
      <c r="B179" s="147"/>
      <c r="C179" s="162" t="s">
        <v>319</v>
      </c>
      <c r="D179" s="162" t="s">
        <v>271</v>
      </c>
      <c r="E179" s="163" t="s">
        <v>320</v>
      </c>
      <c r="F179" s="164" t="s">
        <v>321</v>
      </c>
      <c r="G179" s="165" t="s">
        <v>177</v>
      </c>
      <c r="H179" s="166">
        <v>392.77699999999999</v>
      </c>
      <c r="I179" s="167"/>
      <c r="J179" s="166">
        <f t="shared" si="10"/>
        <v>0</v>
      </c>
      <c r="K179" s="168"/>
      <c r="L179" s="169"/>
      <c r="M179" s="170" t="s">
        <v>1</v>
      </c>
      <c r="N179" s="171" t="s">
        <v>41</v>
      </c>
      <c r="O179" s="58"/>
      <c r="P179" s="157">
        <f t="shared" si="11"/>
        <v>0</v>
      </c>
      <c r="Q179" s="157">
        <v>0</v>
      </c>
      <c r="R179" s="157">
        <f t="shared" si="12"/>
        <v>0</v>
      </c>
      <c r="S179" s="157">
        <v>0</v>
      </c>
      <c r="T179" s="158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307</v>
      </c>
      <c r="AT179" s="159" t="s">
        <v>271</v>
      </c>
      <c r="AU179" s="159" t="s">
        <v>173</v>
      </c>
      <c r="AY179" s="14" t="s">
        <v>166</v>
      </c>
      <c r="BE179" s="160">
        <f t="shared" si="14"/>
        <v>0</v>
      </c>
      <c r="BF179" s="160">
        <f t="shared" si="15"/>
        <v>0</v>
      </c>
      <c r="BG179" s="160">
        <f t="shared" si="16"/>
        <v>0</v>
      </c>
      <c r="BH179" s="160">
        <f t="shared" si="17"/>
        <v>0</v>
      </c>
      <c r="BI179" s="160">
        <f t="shared" si="18"/>
        <v>0</v>
      </c>
      <c r="BJ179" s="14" t="s">
        <v>173</v>
      </c>
      <c r="BK179" s="161">
        <f t="shared" si="19"/>
        <v>0</v>
      </c>
      <c r="BL179" s="14" t="s">
        <v>232</v>
      </c>
      <c r="BM179" s="159" t="s">
        <v>322</v>
      </c>
    </row>
    <row r="180" spans="1:65" s="2" customFormat="1" ht="21.75" customHeight="1">
      <c r="A180" s="29"/>
      <c r="B180" s="147"/>
      <c r="C180" s="148" t="s">
        <v>323</v>
      </c>
      <c r="D180" s="148" t="s">
        <v>169</v>
      </c>
      <c r="E180" s="149" t="s">
        <v>324</v>
      </c>
      <c r="F180" s="150" t="s">
        <v>325</v>
      </c>
      <c r="G180" s="151" t="s">
        <v>177</v>
      </c>
      <c r="H180" s="152">
        <v>70.540000000000006</v>
      </c>
      <c r="I180" s="153"/>
      <c r="J180" s="152">
        <f t="shared" si="10"/>
        <v>0</v>
      </c>
      <c r="K180" s="154"/>
      <c r="L180" s="30"/>
      <c r="M180" s="155" t="s">
        <v>1</v>
      </c>
      <c r="N180" s="156" t="s">
        <v>41</v>
      </c>
      <c r="O180" s="58"/>
      <c r="P180" s="157">
        <f t="shared" si="11"/>
        <v>0</v>
      </c>
      <c r="Q180" s="157">
        <v>0</v>
      </c>
      <c r="R180" s="157">
        <f t="shared" si="12"/>
        <v>0</v>
      </c>
      <c r="S180" s="157">
        <v>0</v>
      </c>
      <c r="T180" s="158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232</v>
      </c>
      <c r="AT180" s="159" t="s">
        <v>169</v>
      </c>
      <c r="AU180" s="159" t="s">
        <v>173</v>
      </c>
      <c r="AY180" s="14" t="s">
        <v>166</v>
      </c>
      <c r="BE180" s="160">
        <f t="shared" si="14"/>
        <v>0</v>
      </c>
      <c r="BF180" s="160">
        <f t="shared" si="15"/>
        <v>0</v>
      </c>
      <c r="BG180" s="160">
        <f t="shared" si="16"/>
        <v>0</v>
      </c>
      <c r="BH180" s="160">
        <f t="shared" si="17"/>
        <v>0</v>
      </c>
      <c r="BI180" s="160">
        <f t="shared" si="18"/>
        <v>0</v>
      </c>
      <c r="BJ180" s="14" t="s">
        <v>173</v>
      </c>
      <c r="BK180" s="161">
        <f t="shared" si="19"/>
        <v>0</v>
      </c>
      <c r="BL180" s="14" t="s">
        <v>232</v>
      </c>
      <c r="BM180" s="159" t="s">
        <v>326</v>
      </c>
    </row>
    <row r="181" spans="1:65" s="2" customFormat="1" ht="16.5" customHeight="1">
      <c r="A181" s="29"/>
      <c r="B181" s="147"/>
      <c r="C181" s="148" t="s">
        <v>327</v>
      </c>
      <c r="D181" s="148" t="s">
        <v>169</v>
      </c>
      <c r="E181" s="149" t="s">
        <v>328</v>
      </c>
      <c r="F181" s="150" t="s">
        <v>329</v>
      </c>
      <c r="G181" s="151" t="s">
        <v>177</v>
      </c>
      <c r="H181" s="152">
        <v>170</v>
      </c>
      <c r="I181" s="153"/>
      <c r="J181" s="152">
        <f t="shared" si="10"/>
        <v>0</v>
      </c>
      <c r="K181" s="154"/>
      <c r="L181" s="30"/>
      <c r="M181" s="155" t="s">
        <v>1</v>
      </c>
      <c r="N181" s="156" t="s">
        <v>41</v>
      </c>
      <c r="O181" s="58"/>
      <c r="P181" s="157">
        <f t="shared" si="11"/>
        <v>0</v>
      </c>
      <c r="Q181" s="157">
        <v>0</v>
      </c>
      <c r="R181" s="157">
        <f t="shared" si="12"/>
        <v>0</v>
      </c>
      <c r="S181" s="157">
        <v>0</v>
      </c>
      <c r="T181" s="158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232</v>
      </c>
      <c r="AT181" s="159" t="s">
        <v>169</v>
      </c>
      <c r="AU181" s="159" t="s">
        <v>173</v>
      </c>
      <c r="AY181" s="14" t="s">
        <v>166</v>
      </c>
      <c r="BE181" s="160">
        <f t="shared" si="14"/>
        <v>0</v>
      </c>
      <c r="BF181" s="160">
        <f t="shared" si="15"/>
        <v>0</v>
      </c>
      <c r="BG181" s="160">
        <f t="shared" si="16"/>
        <v>0</v>
      </c>
      <c r="BH181" s="160">
        <f t="shared" si="17"/>
        <v>0</v>
      </c>
      <c r="BI181" s="160">
        <f t="shared" si="18"/>
        <v>0</v>
      </c>
      <c r="BJ181" s="14" t="s">
        <v>173</v>
      </c>
      <c r="BK181" s="161">
        <f t="shared" si="19"/>
        <v>0</v>
      </c>
      <c r="BL181" s="14" t="s">
        <v>232</v>
      </c>
      <c r="BM181" s="159" t="s">
        <v>330</v>
      </c>
    </row>
    <row r="182" spans="1:65" s="2" customFormat="1" ht="24.2" customHeight="1">
      <c r="A182" s="29"/>
      <c r="B182" s="147"/>
      <c r="C182" s="148" t="s">
        <v>331</v>
      </c>
      <c r="D182" s="148" t="s">
        <v>169</v>
      </c>
      <c r="E182" s="149" t="s">
        <v>332</v>
      </c>
      <c r="F182" s="150" t="s">
        <v>333</v>
      </c>
      <c r="G182" s="151" t="s">
        <v>334</v>
      </c>
      <c r="H182" s="153"/>
      <c r="I182" s="153"/>
      <c r="J182" s="152">
        <f t="shared" si="10"/>
        <v>0</v>
      </c>
      <c r="K182" s="154"/>
      <c r="L182" s="30"/>
      <c r="M182" s="155" t="s">
        <v>1</v>
      </c>
      <c r="N182" s="156" t="s">
        <v>41</v>
      </c>
      <c r="O182" s="58"/>
      <c r="P182" s="157">
        <f t="shared" si="11"/>
        <v>0</v>
      </c>
      <c r="Q182" s="157">
        <v>0</v>
      </c>
      <c r="R182" s="157">
        <f t="shared" si="12"/>
        <v>0</v>
      </c>
      <c r="S182" s="157">
        <v>0</v>
      </c>
      <c r="T182" s="158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232</v>
      </c>
      <c r="AT182" s="159" t="s">
        <v>169</v>
      </c>
      <c r="AU182" s="159" t="s">
        <v>173</v>
      </c>
      <c r="AY182" s="14" t="s">
        <v>166</v>
      </c>
      <c r="BE182" s="160">
        <f t="shared" si="14"/>
        <v>0</v>
      </c>
      <c r="BF182" s="160">
        <f t="shared" si="15"/>
        <v>0</v>
      </c>
      <c r="BG182" s="160">
        <f t="shared" si="16"/>
        <v>0</v>
      </c>
      <c r="BH182" s="160">
        <f t="shared" si="17"/>
        <v>0</v>
      </c>
      <c r="BI182" s="160">
        <f t="shared" si="18"/>
        <v>0</v>
      </c>
      <c r="BJ182" s="14" t="s">
        <v>173</v>
      </c>
      <c r="BK182" s="161">
        <f t="shared" si="19"/>
        <v>0</v>
      </c>
      <c r="BL182" s="14" t="s">
        <v>232</v>
      </c>
      <c r="BM182" s="159" t="s">
        <v>335</v>
      </c>
    </row>
    <row r="183" spans="1:65" s="12" customFormat="1" ht="22.9" customHeight="1">
      <c r="B183" s="134"/>
      <c r="D183" s="135" t="s">
        <v>74</v>
      </c>
      <c r="E183" s="145" t="s">
        <v>336</v>
      </c>
      <c r="F183" s="145" t="s">
        <v>337</v>
      </c>
      <c r="I183" s="137"/>
      <c r="J183" s="146">
        <f>BK183</f>
        <v>0</v>
      </c>
      <c r="L183" s="134"/>
      <c r="M183" s="139"/>
      <c r="N183" s="140"/>
      <c r="O183" s="140"/>
      <c r="P183" s="141">
        <f>SUM(P184:P189)</f>
        <v>0</v>
      </c>
      <c r="Q183" s="140"/>
      <c r="R183" s="141">
        <f>SUM(R184:R189)</f>
        <v>0</v>
      </c>
      <c r="S183" s="140"/>
      <c r="T183" s="142">
        <f>SUM(T184:T189)</f>
        <v>0</v>
      </c>
      <c r="AR183" s="135" t="s">
        <v>173</v>
      </c>
      <c r="AT183" s="143" t="s">
        <v>74</v>
      </c>
      <c r="AU183" s="143" t="s">
        <v>83</v>
      </c>
      <c r="AY183" s="135" t="s">
        <v>166</v>
      </c>
      <c r="BK183" s="144">
        <f>SUM(BK184:BK189)</f>
        <v>0</v>
      </c>
    </row>
    <row r="184" spans="1:65" s="2" customFormat="1" ht="24.2" customHeight="1">
      <c r="A184" s="29"/>
      <c r="B184" s="147"/>
      <c r="C184" s="148" t="s">
        <v>338</v>
      </c>
      <c r="D184" s="148" t="s">
        <v>169</v>
      </c>
      <c r="E184" s="149" t="s">
        <v>339</v>
      </c>
      <c r="F184" s="150" t="s">
        <v>340</v>
      </c>
      <c r="G184" s="151" t="s">
        <v>177</v>
      </c>
      <c r="H184" s="152">
        <v>303.7</v>
      </c>
      <c r="I184" s="153"/>
      <c r="J184" s="152">
        <f t="shared" ref="J184:J189" si="20">ROUND(I184*H184,3)</f>
        <v>0</v>
      </c>
      <c r="K184" s="154"/>
      <c r="L184" s="30"/>
      <c r="M184" s="155" t="s">
        <v>1</v>
      </c>
      <c r="N184" s="156" t="s">
        <v>41</v>
      </c>
      <c r="O184" s="58"/>
      <c r="P184" s="157">
        <f t="shared" ref="P184:P189" si="21">O184*H184</f>
        <v>0</v>
      </c>
      <c r="Q184" s="157">
        <v>0</v>
      </c>
      <c r="R184" s="157">
        <f t="shared" ref="R184:R189" si="22">Q184*H184</f>
        <v>0</v>
      </c>
      <c r="S184" s="157">
        <v>0</v>
      </c>
      <c r="T184" s="158">
        <f t="shared" ref="T184:T189" si="23"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232</v>
      </c>
      <c r="AT184" s="159" t="s">
        <v>169</v>
      </c>
      <c r="AU184" s="159" t="s">
        <v>173</v>
      </c>
      <c r="AY184" s="14" t="s">
        <v>166</v>
      </c>
      <c r="BE184" s="160">
        <f t="shared" ref="BE184:BE189" si="24">IF(N184="základná",J184,0)</f>
        <v>0</v>
      </c>
      <c r="BF184" s="160">
        <f t="shared" ref="BF184:BF189" si="25">IF(N184="znížená",J184,0)</f>
        <v>0</v>
      </c>
      <c r="BG184" s="160">
        <f t="shared" ref="BG184:BG189" si="26">IF(N184="zákl. prenesená",J184,0)</f>
        <v>0</v>
      </c>
      <c r="BH184" s="160">
        <f t="shared" ref="BH184:BH189" si="27">IF(N184="zníž. prenesená",J184,0)</f>
        <v>0</v>
      </c>
      <c r="BI184" s="160">
        <f t="shared" ref="BI184:BI189" si="28">IF(N184="nulová",J184,0)</f>
        <v>0</v>
      </c>
      <c r="BJ184" s="14" t="s">
        <v>173</v>
      </c>
      <c r="BK184" s="161">
        <f t="shared" ref="BK184:BK189" si="29">ROUND(I184*H184,3)</f>
        <v>0</v>
      </c>
      <c r="BL184" s="14" t="s">
        <v>232</v>
      </c>
      <c r="BM184" s="159" t="s">
        <v>341</v>
      </c>
    </row>
    <row r="185" spans="1:65" s="2" customFormat="1" ht="24.2" customHeight="1">
      <c r="A185" s="29"/>
      <c r="B185" s="147"/>
      <c r="C185" s="162" t="s">
        <v>342</v>
      </c>
      <c r="D185" s="162" t="s">
        <v>271</v>
      </c>
      <c r="E185" s="163" t="s">
        <v>343</v>
      </c>
      <c r="F185" s="164" t="s">
        <v>344</v>
      </c>
      <c r="G185" s="165" t="s">
        <v>177</v>
      </c>
      <c r="H185" s="166">
        <v>55.548999999999999</v>
      </c>
      <c r="I185" s="167"/>
      <c r="J185" s="166">
        <f t="shared" si="20"/>
        <v>0</v>
      </c>
      <c r="K185" s="168"/>
      <c r="L185" s="169"/>
      <c r="M185" s="170" t="s">
        <v>1</v>
      </c>
      <c r="N185" s="171" t="s">
        <v>41</v>
      </c>
      <c r="O185" s="58"/>
      <c r="P185" s="157">
        <f t="shared" si="21"/>
        <v>0</v>
      </c>
      <c r="Q185" s="157">
        <v>0</v>
      </c>
      <c r="R185" s="157">
        <f t="shared" si="22"/>
        <v>0</v>
      </c>
      <c r="S185" s="157">
        <v>0</v>
      </c>
      <c r="T185" s="158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307</v>
      </c>
      <c r="AT185" s="159" t="s">
        <v>271</v>
      </c>
      <c r="AU185" s="159" t="s">
        <v>173</v>
      </c>
      <c r="AY185" s="14" t="s">
        <v>166</v>
      </c>
      <c r="BE185" s="160">
        <f t="shared" si="24"/>
        <v>0</v>
      </c>
      <c r="BF185" s="160">
        <f t="shared" si="25"/>
        <v>0</v>
      </c>
      <c r="BG185" s="160">
        <f t="shared" si="26"/>
        <v>0</v>
      </c>
      <c r="BH185" s="160">
        <f t="shared" si="27"/>
        <v>0</v>
      </c>
      <c r="BI185" s="160">
        <f t="shared" si="28"/>
        <v>0</v>
      </c>
      <c r="BJ185" s="14" t="s">
        <v>173</v>
      </c>
      <c r="BK185" s="161">
        <f t="shared" si="29"/>
        <v>0</v>
      </c>
      <c r="BL185" s="14" t="s">
        <v>232</v>
      </c>
      <c r="BM185" s="159" t="s">
        <v>345</v>
      </c>
    </row>
    <row r="186" spans="1:65" s="2" customFormat="1" ht="24.2" customHeight="1">
      <c r="A186" s="29"/>
      <c r="B186" s="147"/>
      <c r="C186" s="148" t="s">
        <v>346</v>
      </c>
      <c r="D186" s="148" t="s">
        <v>169</v>
      </c>
      <c r="E186" s="149" t="s">
        <v>347</v>
      </c>
      <c r="F186" s="150" t="s">
        <v>348</v>
      </c>
      <c r="G186" s="151" t="s">
        <v>177</v>
      </c>
      <c r="H186" s="152">
        <v>320.51</v>
      </c>
      <c r="I186" s="153"/>
      <c r="J186" s="152">
        <f t="shared" si="20"/>
        <v>0</v>
      </c>
      <c r="K186" s="154"/>
      <c r="L186" s="30"/>
      <c r="M186" s="155" t="s">
        <v>1</v>
      </c>
      <c r="N186" s="156" t="s">
        <v>41</v>
      </c>
      <c r="O186" s="58"/>
      <c r="P186" s="157">
        <f t="shared" si="21"/>
        <v>0</v>
      </c>
      <c r="Q186" s="157">
        <v>0</v>
      </c>
      <c r="R186" s="157">
        <f t="shared" si="22"/>
        <v>0</v>
      </c>
      <c r="S186" s="157">
        <v>0</v>
      </c>
      <c r="T186" s="158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232</v>
      </c>
      <c r="AT186" s="159" t="s">
        <v>169</v>
      </c>
      <c r="AU186" s="159" t="s">
        <v>173</v>
      </c>
      <c r="AY186" s="14" t="s">
        <v>166</v>
      </c>
      <c r="BE186" s="160">
        <f t="shared" si="24"/>
        <v>0</v>
      </c>
      <c r="BF186" s="160">
        <f t="shared" si="25"/>
        <v>0</v>
      </c>
      <c r="BG186" s="160">
        <f t="shared" si="26"/>
        <v>0</v>
      </c>
      <c r="BH186" s="160">
        <f t="shared" si="27"/>
        <v>0</v>
      </c>
      <c r="BI186" s="160">
        <f t="shared" si="28"/>
        <v>0</v>
      </c>
      <c r="BJ186" s="14" t="s">
        <v>173</v>
      </c>
      <c r="BK186" s="161">
        <f t="shared" si="29"/>
        <v>0</v>
      </c>
      <c r="BL186" s="14" t="s">
        <v>232</v>
      </c>
      <c r="BM186" s="159" t="s">
        <v>349</v>
      </c>
    </row>
    <row r="187" spans="1:65" s="2" customFormat="1" ht="16.5" customHeight="1">
      <c r="A187" s="29"/>
      <c r="B187" s="147"/>
      <c r="C187" s="162" t="s">
        <v>350</v>
      </c>
      <c r="D187" s="162" t="s">
        <v>271</v>
      </c>
      <c r="E187" s="163" t="s">
        <v>351</v>
      </c>
      <c r="F187" s="164" t="s">
        <v>352</v>
      </c>
      <c r="G187" s="165" t="s">
        <v>177</v>
      </c>
      <c r="H187" s="166">
        <v>326.92</v>
      </c>
      <c r="I187" s="167"/>
      <c r="J187" s="166">
        <f t="shared" si="20"/>
        <v>0</v>
      </c>
      <c r="K187" s="168"/>
      <c r="L187" s="169"/>
      <c r="M187" s="170" t="s">
        <v>1</v>
      </c>
      <c r="N187" s="171" t="s">
        <v>41</v>
      </c>
      <c r="O187" s="58"/>
      <c r="P187" s="157">
        <f t="shared" si="21"/>
        <v>0</v>
      </c>
      <c r="Q187" s="157">
        <v>0</v>
      </c>
      <c r="R187" s="157">
        <f t="shared" si="22"/>
        <v>0</v>
      </c>
      <c r="S187" s="157">
        <v>0</v>
      </c>
      <c r="T187" s="158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307</v>
      </c>
      <c r="AT187" s="159" t="s">
        <v>271</v>
      </c>
      <c r="AU187" s="159" t="s">
        <v>173</v>
      </c>
      <c r="AY187" s="14" t="s">
        <v>166</v>
      </c>
      <c r="BE187" s="160">
        <f t="shared" si="24"/>
        <v>0</v>
      </c>
      <c r="BF187" s="160">
        <f t="shared" si="25"/>
        <v>0</v>
      </c>
      <c r="BG187" s="160">
        <f t="shared" si="26"/>
        <v>0</v>
      </c>
      <c r="BH187" s="160">
        <f t="shared" si="27"/>
        <v>0</v>
      </c>
      <c r="BI187" s="160">
        <f t="shared" si="28"/>
        <v>0</v>
      </c>
      <c r="BJ187" s="14" t="s">
        <v>173</v>
      </c>
      <c r="BK187" s="161">
        <f t="shared" si="29"/>
        <v>0</v>
      </c>
      <c r="BL187" s="14" t="s">
        <v>232</v>
      </c>
      <c r="BM187" s="159" t="s">
        <v>353</v>
      </c>
    </row>
    <row r="188" spans="1:65" s="2" customFormat="1" ht="24.2" customHeight="1">
      <c r="A188" s="29"/>
      <c r="B188" s="147"/>
      <c r="C188" s="148" t="s">
        <v>354</v>
      </c>
      <c r="D188" s="148" t="s">
        <v>169</v>
      </c>
      <c r="E188" s="149" t="s">
        <v>355</v>
      </c>
      <c r="F188" s="150" t="s">
        <v>356</v>
      </c>
      <c r="G188" s="151" t="s">
        <v>222</v>
      </c>
      <c r="H188" s="152">
        <v>538.80499999999995</v>
      </c>
      <c r="I188" s="153"/>
      <c r="J188" s="152">
        <f t="shared" si="20"/>
        <v>0</v>
      </c>
      <c r="K188" s="154"/>
      <c r="L188" s="30"/>
      <c r="M188" s="155" t="s">
        <v>1</v>
      </c>
      <c r="N188" s="156" t="s">
        <v>41</v>
      </c>
      <c r="O188" s="58"/>
      <c r="P188" s="157">
        <f t="shared" si="21"/>
        <v>0</v>
      </c>
      <c r="Q188" s="157">
        <v>0</v>
      </c>
      <c r="R188" s="157">
        <f t="shared" si="22"/>
        <v>0</v>
      </c>
      <c r="S188" s="157">
        <v>0</v>
      </c>
      <c r="T188" s="158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232</v>
      </c>
      <c r="AT188" s="159" t="s">
        <v>169</v>
      </c>
      <c r="AU188" s="159" t="s">
        <v>173</v>
      </c>
      <c r="AY188" s="14" t="s">
        <v>166</v>
      </c>
      <c r="BE188" s="160">
        <f t="shared" si="24"/>
        <v>0</v>
      </c>
      <c r="BF188" s="160">
        <f t="shared" si="25"/>
        <v>0</v>
      </c>
      <c r="BG188" s="160">
        <f t="shared" si="26"/>
        <v>0</v>
      </c>
      <c r="BH188" s="160">
        <f t="shared" si="27"/>
        <v>0</v>
      </c>
      <c r="BI188" s="160">
        <f t="shared" si="28"/>
        <v>0</v>
      </c>
      <c r="BJ188" s="14" t="s">
        <v>173</v>
      </c>
      <c r="BK188" s="161">
        <f t="shared" si="29"/>
        <v>0</v>
      </c>
      <c r="BL188" s="14" t="s">
        <v>232</v>
      </c>
      <c r="BM188" s="159" t="s">
        <v>357</v>
      </c>
    </row>
    <row r="189" spans="1:65" s="2" customFormat="1" ht="24.2" customHeight="1">
      <c r="A189" s="29"/>
      <c r="B189" s="147"/>
      <c r="C189" s="148" t="s">
        <v>358</v>
      </c>
      <c r="D189" s="148" t="s">
        <v>169</v>
      </c>
      <c r="E189" s="149" t="s">
        <v>359</v>
      </c>
      <c r="F189" s="150" t="s">
        <v>360</v>
      </c>
      <c r="G189" s="151" t="s">
        <v>334</v>
      </c>
      <c r="H189" s="153"/>
      <c r="I189" s="153"/>
      <c r="J189" s="152">
        <f t="shared" si="20"/>
        <v>0</v>
      </c>
      <c r="K189" s="154"/>
      <c r="L189" s="30"/>
      <c r="M189" s="155" t="s">
        <v>1</v>
      </c>
      <c r="N189" s="156" t="s">
        <v>41</v>
      </c>
      <c r="O189" s="58"/>
      <c r="P189" s="157">
        <f t="shared" si="21"/>
        <v>0</v>
      </c>
      <c r="Q189" s="157">
        <v>0</v>
      </c>
      <c r="R189" s="157">
        <f t="shared" si="22"/>
        <v>0</v>
      </c>
      <c r="S189" s="157">
        <v>0</v>
      </c>
      <c r="T189" s="158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232</v>
      </c>
      <c r="AT189" s="159" t="s">
        <v>169</v>
      </c>
      <c r="AU189" s="159" t="s">
        <v>173</v>
      </c>
      <c r="AY189" s="14" t="s">
        <v>166</v>
      </c>
      <c r="BE189" s="160">
        <f t="shared" si="24"/>
        <v>0</v>
      </c>
      <c r="BF189" s="160">
        <f t="shared" si="25"/>
        <v>0</v>
      </c>
      <c r="BG189" s="160">
        <f t="shared" si="26"/>
        <v>0</v>
      </c>
      <c r="BH189" s="160">
        <f t="shared" si="27"/>
        <v>0</v>
      </c>
      <c r="BI189" s="160">
        <f t="shared" si="28"/>
        <v>0</v>
      </c>
      <c r="BJ189" s="14" t="s">
        <v>173</v>
      </c>
      <c r="BK189" s="161">
        <f t="shared" si="29"/>
        <v>0</v>
      </c>
      <c r="BL189" s="14" t="s">
        <v>232</v>
      </c>
      <c r="BM189" s="159" t="s">
        <v>361</v>
      </c>
    </row>
    <row r="190" spans="1:65" s="12" customFormat="1" ht="22.9" customHeight="1">
      <c r="B190" s="134"/>
      <c r="D190" s="135" t="s">
        <v>74</v>
      </c>
      <c r="E190" s="145" t="s">
        <v>362</v>
      </c>
      <c r="F190" s="145" t="s">
        <v>363</v>
      </c>
      <c r="I190" s="137"/>
      <c r="J190" s="146">
        <f>BK190</f>
        <v>0</v>
      </c>
      <c r="L190" s="134"/>
      <c r="M190" s="139"/>
      <c r="N190" s="140"/>
      <c r="O190" s="140"/>
      <c r="P190" s="141">
        <f>SUM(P191:P201)</f>
        <v>0</v>
      </c>
      <c r="Q190" s="140"/>
      <c r="R190" s="141">
        <f>SUM(R191:R201)</f>
        <v>0</v>
      </c>
      <c r="S190" s="140"/>
      <c r="T190" s="142">
        <f>SUM(T191:T201)</f>
        <v>0</v>
      </c>
      <c r="AR190" s="135" t="s">
        <v>173</v>
      </c>
      <c r="AT190" s="143" t="s">
        <v>74</v>
      </c>
      <c r="AU190" s="143" t="s">
        <v>83</v>
      </c>
      <c r="AY190" s="135" t="s">
        <v>166</v>
      </c>
      <c r="BK190" s="144">
        <f>SUM(BK191:BK201)</f>
        <v>0</v>
      </c>
    </row>
    <row r="191" spans="1:65" s="2" customFormat="1" ht="33" customHeight="1">
      <c r="A191" s="29"/>
      <c r="B191" s="147"/>
      <c r="C191" s="148" t="s">
        <v>364</v>
      </c>
      <c r="D191" s="148" t="s">
        <v>169</v>
      </c>
      <c r="E191" s="149" t="s">
        <v>365</v>
      </c>
      <c r="F191" s="150" t="s">
        <v>366</v>
      </c>
      <c r="G191" s="151" t="s">
        <v>177</v>
      </c>
      <c r="H191" s="152">
        <v>56.771999999999998</v>
      </c>
      <c r="I191" s="153"/>
      <c r="J191" s="152">
        <f t="shared" ref="J191:J201" si="30">ROUND(I191*H191,3)</f>
        <v>0</v>
      </c>
      <c r="K191" s="154"/>
      <c r="L191" s="30"/>
      <c r="M191" s="155" t="s">
        <v>1</v>
      </c>
      <c r="N191" s="156" t="s">
        <v>41</v>
      </c>
      <c r="O191" s="58"/>
      <c r="P191" s="157">
        <f t="shared" ref="P191:P201" si="31">O191*H191</f>
        <v>0</v>
      </c>
      <c r="Q191" s="157">
        <v>0</v>
      </c>
      <c r="R191" s="157">
        <f t="shared" ref="R191:R201" si="32">Q191*H191</f>
        <v>0</v>
      </c>
      <c r="S191" s="157">
        <v>0</v>
      </c>
      <c r="T191" s="158">
        <f t="shared" ref="T191:T201" si="33"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232</v>
      </c>
      <c r="AT191" s="159" t="s">
        <v>169</v>
      </c>
      <c r="AU191" s="159" t="s">
        <v>173</v>
      </c>
      <c r="AY191" s="14" t="s">
        <v>166</v>
      </c>
      <c r="BE191" s="160">
        <f t="shared" ref="BE191:BE201" si="34">IF(N191="základná",J191,0)</f>
        <v>0</v>
      </c>
      <c r="BF191" s="160">
        <f t="shared" ref="BF191:BF201" si="35">IF(N191="znížená",J191,0)</f>
        <v>0</v>
      </c>
      <c r="BG191" s="160">
        <f t="shared" ref="BG191:BG201" si="36">IF(N191="zákl. prenesená",J191,0)</f>
        <v>0</v>
      </c>
      <c r="BH191" s="160">
        <f t="shared" ref="BH191:BH201" si="37">IF(N191="zníž. prenesená",J191,0)</f>
        <v>0</v>
      </c>
      <c r="BI191" s="160">
        <f t="shared" ref="BI191:BI201" si="38">IF(N191="nulová",J191,0)</f>
        <v>0</v>
      </c>
      <c r="BJ191" s="14" t="s">
        <v>173</v>
      </c>
      <c r="BK191" s="161">
        <f t="shared" ref="BK191:BK201" si="39">ROUND(I191*H191,3)</f>
        <v>0</v>
      </c>
      <c r="BL191" s="14" t="s">
        <v>232</v>
      </c>
      <c r="BM191" s="159" t="s">
        <v>367</v>
      </c>
    </row>
    <row r="192" spans="1:65" s="2" customFormat="1" ht="33" customHeight="1">
      <c r="A192" s="29"/>
      <c r="B192" s="147"/>
      <c r="C192" s="148" t="s">
        <v>368</v>
      </c>
      <c r="D192" s="148" t="s">
        <v>169</v>
      </c>
      <c r="E192" s="149" t="s">
        <v>369</v>
      </c>
      <c r="F192" s="150" t="s">
        <v>370</v>
      </c>
      <c r="G192" s="151" t="s">
        <v>177</v>
      </c>
      <c r="H192" s="152">
        <v>101.014</v>
      </c>
      <c r="I192" s="153"/>
      <c r="J192" s="152">
        <f t="shared" si="30"/>
        <v>0</v>
      </c>
      <c r="K192" s="154"/>
      <c r="L192" s="30"/>
      <c r="M192" s="155" t="s">
        <v>1</v>
      </c>
      <c r="N192" s="156" t="s">
        <v>41</v>
      </c>
      <c r="O192" s="58"/>
      <c r="P192" s="157">
        <f t="shared" si="31"/>
        <v>0</v>
      </c>
      <c r="Q192" s="157">
        <v>0</v>
      </c>
      <c r="R192" s="157">
        <f t="shared" si="32"/>
        <v>0</v>
      </c>
      <c r="S192" s="157">
        <v>0</v>
      </c>
      <c r="T192" s="158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232</v>
      </c>
      <c r="AT192" s="159" t="s">
        <v>169</v>
      </c>
      <c r="AU192" s="159" t="s">
        <v>173</v>
      </c>
      <c r="AY192" s="14" t="s">
        <v>166</v>
      </c>
      <c r="BE192" s="160">
        <f t="shared" si="34"/>
        <v>0</v>
      </c>
      <c r="BF192" s="160">
        <f t="shared" si="35"/>
        <v>0</v>
      </c>
      <c r="BG192" s="160">
        <f t="shared" si="36"/>
        <v>0</v>
      </c>
      <c r="BH192" s="160">
        <f t="shared" si="37"/>
        <v>0</v>
      </c>
      <c r="BI192" s="160">
        <f t="shared" si="38"/>
        <v>0</v>
      </c>
      <c r="BJ192" s="14" t="s">
        <v>173</v>
      </c>
      <c r="BK192" s="161">
        <f t="shared" si="39"/>
        <v>0</v>
      </c>
      <c r="BL192" s="14" t="s">
        <v>232</v>
      </c>
      <c r="BM192" s="159" t="s">
        <v>371</v>
      </c>
    </row>
    <row r="193" spans="1:65" s="2" customFormat="1" ht="33" customHeight="1">
      <c r="A193" s="29"/>
      <c r="B193" s="147"/>
      <c r="C193" s="148" t="s">
        <v>372</v>
      </c>
      <c r="D193" s="148" t="s">
        <v>169</v>
      </c>
      <c r="E193" s="149" t="s">
        <v>373</v>
      </c>
      <c r="F193" s="150" t="s">
        <v>374</v>
      </c>
      <c r="G193" s="151" t="s">
        <v>177</v>
      </c>
      <c r="H193" s="152">
        <v>1.875</v>
      </c>
      <c r="I193" s="153"/>
      <c r="J193" s="152">
        <f t="shared" si="30"/>
        <v>0</v>
      </c>
      <c r="K193" s="154"/>
      <c r="L193" s="30"/>
      <c r="M193" s="155" t="s">
        <v>1</v>
      </c>
      <c r="N193" s="156" t="s">
        <v>41</v>
      </c>
      <c r="O193" s="58"/>
      <c r="P193" s="157">
        <f t="shared" si="31"/>
        <v>0</v>
      </c>
      <c r="Q193" s="157">
        <v>0</v>
      </c>
      <c r="R193" s="157">
        <f t="shared" si="32"/>
        <v>0</v>
      </c>
      <c r="S193" s="157">
        <v>0</v>
      </c>
      <c r="T193" s="158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232</v>
      </c>
      <c r="AT193" s="159" t="s">
        <v>169</v>
      </c>
      <c r="AU193" s="159" t="s">
        <v>173</v>
      </c>
      <c r="AY193" s="14" t="s">
        <v>166</v>
      </c>
      <c r="BE193" s="160">
        <f t="shared" si="34"/>
        <v>0</v>
      </c>
      <c r="BF193" s="160">
        <f t="shared" si="35"/>
        <v>0</v>
      </c>
      <c r="BG193" s="160">
        <f t="shared" si="36"/>
        <v>0</v>
      </c>
      <c r="BH193" s="160">
        <f t="shared" si="37"/>
        <v>0</v>
      </c>
      <c r="BI193" s="160">
        <f t="shared" si="38"/>
        <v>0</v>
      </c>
      <c r="BJ193" s="14" t="s">
        <v>173</v>
      </c>
      <c r="BK193" s="161">
        <f t="shared" si="39"/>
        <v>0</v>
      </c>
      <c r="BL193" s="14" t="s">
        <v>232</v>
      </c>
      <c r="BM193" s="159" t="s">
        <v>375</v>
      </c>
    </row>
    <row r="194" spans="1:65" s="2" customFormat="1" ht="44.25" customHeight="1">
      <c r="A194" s="29"/>
      <c r="B194" s="147"/>
      <c r="C194" s="148" t="s">
        <v>376</v>
      </c>
      <c r="D194" s="148" t="s">
        <v>169</v>
      </c>
      <c r="E194" s="149" t="s">
        <v>377</v>
      </c>
      <c r="F194" s="150" t="s">
        <v>378</v>
      </c>
      <c r="G194" s="151" t="s">
        <v>177</v>
      </c>
      <c r="H194" s="152">
        <v>423.35500000000002</v>
      </c>
      <c r="I194" s="153"/>
      <c r="J194" s="152">
        <f t="shared" si="30"/>
        <v>0</v>
      </c>
      <c r="K194" s="154"/>
      <c r="L194" s="30"/>
      <c r="M194" s="155" t="s">
        <v>1</v>
      </c>
      <c r="N194" s="156" t="s">
        <v>41</v>
      </c>
      <c r="O194" s="58"/>
      <c r="P194" s="157">
        <f t="shared" si="31"/>
        <v>0</v>
      </c>
      <c r="Q194" s="157">
        <v>0</v>
      </c>
      <c r="R194" s="157">
        <f t="shared" si="32"/>
        <v>0</v>
      </c>
      <c r="S194" s="157">
        <v>0</v>
      </c>
      <c r="T194" s="158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232</v>
      </c>
      <c r="AT194" s="159" t="s">
        <v>169</v>
      </c>
      <c r="AU194" s="159" t="s">
        <v>173</v>
      </c>
      <c r="AY194" s="14" t="s">
        <v>166</v>
      </c>
      <c r="BE194" s="160">
        <f t="shared" si="34"/>
        <v>0</v>
      </c>
      <c r="BF194" s="160">
        <f t="shared" si="35"/>
        <v>0</v>
      </c>
      <c r="BG194" s="160">
        <f t="shared" si="36"/>
        <v>0</v>
      </c>
      <c r="BH194" s="160">
        <f t="shared" si="37"/>
        <v>0</v>
      </c>
      <c r="BI194" s="160">
        <f t="shared" si="38"/>
        <v>0</v>
      </c>
      <c r="BJ194" s="14" t="s">
        <v>173</v>
      </c>
      <c r="BK194" s="161">
        <f t="shared" si="39"/>
        <v>0</v>
      </c>
      <c r="BL194" s="14" t="s">
        <v>232</v>
      </c>
      <c r="BM194" s="159" t="s">
        <v>379</v>
      </c>
    </row>
    <row r="195" spans="1:65" s="2" customFormat="1" ht="44.25" customHeight="1">
      <c r="A195" s="29"/>
      <c r="B195" s="147"/>
      <c r="C195" s="148" t="s">
        <v>380</v>
      </c>
      <c r="D195" s="148" t="s">
        <v>169</v>
      </c>
      <c r="E195" s="149" t="s">
        <v>381</v>
      </c>
      <c r="F195" s="150" t="s">
        <v>382</v>
      </c>
      <c r="G195" s="151" t="s">
        <v>177</v>
      </c>
      <c r="H195" s="152">
        <v>341.68</v>
      </c>
      <c r="I195" s="153"/>
      <c r="J195" s="152">
        <f t="shared" si="30"/>
        <v>0</v>
      </c>
      <c r="K195" s="154"/>
      <c r="L195" s="30"/>
      <c r="M195" s="155" t="s">
        <v>1</v>
      </c>
      <c r="N195" s="156" t="s">
        <v>41</v>
      </c>
      <c r="O195" s="58"/>
      <c r="P195" s="157">
        <f t="shared" si="31"/>
        <v>0</v>
      </c>
      <c r="Q195" s="157">
        <v>0</v>
      </c>
      <c r="R195" s="157">
        <f t="shared" si="32"/>
        <v>0</v>
      </c>
      <c r="S195" s="157">
        <v>0</v>
      </c>
      <c r="T195" s="158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232</v>
      </c>
      <c r="AT195" s="159" t="s">
        <v>169</v>
      </c>
      <c r="AU195" s="159" t="s">
        <v>173</v>
      </c>
      <c r="AY195" s="14" t="s">
        <v>166</v>
      </c>
      <c r="BE195" s="160">
        <f t="shared" si="34"/>
        <v>0</v>
      </c>
      <c r="BF195" s="160">
        <f t="shared" si="35"/>
        <v>0</v>
      </c>
      <c r="BG195" s="160">
        <f t="shared" si="36"/>
        <v>0</v>
      </c>
      <c r="BH195" s="160">
        <f t="shared" si="37"/>
        <v>0</v>
      </c>
      <c r="BI195" s="160">
        <f t="shared" si="38"/>
        <v>0</v>
      </c>
      <c r="BJ195" s="14" t="s">
        <v>173</v>
      </c>
      <c r="BK195" s="161">
        <f t="shared" si="39"/>
        <v>0</v>
      </c>
      <c r="BL195" s="14" t="s">
        <v>232</v>
      </c>
      <c r="BM195" s="159" t="s">
        <v>383</v>
      </c>
    </row>
    <row r="196" spans="1:65" s="2" customFormat="1" ht="44.25" customHeight="1">
      <c r="A196" s="29"/>
      <c r="B196" s="147"/>
      <c r="C196" s="148" t="s">
        <v>384</v>
      </c>
      <c r="D196" s="148" t="s">
        <v>169</v>
      </c>
      <c r="E196" s="149" t="s">
        <v>385</v>
      </c>
      <c r="F196" s="150" t="s">
        <v>386</v>
      </c>
      <c r="G196" s="151" t="s">
        <v>177</v>
      </c>
      <c r="H196" s="152">
        <v>648.05999999999995</v>
      </c>
      <c r="I196" s="153"/>
      <c r="J196" s="152">
        <f t="shared" si="30"/>
        <v>0</v>
      </c>
      <c r="K196" s="154"/>
      <c r="L196" s="30"/>
      <c r="M196" s="155" t="s">
        <v>1</v>
      </c>
      <c r="N196" s="156" t="s">
        <v>41</v>
      </c>
      <c r="O196" s="58"/>
      <c r="P196" s="157">
        <f t="shared" si="31"/>
        <v>0</v>
      </c>
      <c r="Q196" s="157">
        <v>0</v>
      </c>
      <c r="R196" s="157">
        <f t="shared" si="32"/>
        <v>0</v>
      </c>
      <c r="S196" s="157">
        <v>0</v>
      </c>
      <c r="T196" s="158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232</v>
      </c>
      <c r="AT196" s="159" t="s">
        <v>169</v>
      </c>
      <c r="AU196" s="159" t="s">
        <v>173</v>
      </c>
      <c r="AY196" s="14" t="s">
        <v>166</v>
      </c>
      <c r="BE196" s="160">
        <f t="shared" si="34"/>
        <v>0</v>
      </c>
      <c r="BF196" s="160">
        <f t="shared" si="35"/>
        <v>0</v>
      </c>
      <c r="BG196" s="160">
        <f t="shared" si="36"/>
        <v>0</v>
      </c>
      <c r="BH196" s="160">
        <f t="shared" si="37"/>
        <v>0</v>
      </c>
      <c r="BI196" s="160">
        <f t="shared" si="38"/>
        <v>0</v>
      </c>
      <c r="BJ196" s="14" t="s">
        <v>173</v>
      </c>
      <c r="BK196" s="161">
        <f t="shared" si="39"/>
        <v>0</v>
      </c>
      <c r="BL196" s="14" t="s">
        <v>232</v>
      </c>
      <c r="BM196" s="159" t="s">
        <v>387</v>
      </c>
    </row>
    <row r="197" spans="1:65" s="2" customFormat="1" ht="24.2" customHeight="1">
      <c r="A197" s="29"/>
      <c r="B197" s="147"/>
      <c r="C197" s="148" t="s">
        <v>388</v>
      </c>
      <c r="D197" s="148" t="s">
        <v>169</v>
      </c>
      <c r="E197" s="149" t="s">
        <v>389</v>
      </c>
      <c r="F197" s="150" t="s">
        <v>390</v>
      </c>
      <c r="G197" s="151" t="s">
        <v>268</v>
      </c>
      <c r="H197" s="152">
        <v>10</v>
      </c>
      <c r="I197" s="153"/>
      <c r="J197" s="152">
        <f t="shared" si="30"/>
        <v>0</v>
      </c>
      <c r="K197" s="154"/>
      <c r="L197" s="30"/>
      <c r="M197" s="155" t="s">
        <v>1</v>
      </c>
      <c r="N197" s="156" t="s">
        <v>41</v>
      </c>
      <c r="O197" s="58"/>
      <c r="P197" s="157">
        <f t="shared" si="31"/>
        <v>0</v>
      </c>
      <c r="Q197" s="157">
        <v>0</v>
      </c>
      <c r="R197" s="157">
        <f t="shared" si="32"/>
        <v>0</v>
      </c>
      <c r="S197" s="157">
        <v>0</v>
      </c>
      <c r="T197" s="158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232</v>
      </c>
      <c r="AT197" s="159" t="s">
        <v>169</v>
      </c>
      <c r="AU197" s="159" t="s">
        <v>173</v>
      </c>
      <c r="AY197" s="14" t="s">
        <v>166</v>
      </c>
      <c r="BE197" s="160">
        <f t="shared" si="34"/>
        <v>0</v>
      </c>
      <c r="BF197" s="160">
        <f t="shared" si="35"/>
        <v>0</v>
      </c>
      <c r="BG197" s="160">
        <f t="shared" si="36"/>
        <v>0</v>
      </c>
      <c r="BH197" s="160">
        <f t="shared" si="37"/>
        <v>0</v>
      </c>
      <c r="BI197" s="160">
        <f t="shared" si="38"/>
        <v>0</v>
      </c>
      <c r="BJ197" s="14" t="s">
        <v>173</v>
      </c>
      <c r="BK197" s="161">
        <f t="shared" si="39"/>
        <v>0</v>
      </c>
      <c r="BL197" s="14" t="s">
        <v>232</v>
      </c>
      <c r="BM197" s="159" t="s">
        <v>391</v>
      </c>
    </row>
    <row r="198" spans="1:65" s="2" customFormat="1" ht="24.2" customHeight="1">
      <c r="A198" s="29"/>
      <c r="B198" s="147"/>
      <c r="C198" s="162" t="s">
        <v>392</v>
      </c>
      <c r="D198" s="162" t="s">
        <v>271</v>
      </c>
      <c r="E198" s="163" t="s">
        <v>393</v>
      </c>
      <c r="F198" s="164" t="s">
        <v>394</v>
      </c>
      <c r="G198" s="165" t="s">
        <v>268</v>
      </c>
      <c r="H198" s="166">
        <v>5</v>
      </c>
      <c r="I198" s="167"/>
      <c r="J198" s="166">
        <f t="shared" si="30"/>
        <v>0</v>
      </c>
      <c r="K198" s="168"/>
      <c r="L198" s="169"/>
      <c r="M198" s="170" t="s">
        <v>1</v>
      </c>
      <c r="N198" s="171" t="s">
        <v>41</v>
      </c>
      <c r="O198" s="58"/>
      <c r="P198" s="157">
        <f t="shared" si="31"/>
        <v>0</v>
      </c>
      <c r="Q198" s="157">
        <v>0</v>
      </c>
      <c r="R198" s="157">
        <f t="shared" si="32"/>
        <v>0</v>
      </c>
      <c r="S198" s="157">
        <v>0</v>
      </c>
      <c r="T198" s="158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307</v>
      </c>
      <c r="AT198" s="159" t="s">
        <v>271</v>
      </c>
      <c r="AU198" s="159" t="s">
        <v>173</v>
      </c>
      <c r="AY198" s="14" t="s">
        <v>166</v>
      </c>
      <c r="BE198" s="160">
        <f t="shared" si="34"/>
        <v>0</v>
      </c>
      <c r="BF198" s="160">
        <f t="shared" si="35"/>
        <v>0</v>
      </c>
      <c r="BG198" s="160">
        <f t="shared" si="36"/>
        <v>0</v>
      </c>
      <c r="BH198" s="160">
        <f t="shared" si="37"/>
        <v>0</v>
      </c>
      <c r="BI198" s="160">
        <f t="shared" si="38"/>
        <v>0</v>
      </c>
      <c r="BJ198" s="14" t="s">
        <v>173</v>
      </c>
      <c r="BK198" s="161">
        <f t="shared" si="39"/>
        <v>0</v>
      </c>
      <c r="BL198" s="14" t="s">
        <v>232</v>
      </c>
      <c r="BM198" s="159" t="s">
        <v>395</v>
      </c>
    </row>
    <row r="199" spans="1:65" s="2" customFormat="1" ht="24.2" customHeight="1">
      <c r="A199" s="29"/>
      <c r="B199" s="147"/>
      <c r="C199" s="162" t="s">
        <v>396</v>
      </c>
      <c r="D199" s="162" t="s">
        <v>271</v>
      </c>
      <c r="E199" s="163" t="s">
        <v>397</v>
      </c>
      <c r="F199" s="164" t="s">
        <v>398</v>
      </c>
      <c r="G199" s="165" t="s">
        <v>268</v>
      </c>
      <c r="H199" s="166">
        <v>2</v>
      </c>
      <c r="I199" s="167"/>
      <c r="J199" s="166">
        <f t="shared" si="30"/>
        <v>0</v>
      </c>
      <c r="K199" s="168"/>
      <c r="L199" s="169"/>
      <c r="M199" s="170" t="s">
        <v>1</v>
      </c>
      <c r="N199" s="171" t="s">
        <v>41</v>
      </c>
      <c r="O199" s="58"/>
      <c r="P199" s="157">
        <f t="shared" si="31"/>
        <v>0</v>
      </c>
      <c r="Q199" s="157">
        <v>0</v>
      </c>
      <c r="R199" s="157">
        <f t="shared" si="32"/>
        <v>0</v>
      </c>
      <c r="S199" s="157">
        <v>0</v>
      </c>
      <c r="T199" s="158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307</v>
      </c>
      <c r="AT199" s="159" t="s">
        <v>271</v>
      </c>
      <c r="AU199" s="159" t="s">
        <v>173</v>
      </c>
      <c r="AY199" s="14" t="s">
        <v>166</v>
      </c>
      <c r="BE199" s="160">
        <f t="shared" si="34"/>
        <v>0</v>
      </c>
      <c r="BF199" s="160">
        <f t="shared" si="35"/>
        <v>0</v>
      </c>
      <c r="BG199" s="160">
        <f t="shared" si="36"/>
        <v>0</v>
      </c>
      <c r="BH199" s="160">
        <f t="shared" si="37"/>
        <v>0</v>
      </c>
      <c r="BI199" s="160">
        <f t="shared" si="38"/>
        <v>0</v>
      </c>
      <c r="BJ199" s="14" t="s">
        <v>173</v>
      </c>
      <c r="BK199" s="161">
        <f t="shared" si="39"/>
        <v>0</v>
      </c>
      <c r="BL199" s="14" t="s">
        <v>232</v>
      </c>
      <c r="BM199" s="159" t="s">
        <v>399</v>
      </c>
    </row>
    <row r="200" spans="1:65" s="2" customFormat="1" ht="24.2" customHeight="1">
      <c r="A200" s="29"/>
      <c r="B200" s="147"/>
      <c r="C200" s="162" t="s">
        <v>400</v>
      </c>
      <c r="D200" s="162" t="s">
        <v>271</v>
      </c>
      <c r="E200" s="163" t="s">
        <v>401</v>
      </c>
      <c r="F200" s="164" t="s">
        <v>402</v>
      </c>
      <c r="G200" s="165" t="s">
        <v>268</v>
      </c>
      <c r="H200" s="166">
        <v>3</v>
      </c>
      <c r="I200" s="167"/>
      <c r="J200" s="166">
        <f t="shared" si="30"/>
        <v>0</v>
      </c>
      <c r="K200" s="168"/>
      <c r="L200" s="169"/>
      <c r="M200" s="170" t="s">
        <v>1</v>
      </c>
      <c r="N200" s="171" t="s">
        <v>41</v>
      </c>
      <c r="O200" s="58"/>
      <c r="P200" s="157">
        <f t="shared" si="31"/>
        <v>0</v>
      </c>
      <c r="Q200" s="157">
        <v>0</v>
      </c>
      <c r="R200" s="157">
        <f t="shared" si="32"/>
        <v>0</v>
      </c>
      <c r="S200" s="157">
        <v>0</v>
      </c>
      <c r="T200" s="158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307</v>
      </c>
      <c r="AT200" s="159" t="s">
        <v>271</v>
      </c>
      <c r="AU200" s="159" t="s">
        <v>173</v>
      </c>
      <c r="AY200" s="14" t="s">
        <v>166</v>
      </c>
      <c r="BE200" s="160">
        <f t="shared" si="34"/>
        <v>0</v>
      </c>
      <c r="BF200" s="160">
        <f t="shared" si="35"/>
        <v>0</v>
      </c>
      <c r="BG200" s="160">
        <f t="shared" si="36"/>
        <v>0</v>
      </c>
      <c r="BH200" s="160">
        <f t="shared" si="37"/>
        <v>0</v>
      </c>
      <c r="BI200" s="160">
        <f t="shared" si="38"/>
        <v>0</v>
      </c>
      <c r="BJ200" s="14" t="s">
        <v>173</v>
      </c>
      <c r="BK200" s="161">
        <f t="shared" si="39"/>
        <v>0</v>
      </c>
      <c r="BL200" s="14" t="s">
        <v>232</v>
      </c>
      <c r="BM200" s="159" t="s">
        <v>403</v>
      </c>
    </row>
    <row r="201" spans="1:65" s="2" customFormat="1" ht="24.2" customHeight="1">
      <c r="A201" s="29"/>
      <c r="B201" s="147"/>
      <c r="C201" s="148" t="s">
        <v>404</v>
      </c>
      <c r="D201" s="148" t="s">
        <v>169</v>
      </c>
      <c r="E201" s="149" t="s">
        <v>405</v>
      </c>
      <c r="F201" s="150" t="s">
        <v>406</v>
      </c>
      <c r="G201" s="151" t="s">
        <v>334</v>
      </c>
      <c r="H201" s="153"/>
      <c r="I201" s="153"/>
      <c r="J201" s="152">
        <f t="shared" si="30"/>
        <v>0</v>
      </c>
      <c r="K201" s="154"/>
      <c r="L201" s="30"/>
      <c r="M201" s="155" t="s">
        <v>1</v>
      </c>
      <c r="N201" s="156" t="s">
        <v>41</v>
      </c>
      <c r="O201" s="58"/>
      <c r="P201" s="157">
        <f t="shared" si="31"/>
        <v>0</v>
      </c>
      <c r="Q201" s="157">
        <v>0</v>
      </c>
      <c r="R201" s="157">
        <f t="shared" si="32"/>
        <v>0</v>
      </c>
      <c r="S201" s="157">
        <v>0</v>
      </c>
      <c r="T201" s="158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232</v>
      </c>
      <c r="AT201" s="159" t="s">
        <v>169</v>
      </c>
      <c r="AU201" s="159" t="s">
        <v>173</v>
      </c>
      <c r="AY201" s="14" t="s">
        <v>166</v>
      </c>
      <c r="BE201" s="160">
        <f t="shared" si="34"/>
        <v>0</v>
      </c>
      <c r="BF201" s="160">
        <f t="shared" si="35"/>
        <v>0</v>
      </c>
      <c r="BG201" s="160">
        <f t="shared" si="36"/>
        <v>0</v>
      </c>
      <c r="BH201" s="160">
        <f t="shared" si="37"/>
        <v>0</v>
      </c>
      <c r="BI201" s="160">
        <f t="shared" si="38"/>
        <v>0</v>
      </c>
      <c r="BJ201" s="14" t="s">
        <v>173</v>
      </c>
      <c r="BK201" s="161">
        <f t="shared" si="39"/>
        <v>0</v>
      </c>
      <c r="BL201" s="14" t="s">
        <v>232</v>
      </c>
      <c r="BM201" s="159" t="s">
        <v>407</v>
      </c>
    </row>
    <row r="202" spans="1:65" s="12" customFormat="1" ht="22.9" customHeight="1">
      <c r="B202" s="134"/>
      <c r="D202" s="135" t="s">
        <v>74</v>
      </c>
      <c r="E202" s="145" t="s">
        <v>408</v>
      </c>
      <c r="F202" s="145" t="s">
        <v>409</v>
      </c>
      <c r="I202" s="137"/>
      <c r="J202" s="146">
        <f>BK202</f>
        <v>0</v>
      </c>
      <c r="L202" s="134"/>
      <c r="M202" s="139"/>
      <c r="N202" s="140"/>
      <c r="O202" s="140"/>
      <c r="P202" s="141">
        <f>SUM(P203:P216)</f>
        <v>0</v>
      </c>
      <c r="Q202" s="140"/>
      <c r="R202" s="141">
        <f>SUM(R203:R216)</f>
        <v>0</v>
      </c>
      <c r="S202" s="140"/>
      <c r="T202" s="142">
        <f>SUM(T203:T216)</f>
        <v>0</v>
      </c>
      <c r="AR202" s="135" t="s">
        <v>173</v>
      </c>
      <c r="AT202" s="143" t="s">
        <v>74</v>
      </c>
      <c r="AU202" s="143" t="s">
        <v>83</v>
      </c>
      <c r="AY202" s="135" t="s">
        <v>166</v>
      </c>
      <c r="BK202" s="144">
        <f>SUM(BK203:BK216)</f>
        <v>0</v>
      </c>
    </row>
    <row r="203" spans="1:65" s="2" customFormat="1" ht="24.2" customHeight="1">
      <c r="A203" s="29"/>
      <c r="B203" s="147"/>
      <c r="C203" s="148" t="s">
        <v>410</v>
      </c>
      <c r="D203" s="148" t="s">
        <v>169</v>
      </c>
      <c r="E203" s="149" t="s">
        <v>411</v>
      </c>
      <c r="F203" s="150" t="s">
        <v>412</v>
      </c>
      <c r="G203" s="151" t="s">
        <v>177</v>
      </c>
      <c r="H203" s="152">
        <v>27.128</v>
      </c>
      <c r="I203" s="153"/>
      <c r="J203" s="152">
        <f t="shared" ref="J203:J216" si="40">ROUND(I203*H203,3)</f>
        <v>0</v>
      </c>
      <c r="K203" s="154"/>
      <c r="L203" s="30"/>
      <c r="M203" s="155" t="s">
        <v>1</v>
      </c>
      <c r="N203" s="156" t="s">
        <v>41</v>
      </c>
      <c r="O203" s="58"/>
      <c r="P203" s="157">
        <f t="shared" ref="P203:P216" si="41">O203*H203</f>
        <v>0</v>
      </c>
      <c r="Q203" s="157">
        <v>0</v>
      </c>
      <c r="R203" s="157">
        <f t="shared" ref="R203:R216" si="42">Q203*H203</f>
        <v>0</v>
      </c>
      <c r="S203" s="157">
        <v>0</v>
      </c>
      <c r="T203" s="158">
        <f t="shared" ref="T203:T216" si="43"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232</v>
      </c>
      <c r="AT203" s="159" t="s">
        <v>169</v>
      </c>
      <c r="AU203" s="159" t="s">
        <v>173</v>
      </c>
      <c r="AY203" s="14" t="s">
        <v>166</v>
      </c>
      <c r="BE203" s="160">
        <f t="shared" ref="BE203:BE216" si="44">IF(N203="základná",J203,0)</f>
        <v>0</v>
      </c>
      <c r="BF203" s="160">
        <f t="shared" ref="BF203:BF216" si="45">IF(N203="znížená",J203,0)</f>
        <v>0</v>
      </c>
      <c r="BG203" s="160">
        <f t="shared" ref="BG203:BG216" si="46">IF(N203="zákl. prenesená",J203,0)</f>
        <v>0</v>
      </c>
      <c r="BH203" s="160">
        <f t="shared" ref="BH203:BH216" si="47">IF(N203="zníž. prenesená",J203,0)</f>
        <v>0</v>
      </c>
      <c r="BI203" s="160">
        <f t="shared" ref="BI203:BI216" si="48">IF(N203="nulová",J203,0)</f>
        <v>0</v>
      </c>
      <c r="BJ203" s="14" t="s">
        <v>173</v>
      </c>
      <c r="BK203" s="161">
        <f t="shared" ref="BK203:BK216" si="49">ROUND(I203*H203,3)</f>
        <v>0</v>
      </c>
      <c r="BL203" s="14" t="s">
        <v>232</v>
      </c>
      <c r="BM203" s="159" t="s">
        <v>413</v>
      </c>
    </row>
    <row r="204" spans="1:65" s="2" customFormat="1" ht="24.2" customHeight="1">
      <c r="A204" s="29"/>
      <c r="B204" s="147"/>
      <c r="C204" s="148" t="s">
        <v>414</v>
      </c>
      <c r="D204" s="148" t="s">
        <v>169</v>
      </c>
      <c r="E204" s="149" t="s">
        <v>415</v>
      </c>
      <c r="F204" s="150" t="s">
        <v>416</v>
      </c>
      <c r="G204" s="151" t="s">
        <v>268</v>
      </c>
      <c r="H204" s="152">
        <v>12</v>
      </c>
      <c r="I204" s="153"/>
      <c r="J204" s="152">
        <f t="shared" si="40"/>
        <v>0</v>
      </c>
      <c r="K204" s="154"/>
      <c r="L204" s="30"/>
      <c r="M204" s="155" t="s">
        <v>1</v>
      </c>
      <c r="N204" s="156" t="s">
        <v>41</v>
      </c>
      <c r="O204" s="58"/>
      <c r="P204" s="157">
        <f t="shared" si="41"/>
        <v>0</v>
      </c>
      <c r="Q204" s="157">
        <v>0</v>
      </c>
      <c r="R204" s="157">
        <f t="shared" si="42"/>
        <v>0</v>
      </c>
      <c r="S204" s="157">
        <v>0</v>
      </c>
      <c r="T204" s="158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232</v>
      </c>
      <c r="AT204" s="159" t="s">
        <v>169</v>
      </c>
      <c r="AU204" s="159" t="s">
        <v>173</v>
      </c>
      <c r="AY204" s="14" t="s">
        <v>166</v>
      </c>
      <c r="BE204" s="160">
        <f t="shared" si="44"/>
        <v>0</v>
      </c>
      <c r="BF204" s="160">
        <f t="shared" si="45"/>
        <v>0</v>
      </c>
      <c r="BG204" s="160">
        <f t="shared" si="46"/>
        <v>0</v>
      </c>
      <c r="BH204" s="160">
        <f t="shared" si="47"/>
        <v>0</v>
      </c>
      <c r="BI204" s="160">
        <f t="shared" si="48"/>
        <v>0</v>
      </c>
      <c r="BJ204" s="14" t="s">
        <v>173</v>
      </c>
      <c r="BK204" s="161">
        <f t="shared" si="49"/>
        <v>0</v>
      </c>
      <c r="BL204" s="14" t="s">
        <v>232</v>
      </c>
      <c r="BM204" s="159" t="s">
        <v>417</v>
      </c>
    </row>
    <row r="205" spans="1:65" s="2" customFormat="1" ht="24.2" customHeight="1">
      <c r="A205" s="29"/>
      <c r="B205" s="147"/>
      <c r="C205" s="162" t="s">
        <v>418</v>
      </c>
      <c r="D205" s="162" t="s">
        <v>271</v>
      </c>
      <c r="E205" s="163" t="s">
        <v>419</v>
      </c>
      <c r="F205" s="164" t="s">
        <v>420</v>
      </c>
      <c r="G205" s="165" t="s">
        <v>268</v>
      </c>
      <c r="H205" s="166">
        <v>1</v>
      </c>
      <c r="I205" s="167"/>
      <c r="J205" s="166">
        <f t="shared" si="40"/>
        <v>0</v>
      </c>
      <c r="K205" s="168"/>
      <c r="L205" s="169"/>
      <c r="M205" s="170" t="s">
        <v>1</v>
      </c>
      <c r="N205" s="171" t="s">
        <v>41</v>
      </c>
      <c r="O205" s="58"/>
      <c r="P205" s="157">
        <f t="shared" si="41"/>
        <v>0</v>
      </c>
      <c r="Q205" s="157">
        <v>0</v>
      </c>
      <c r="R205" s="157">
        <f t="shared" si="42"/>
        <v>0</v>
      </c>
      <c r="S205" s="157">
        <v>0</v>
      </c>
      <c r="T205" s="158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307</v>
      </c>
      <c r="AT205" s="159" t="s">
        <v>271</v>
      </c>
      <c r="AU205" s="159" t="s">
        <v>173</v>
      </c>
      <c r="AY205" s="14" t="s">
        <v>166</v>
      </c>
      <c r="BE205" s="160">
        <f t="shared" si="44"/>
        <v>0</v>
      </c>
      <c r="BF205" s="160">
        <f t="shared" si="45"/>
        <v>0</v>
      </c>
      <c r="BG205" s="160">
        <f t="shared" si="46"/>
        <v>0</v>
      </c>
      <c r="BH205" s="160">
        <f t="shared" si="47"/>
        <v>0</v>
      </c>
      <c r="BI205" s="160">
        <f t="shared" si="48"/>
        <v>0</v>
      </c>
      <c r="BJ205" s="14" t="s">
        <v>173</v>
      </c>
      <c r="BK205" s="161">
        <f t="shared" si="49"/>
        <v>0</v>
      </c>
      <c r="BL205" s="14" t="s">
        <v>232</v>
      </c>
      <c r="BM205" s="159" t="s">
        <v>421</v>
      </c>
    </row>
    <row r="206" spans="1:65" s="2" customFormat="1" ht="24.2" customHeight="1">
      <c r="A206" s="29"/>
      <c r="B206" s="147"/>
      <c r="C206" s="162" t="s">
        <v>422</v>
      </c>
      <c r="D206" s="162" t="s">
        <v>271</v>
      </c>
      <c r="E206" s="163" t="s">
        <v>423</v>
      </c>
      <c r="F206" s="164" t="s">
        <v>424</v>
      </c>
      <c r="G206" s="165" t="s">
        <v>268</v>
      </c>
      <c r="H206" s="166">
        <v>2</v>
      </c>
      <c r="I206" s="167"/>
      <c r="J206" s="166">
        <f t="shared" si="40"/>
        <v>0</v>
      </c>
      <c r="K206" s="168"/>
      <c r="L206" s="169"/>
      <c r="M206" s="170" t="s">
        <v>1</v>
      </c>
      <c r="N206" s="171" t="s">
        <v>41</v>
      </c>
      <c r="O206" s="58"/>
      <c r="P206" s="157">
        <f t="shared" si="41"/>
        <v>0</v>
      </c>
      <c r="Q206" s="157">
        <v>0</v>
      </c>
      <c r="R206" s="157">
        <f t="shared" si="42"/>
        <v>0</v>
      </c>
      <c r="S206" s="157">
        <v>0</v>
      </c>
      <c r="T206" s="158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9" t="s">
        <v>307</v>
      </c>
      <c r="AT206" s="159" t="s">
        <v>271</v>
      </c>
      <c r="AU206" s="159" t="s">
        <v>173</v>
      </c>
      <c r="AY206" s="14" t="s">
        <v>166</v>
      </c>
      <c r="BE206" s="160">
        <f t="shared" si="44"/>
        <v>0</v>
      </c>
      <c r="BF206" s="160">
        <f t="shared" si="45"/>
        <v>0</v>
      </c>
      <c r="BG206" s="160">
        <f t="shared" si="46"/>
        <v>0</v>
      </c>
      <c r="BH206" s="160">
        <f t="shared" si="47"/>
        <v>0</v>
      </c>
      <c r="BI206" s="160">
        <f t="shared" si="48"/>
        <v>0</v>
      </c>
      <c r="BJ206" s="14" t="s">
        <v>173</v>
      </c>
      <c r="BK206" s="161">
        <f t="shared" si="49"/>
        <v>0</v>
      </c>
      <c r="BL206" s="14" t="s">
        <v>232</v>
      </c>
      <c r="BM206" s="159" t="s">
        <v>425</v>
      </c>
    </row>
    <row r="207" spans="1:65" s="2" customFormat="1" ht="24.2" customHeight="1">
      <c r="A207" s="29"/>
      <c r="B207" s="147"/>
      <c r="C207" s="162" t="s">
        <v>426</v>
      </c>
      <c r="D207" s="162" t="s">
        <v>271</v>
      </c>
      <c r="E207" s="163" t="s">
        <v>427</v>
      </c>
      <c r="F207" s="164" t="s">
        <v>428</v>
      </c>
      <c r="G207" s="165" t="s">
        <v>268</v>
      </c>
      <c r="H207" s="166">
        <v>7</v>
      </c>
      <c r="I207" s="167"/>
      <c r="J207" s="166">
        <f t="shared" si="40"/>
        <v>0</v>
      </c>
      <c r="K207" s="168"/>
      <c r="L207" s="169"/>
      <c r="M207" s="170" t="s">
        <v>1</v>
      </c>
      <c r="N207" s="171" t="s">
        <v>41</v>
      </c>
      <c r="O207" s="58"/>
      <c r="P207" s="157">
        <f t="shared" si="41"/>
        <v>0</v>
      </c>
      <c r="Q207" s="157">
        <v>0</v>
      </c>
      <c r="R207" s="157">
        <f t="shared" si="42"/>
        <v>0</v>
      </c>
      <c r="S207" s="157">
        <v>0</v>
      </c>
      <c r="T207" s="158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9" t="s">
        <v>307</v>
      </c>
      <c r="AT207" s="159" t="s">
        <v>271</v>
      </c>
      <c r="AU207" s="159" t="s">
        <v>173</v>
      </c>
      <c r="AY207" s="14" t="s">
        <v>166</v>
      </c>
      <c r="BE207" s="160">
        <f t="shared" si="44"/>
        <v>0</v>
      </c>
      <c r="BF207" s="160">
        <f t="shared" si="45"/>
        <v>0</v>
      </c>
      <c r="BG207" s="160">
        <f t="shared" si="46"/>
        <v>0</v>
      </c>
      <c r="BH207" s="160">
        <f t="shared" si="47"/>
        <v>0</v>
      </c>
      <c r="BI207" s="160">
        <f t="shared" si="48"/>
        <v>0</v>
      </c>
      <c r="BJ207" s="14" t="s">
        <v>173</v>
      </c>
      <c r="BK207" s="161">
        <f t="shared" si="49"/>
        <v>0</v>
      </c>
      <c r="BL207" s="14" t="s">
        <v>232</v>
      </c>
      <c r="BM207" s="159" t="s">
        <v>429</v>
      </c>
    </row>
    <row r="208" spans="1:65" s="2" customFormat="1" ht="24.2" customHeight="1">
      <c r="A208" s="29"/>
      <c r="B208" s="147"/>
      <c r="C208" s="162" t="s">
        <v>430</v>
      </c>
      <c r="D208" s="162" t="s">
        <v>271</v>
      </c>
      <c r="E208" s="163" t="s">
        <v>431</v>
      </c>
      <c r="F208" s="164" t="s">
        <v>432</v>
      </c>
      <c r="G208" s="165" t="s">
        <v>268</v>
      </c>
      <c r="H208" s="166">
        <v>2</v>
      </c>
      <c r="I208" s="167"/>
      <c r="J208" s="166">
        <f t="shared" si="40"/>
        <v>0</v>
      </c>
      <c r="K208" s="168"/>
      <c r="L208" s="169"/>
      <c r="M208" s="170" t="s">
        <v>1</v>
      </c>
      <c r="N208" s="171" t="s">
        <v>41</v>
      </c>
      <c r="O208" s="58"/>
      <c r="P208" s="157">
        <f t="shared" si="41"/>
        <v>0</v>
      </c>
      <c r="Q208" s="157">
        <v>0</v>
      </c>
      <c r="R208" s="157">
        <f t="shared" si="42"/>
        <v>0</v>
      </c>
      <c r="S208" s="157">
        <v>0</v>
      </c>
      <c r="T208" s="158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9" t="s">
        <v>307</v>
      </c>
      <c r="AT208" s="159" t="s">
        <v>271</v>
      </c>
      <c r="AU208" s="159" t="s">
        <v>173</v>
      </c>
      <c r="AY208" s="14" t="s">
        <v>166</v>
      </c>
      <c r="BE208" s="160">
        <f t="shared" si="44"/>
        <v>0</v>
      </c>
      <c r="BF208" s="160">
        <f t="shared" si="45"/>
        <v>0</v>
      </c>
      <c r="BG208" s="160">
        <f t="shared" si="46"/>
        <v>0</v>
      </c>
      <c r="BH208" s="160">
        <f t="shared" si="47"/>
        <v>0</v>
      </c>
      <c r="BI208" s="160">
        <f t="shared" si="48"/>
        <v>0</v>
      </c>
      <c r="BJ208" s="14" t="s">
        <v>173</v>
      </c>
      <c r="BK208" s="161">
        <f t="shared" si="49"/>
        <v>0</v>
      </c>
      <c r="BL208" s="14" t="s">
        <v>232</v>
      </c>
      <c r="BM208" s="159" t="s">
        <v>433</v>
      </c>
    </row>
    <row r="209" spans="1:65" s="2" customFormat="1" ht="33" customHeight="1">
      <c r="A209" s="29"/>
      <c r="B209" s="147"/>
      <c r="C209" s="148" t="s">
        <v>434</v>
      </c>
      <c r="D209" s="148" t="s">
        <v>169</v>
      </c>
      <c r="E209" s="149" t="s">
        <v>435</v>
      </c>
      <c r="F209" s="150" t="s">
        <v>436</v>
      </c>
      <c r="G209" s="151" t="s">
        <v>268</v>
      </c>
      <c r="H209" s="152">
        <v>3</v>
      </c>
      <c r="I209" s="153"/>
      <c r="J209" s="152">
        <f t="shared" si="40"/>
        <v>0</v>
      </c>
      <c r="K209" s="154"/>
      <c r="L209" s="30"/>
      <c r="M209" s="155" t="s">
        <v>1</v>
      </c>
      <c r="N209" s="156" t="s">
        <v>41</v>
      </c>
      <c r="O209" s="58"/>
      <c r="P209" s="157">
        <f t="shared" si="41"/>
        <v>0</v>
      </c>
      <c r="Q209" s="157">
        <v>0</v>
      </c>
      <c r="R209" s="157">
        <f t="shared" si="42"/>
        <v>0</v>
      </c>
      <c r="S209" s="157">
        <v>0</v>
      </c>
      <c r="T209" s="158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9" t="s">
        <v>232</v>
      </c>
      <c r="AT209" s="159" t="s">
        <v>169</v>
      </c>
      <c r="AU209" s="159" t="s">
        <v>173</v>
      </c>
      <c r="AY209" s="14" t="s">
        <v>166</v>
      </c>
      <c r="BE209" s="160">
        <f t="shared" si="44"/>
        <v>0</v>
      </c>
      <c r="BF209" s="160">
        <f t="shared" si="45"/>
        <v>0</v>
      </c>
      <c r="BG209" s="160">
        <f t="shared" si="46"/>
        <v>0</v>
      </c>
      <c r="BH209" s="160">
        <f t="shared" si="47"/>
        <v>0</v>
      </c>
      <c r="BI209" s="160">
        <f t="shared" si="48"/>
        <v>0</v>
      </c>
      <c r="BJ209" s="14" t="s">
        <v>173</v>
      </c>
      <c r="BK209" s="161">
        <f t="shared" si="49"/>
        <v>0</v>
      </c>
      <c r="BL209" s="14" t="s">
        <v>232</v>
      </c>
      <c r="BM209" s="159" t="s">
        <v>437</v>
      </c>
    </row>
    <row r="210" spans="1:65" s="2" customFormat="1" ht="33" customHeight="1">
      <c r="A210" s="29"/>
      <c r="B210" s="147"/>
      <c r="C210" s="162" t="s">
        <v>438</v>
      </c>
      <c r="D210" s="162" t="s">
        <v>271</v>
      </c>
      <c r="E210" s="163" t="s">
        <v>439</v>
      </c>
      <c r="F210" s="164" t="s">
        <v>440</v>
      </c>
      <c r="G210" s="165" t="s">
        <v>268</v>
      </c>
      <c r="H210" s="166">
        <v>3</v>
      </c>
      <c r="I210" s="167"/>
      <c r="J210" s="166">
        <f t="shared" si="40"/>
        <v>0</v>
      </c>
      <c r="K210" s="168"/>
      <c r="L210" s="169"/>
      <c r="M210" s="170" t="s">
        <v>1</v>
      </c>
      <c r="N210" s="171" t="s">
        <v>41</v>
      </c>
      <c r="O210" s="58"/>
      <c r="P210" s="157">
        <f t="shared" si="41"/>
        <v>0</v>
      </c>
      <c r="Q210" s="157">
        <v>0</v>
      </c>
      <c r="R210" s="157">
        <f t="shared" si="42"/>
        <v>0</v>
      </c>
      <c r="S210" s="157">
        <v>0</v>
      </c>
      <c r="T210" s="158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307</v>
      </c>
      <c r="AT210" s="159" t="s">
        <v>271</v>
      </c>
      <c r="AU210" s="159" t="s">
        <v>173</v>
      </c>
      <c r="AY210" s="14" t="s">
        <v>166</v>
      </c>
      <c r="BE210" s="160">
        <f t="shared" si="44"/>
        <v>0</v>
      </c>
      <c r="BF210" s="160">
        <f t="shared" si="45"/>
        <v>0</v>
      </c>
      <c r="BG210" s="160">
        <f t="shared" si="46"/>
        <v>0</v>
      </c>
      <c r="BH210" s="160">
        <f t="shared" si="47"/>
        <v>0</v>
      </c>
      <c r="BI210" s="160">
        <f t="shared" si="48"/>
        <v>0</v>
      </c>
      <c r="BJ210" s="14" t="s">
        <v>173</v>
      </c>
      <c r="BK210" s="161">
        <f t="shared" si="49"/>
        <v>0</v>
      </c>
      <c r="BL210" s="14" t="s">
        <v>232</v>
      </c>
      <c r="BM210" s="159" t="s">
        <v>441</v>
      </c>
    </row>
    <row r="211" spans="1:65" s="2" customFormat="1" ht="16.5" customHeight="1">
      <c r="A211" s="29"/>
      <c r="B211" s="147"/>
      <c r="C211" s="148" t="s">
        <v>442</v>
      </c>
      <c r="D211" s="148" t="s">
        <v>169</v>
      </c>
      <c r="E211" s="149" t="s">
        <v>443</v>
      </c>
      <c r="F211" s="150" t="s">
        <v>444</v>
      </c>
      <c r="G211" s="151" t="s">
        <v>268</v>
      </c>
      <c r="H211" s="152">
        <v>5</v>
      </c>
      <c r="I211" s="153"/>
      <c r="J211" s="152">
        <f t="shared" si="40"/>
        <v>0</v>
      </c>
      <c r="K211" s="154"/>
      <c r="L211" s="30"/>
      <c r="M211" s="155" t="s">
        <v>1</v>
      </c>
      <c r="N211" s="156" t="s">
        <v>41</v>
      </c>
      <c r="O211" s="58"/>
      <c r="P211" s="157">
        <f t="shared" si="41"/>
        <v>0</v>
      </c>
      <c r="Q211" s="157">
        <v>0</v>
      </c>
      <c r="R211" s="157">
        <f t="shared" si="42"/>
        <v>0</v>
      </c>
      <c r="S211" s="157">
        <v>0</v>
      </c>
      <c r="T211" s="158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232</v>
      </c>
      <c r="AT211" s="159" t="s">
        <v>169</v>
      </c>
      <c r="AU211" s="159" t="s">
        <v>173</v>
      </c>
      <c r="AY211" s="14" t="s">
        <v>166</v>
      </c>
      <c r="BE211" s="160">
        <f t="shared" si="44"/>
        <v>0</v>
      </c>
      <c r="BF211" s="160">
        <f t="shared" si="45"/>
        <v>0</v>
      </c>
      <c r="BG211" s="160">
        <f t="shared" si="46"/>
        <v>0</v>
      </c>
      <c r="BH211" s="160">
        <f t="shared" si="47"/>
        <v>0</v>
      </c>
      <c r="BI211" s="160">
        <f t="shared" si="48"/>
        <v>0</v>
      </c>
      <c r="BJ211" s="14" t="s">
        <v>173</v>
      </c>
      <c r="BK211" s="161">
        <f t="shared" si="49"/>
        <v>0</v>
      </c>
      <c r="BL211" s="14" t="s">
        <v>232</v>
      </c>
      <c r="BM211" s="159" t="s">
        <v>445</v>
      </c>
    </row>
    <row r="212" spans="1:65" s="2" customFormat="1" ht="24.2" customHeight="1">
      <c r="A212" s="29"/>
      <c r="B212" s="147"/>
      <c r="C212" s="162" t="s">
        <v>446</v>
      </c>
      <c r="D212" s="162" t="s">
        <v>271</v>
      </c>
      <c r="E212" s="163" t="s">
        <v>447</v>
      </c>
      <c r="F212" s="164" t="s">
        <v>448</v>
      </c>
      <c r="G212" s="165" t="s">
        <v>268</v>
      </c>
      <c r="H212" s="166">
        <v>2</v>
      </c>
      <c r="I212" s="167"/>
      <c r="J212" s="166">
        <f t="shared" si="40"/>
        <v>0</v>
      </c>
      <c r="K212" s="168"/>
      <c r="L212" s="169"/>
      <c r="M212" s="170" t="s">
        <v>1</v>
      </c>
      <c r="N212" s="171" t="s">
        <v>41</v>
      </c>
      <c r="O212" s="58"/>
      <c r="P212" s="157">
        <f t="shared" si="41"/>
        <v>0</v>
      </c>
      <c r="Q212" s="157">
        <v>0</v>
      </c>
      <c r="R212" s="157">
        <f t="shared" si="42"/>
        <v>0</v>
      </c>
      <c r="S212" s="157">
        <v>0</v>
      </c>
      <c r="T212" s="158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307</v>
      </c>
      <c r="AT212" s="159" t="s">
        <v>271</v>
      </c>
      <c r="AU212" s="159" t="s">
        <v>173</v>
      </c>
      <c r="AY212" s="14" t="s">
        <v>166</v>
      </c>
      <c r="BE212" s="160">
        <f t="shared" si="44"/>
        <v>0</v>
      </c>
      <c r="BF212" s="160">
        <f t="shared" si="45"/>
        <v>0</v>
      </c>
      <c r="BG212" s="160">
        <f t="shared" si="46"/>
        <v>0</v>
      </c>
      <c r="BH212" s="160">
        <f t="shared" si="47"/>
        <v>0</v>
      </c>
      <c r="BI212" s="160">
        <f t="shared" si="48"/>
        <v>0</v>
      </c>
      <c r="BJ212" s="14" t="s">
        <v>173</v>
      </c>
      <c r="BK212" s="161">
        <f t="shared" si="49"/>
        <v>0</v>
      </c>
      <c r="BL212" s="14" t="s">
        <v>232</v>
      </c>
      <c r="BM212" s="159" t="s">
        <v>449</v>
      </c>
    </row>
    <row r="213" spans="1:65" s="2" customFormat="1" ht="33" customHeight="1">
      <c r="A213" s="29"/>
      <c r="B213" s="147"/>
      <c r="C213" s="162" t="s">
        <v>450</v>
      </c>
      <c r="D213" s="162" t="s">
        <v>271</v>
      </c>
      <c r="E213" s="163" t="s">
        <v>451</v>
      </c>
      <c r="F213" s="164" t="s">
        <v>452</v>
      </c>
      <c r="G213" s="165" t="s">
        <v>268</v>
      </c>
      <c r="H213" s="166">
        <v>3</v>
      </c>
      <c r="I213" s="167"/>
      <c r="J213" s="166">
        <f t="shared" si="40"/>
        <v>0</v>
      </c>
      <c r="K213" s="168"/>
      <c r="L213" s="169"/>
      <c r="M213" s="170" t="s">
        <v>1</v>
      </c>
      <c r="N213" s="171" t="s">
        <v>41</v>
      </c>
      <c r="O213" s="58"/>
      <c r="P213" s="157">
        <f t="shared" si="41"/>
        <v>0</v>
      </c>
      <c r="Q213" s="157">
        <v>0</v>
      </c>
      <c r="R213" s="157">
        <f t="shared" si="42"/>
        <v>0</v>
      </c>
      <c r="S213" s="157">
        <v>0</v>
      </c>
      <c r="T213" s="158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9" t="s">
        <v>307</v>
      </c>
      <c r="AT213" s="159" t="s">
        <v>271</v>
      </c>
      <c r="AU213" s="159" t="s">
        <v>173</v>
      </c>
      <c r="AY213" s="14" t="s">
        <v>166</v>
      </c>
      <c r="BE213" s="160">
        <f t="shared" si="44"/>
        <v>0</v>
      </c>
      <c r="BF213" s="160">
        <f t="shared" si="45"/>
        <v>0</v>
      </c>
      <c r="BG213" s="160">
        <f t="shared" si="46"/>
        <v>0</v>
      </c>
      <c r="BH213" s="160">
        <f t="shared" si="47"/>
        <v>0</v>
      </c>
      <c r="BI213" s="160">
        <f t="shared" si="48"/>
        <v>0</v>
      </c>
      <c r="BJ213" s="14" t="s">
        <v>173</v>
      </c>
      <c r="BK213" s="161">
        <f t="shared" si="49"/>
        <v>0</v>
      </c>
      <c r="BL213" s="14" t="s">
        <v>232</v>
      </c>
      <c r="BM213" s="159" t="s">
        <v>453</v>
      </c>
    </row>
    <row r="214" spans="1:65" s="2" customFormat="1" ht="24.2" customHeight="1">
      <c r="A214" s="29"/>
      <c r="B214" s="147"/>
      <c r="C214" s="148" t="s">
        <v>454</v>
      </c>
      <c r="D214" s="148" t="s">
        <v>169</v>
      </c>
      <c r="E214" s="149" t="s">
        <v>455</v>
      </c>
      <c r="F214" s="150" t="s">
        <v>456</v>
      </c>
      <c r="G214" s="151" t="s">
        <v>268</v>
      </c>
      <c r="H214" s="152">
        <v>64</v>
      </c>
      <c r="I214" s="153"/>
      <c r="J214" s="152">
        <f t="shared" si="40"/>
        <v>0</v>
      </c>
      <c r="K214" s="154"/>
      <c r="L214" s="30"/>
      <c r="M214" s="155" t="s">
        <v>1</v>
      </c>
      <c r="N214" s="156" t="s">
        <v>41</v>
      </c>
      <c r="O214" s="58"/>
      <c r="P214" s="157">
        <f t="shared" si="41"/>
        <v>0</v>
      </c>
      <c r="Q214" s="157">
        <v>0</v>
      </c>
      <c r="R214" s="157">
        <f t="shared" si="42"/>
        <v>0</v>
      </c>
      <c r="S214" s="157">
        <v>0</v>
      </c>
      <c r="T214" s="158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232</v>
      </c>
      <c r="AT214" s="159" t="s">
        <v>169</v>
      </c>
      <c r="AU214" s="159" t="s">
        <v>173</v>
      </c>
      <c r="AY214" s="14" t="s">
        <v>166</v>
      </c>
      <c r="BE214" s="160">
        <f t="shared" si="44"/>
        <v>0</v>
      </c>
      <c r="BF214" s="160">
        <f t="shared" si="45"/>
        <v>0</v>
      </c>
      <c r="BG214" s="160">
        <f t="shared" si="46"/>
        <v>0</v>
      </c>
      <c r="BH214" s="160">
        <f t="shared" si="47"/>
        <v>0</v>
      </c>
      <c r="BI214" s="160">
        <f t="shared" si="48"/>
        <v>0</v>
      </c>
      <c r="BJ214" s="14" t="s">
        <v>173</v>
      </c>
      <c r="BK214" s="161">
        <f t="shared" si="49"/>
        <v>0</v>
      </c>
      <c r="BL214" s="14" t="s">
        <v>232</v>
      </c>
      <c r="BM214" s="159" t="s">
        <v>457</v>
      </c>
    </row>
    <row r="215" spans="1:65" s="2" customFormat="1" ht="16.5" customHeight="1">
      <c r="A215" s="29"/>
      <c r="B215" s="147"/>
      <c r="C215" s="162" t="s">
        <v>458</v>
      </c>
      <c r="D215" s="162" t="s">
        <v>271</v>
      </c>
      <c r="E215" s="163" t="s">
        <v>459</v>
      </c>
      <c r="F215" s="164" t="s">
        <v>460</v>
      </c>
      <c r="G215" s="165" t="s">
        <v>222</v>
      </c>
      <c r="H215" s="166">
        <v>96</v>
      </c>
      <c r="I215" s="167"/>
      <c r="J215" s="166">
        <f t="shared" si="40"/>
        <v>0</v>
      </c>
      <c r="K215" s="168"/>
      <c r="L215" s="169"/>
      <c r="M215" s="170" t="s">
        <v>1</v>
      </c>
      <c r="N215" s="171" t="s">
        <v>41</v>
      </c>
      <c r="O215" s="58"/>
      <c r="P215" s="157">
        <f t="shared" si="41"/>
        <v>0</v>
      </c>
      <c r="Q215" s="157">
        <v>0</v>
      </c>
      <c r="R215" s="157">
        <f t="shared" si="42"/>
        <v>0</v>
      </c>
      <c r="S215" s="157">
        <v>0</v>
      </c>
      <c r="T215" s="158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9" t="s">
        <v>307</v>
      </c>
      <c r="AT215" s="159" t="s">
        <v>271</v>
      </c>
      <c r="AU215" s="159" t="s">
        <v>173</v>
      </c>
      <c r="AY215" s="14" t="s">
        <v>166</v>
      </c>
      <c r="BE215" s="160">
        <f t="shared" si="44"/>
        <v>0</v>
      </c>
      <c r="BF215" s="160">
        <f t="shared" si="45"/>
        <v>0</v>
      </c>
      <c r="BG215" s="160">
        <f t="shared" si="46"/>
        <v>0</v>
      </c>
      <c r="BH215" s="160">
        <f t="shared" si="47"/>
        <v>0</v>
      </c>
      <c r="BI215" s="160">
        <f t="shared" si="48"/>
        <v>0</v>
      </c>
      <c r="BJ215" s="14" t="s">
        <v>173</v>
      </c>
      <c r="BK215" s="161">
        <f t="shared" si="49"/>
        <v>0</v>
      </c>
      <c r="BL215" s="14" t="s">
        <v>232</v>
      </c>
      <c r="BM215" s="159" t="s">
        <v>461</v>
      </c>
    </row>
    <row r="216" spans="1:65" s="2" customFormat="1" ht="24.2" customHeight="1">
      <c r="A216" s="29"/>
      <c r="B216" s="147"/>
      <c r="C216" s="148" t="s">
        <v>462</v>
      </c>
      <c r="D216" s="148" t="s">
        <v>169</v>
      </c>
      <c r="E216" s="149" t="s">
        <v>463</v>
      </c>
      <c r="F216" s="150" t="s">
        <v>464</v>
      </c>
      <c r="G216" s="151" t="s">
        <v>334</v>
      </c>
      <c r="H216" s="153"/>
      <c r="I216" s="153"/>
      <c r="J216" s="152">
        <f t="shared" si="40"/>
        <v>0</v>
      </c>
      <c r="K216" s="154"/>
      <c r="L216" s="30"/>
      <c r="M216" s="155" t="s">
        <v>1</v>
      </c>
      <c r="N216" s="156" t="s">
        <v>41</v>
      </c>
      <c r="O216" s="58"/>
      <c r="P216" s="157">
        <f t="shared" si="41"/>
        <v>0</v>
      </c>
      <c r="Q216" s="157">
        <v>0</v>
      </c>
      <c r="R216" s="157">
        <f t="shared" si="42"/>
        <v>0</v>
      </c>
      <c r="S216" s="157">
        <v>0</v>
      </c>
      <c r="T216" s="158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9" t="s">
        <v>232</v>
      </c>
      <c r="AT216" s="159" t="s">
        <v>169</v>
      </c>
      <c r="AU216" s="159" t="s">
        <v>173</v>
      </c>
      <c r="AY216" s="14" t="s">
        <v>166</v>
      </c>
      <c r="BE216" s="160">
        <f t="shared" si="44"/>
        <v>0</v>
      </c>
      <c r="BF216" s="160">
        <f t="shared" si="45"/>
        <v>0</v>
      </c>
      <c r="BG216" s="160">
        <f t="shared" si="46"/>
        <v>0</v>
      </c>
      <c r="BH216" s="160">
        <f t="shared" si="47"/>
        <v>0</v>
      </c>
      <c r="BI216" s="160">
        <f t="shared" si="48"/>
        <v>0</v>
      </c>
      <c r="BJ216" s="14" t="s">
        <v>173</v>
      </c>
      <c r="BK216" s="161">
        <f t="shared" si="49"/>
        <v>0</v>
      </c>
      <c r="BL216" s="14" t="s">
        <v>232</v>
      </c>
      <c r="BM216" s="159" t="s">
        <v>465</v>
      </c>
    </row>
    <row r="217" spans="1:65" s="12" customFormat="1" ht="22.9" customHeight="1">
      <c r="B217" s="134"/>
      <c r="D217" s="135" t="s">
        <v>74</v>
      </c>
      <c r="E217" s="145" t="s">
        <v>466</v>
      </c>
      <c r="F217" s="145" t="s">
        <v>467</v>
      </c>
      <c r="I217" s="137"/>
      <c r="J217" s="146">
        <f>BK217</f>
        <v>0</v>
      </c>
      <c r="L217" s="134"/>
      <c r="M217" s="139"/>
      <c r="N217" s="140"/>
      <c r="O217" s="140"/>
      <c r="P217" s="141">
        <f>SUM(P218:P228)</f>
        <v>0</v>
      </c>
      <c r="Q217" s="140"/>
      <c r="R217" s="141">
        <f>SUM(R218:R228)</f>
        <v>0</v>
      </c>
      <c r="S217" s="140"/>
      <c r="T217" s="142">
        <f>SUM(T218:T228)</f>
        <v>0</v>
      </c>
      <c r="AR217" s="135" t="s">
        <v>173</v>
      </c>
      <c r="AT217" s="143" t="s">
        <v>74</v>
      </c>
      <c r="AU217" s="143" t="s">
        <v>83</v>
      </c>
      <c r="AY217" s="135" t="s">
        <v>166</v>
      </c>
      <c r="BK217" s="144">
        <f>SUM(BK218:BK228)</f>
        <v>0</v>
      </c>
    </row>
    <row r="218" spans="1:65" s="2" customFormat="1" ht="33" customHeight="1">
      <c r="A218" s="29"/>
      <c r="B218" s="147"/>
      <c r="C218" s="148" t="s">
        <v>468</v>
      </c>
      <c r="D218" s="148" t="s">
        <v>169</v>
      </c>
      <c r="E218" s="149" t="s">
        <v>469</v>
      </c>
      <c r="F218" s="150" t="s">
        <v>470</v>
      </c>
      <c r="G218" s="151" t="s">
        <v>274</v>
      </c>
      <c r="H218" s="152">
        <v>1</v>
      </c>
      <c r="I218" s="153"/>
      <c r="J218" s="152">
        <f t="shared" ref="J218:J228" si="50">ROUND(I218*H218,3)</f>
        <v>0</v>
      </c>
      <c r="K218" s="154"/>
      <c r="L218" s="30"/>
      <c r="M218" s="155" t="s">
        <v>1</v>
      </c>
      <c r="N218" s="156" t="s">
        <v>41</v>
      </c>
      <c r="O218" s="58"/>
      <c r="P218" s="157">
        <f t="shared" ref="P218:P228" si="51">O218*H218</f>
        <v>0</v>
      </c>
      <c r="Q218" s="157">
        <v>0</v>
      </c>
      <c r="R218" s="157">
        <f t="shared" ref="R218:R228" si="52">Q218*H218</f>
        <v>0</v>
      </c>
      <c r="S218" s="157">
        <v>0</v>
      </c>
      <c r="T218" s="158">
        <f t="shared" ref="T218:T228" si="53"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9" t="s">
        <v>232</v>
      </c>
      <c r="AT218" s="159" t="s">
        <v>169</v>
      </c>
      <c r="AU218" s="159" t="s">
        <v>173</v>
      </c>
      <c r="AY218" s="14" t="s">
        <v>166</v>
      </c>
      <c r="BE218" s="160">
        <f t="shared" ref="BE218:BE228" si="54">IF(N218="základná",J218,0)</f>
        <v>0</v>
      </c>
      <c r="BF218" s="160">
        <f t="shared" ref="BF218:BF228" si="55">IF(N218="znížená",J218,0)</f>
        <v>0</v>
      </c>
      <c r="BG218" s="160">
        <f t="shared" ref="BG218:BG228" si="56">IF(N218="zákl. prenesená",J218,0)</f>
        <v>0</v>
      </c>
      <c r="BH218" s="160">
        <f t="shared" ref="BH218:BH228" si="57">IF(N218="zníž. prenesená",J218,0)</f>
        <v>0</v>
      </c>
      <c r="BI218" s="160">
        <f t="shared" ref="BI218:BI228" si="58">IF(N218="nulová",J218,0)</f>
        <v>0</v>
      </c>
      <c r="BJ218" s="14" t="s">
        <v>173</v>
      </c>
      <c r="BK218" s="161">
        <f t="shared" ref="BK218:BK228" si="59">ROUND(I218*H218,3)</f>
        <v>0</v>
      </c>
      <c r="BL218" s="14" t="s">
        <v>232</v>
      </c>
      <c r="BM218" s="159" t="s">
        <v>471</v>
      </c>
    </row>
    <row r="219" spans="1:65" s="2" customFormat="1" ht="24.2" customHeight="1">
      <c r="A219" s="29"/>
      <c r="B219" s="147"/>
      <c r="C219" s="148" t="s">
        <v>472</v>
      </c>
      <c r="D219" s="148" t="s">
        <v>169</v>
      </c>
      <c r="E219" s="149" t="s">
        <v>473</v>
      </c>
      <c r="F219" s="150" t="s">
        <v>474</v>
      </c>
      <c r="G219" s="151" t="s">
        <v>274</v>
      </c>
      <c r="H219" s="152">
        <v>1</v>
      </c>
      <c r="I219" s="153"/>
      <c r="J219" s="152">
        <f t="shared" si="50"/>
        <v>0</v>
      </c>
      <c r="K219" s="154"/>
      <c r="L219" s="30"/>
      <c r="M219" s="155" t="s">
        <v>1</v>
      </c>
      <c r="N219" s="156" t="s">
        <v>41</v>
      </c>
      <c r="O219" s="58"/>
      <c r="P219" s="157">
        <f t="shared" si="51"/>
        <v>0</v>
      </c>
      <c r="Q219" s="157">
        <v>0</v>
      </c>
      <c r="R219" s="157">
        <f t="shared" si="52"/>
        <v>0</v>
      </c>
      <c r="S219" s="157">
        <v>0</v>
      </c>
      <c r="T219" s="158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9" t="s">
        <v>232</v>
      </c>
      <c r="AT219" s="159" t="s">
        <v>169</v>
      </c>
      <c r="AU219" s="159" t="s">
        <v>173</v>
      </c>
      <c r="AY219" s="14" t="s">
        <v>166</v>
      </c>
      <c r="BE219" s="160">
        <f t="shared" si="54"/>
        <v>0</v>
      </c>
      <c r="BF219" s="160">
        <f t="shared" si="55"/>
        <v>0</v>
      </c>
      <c r="BG219" s="160">
        <f t="shared" si="56"/>
        <v>0</v>
      </c>
      <c r="BH219" s="160">
        <f t="shared" si="57"/>
        <v>0</v>
      </c>
      <c r="BI219" s="160">
        <f t="shared" si="58"/>
        <v>0</v>
      </c>
      <c r="BJ219" s="14" t="s">
        <v>173</v>
      </c>
      <c r="BK219" s="161">
        <f t="shared" si="59"/>
        <v>0</v>
      </c>
      <c r="BL219" s="14" t="s">
        <v>232</v>
      </c>
      <c r="BM219" s="159" t="s">
        <v>475</v>
      </c>
    </row>
    <row r="220" spans="1:65" s="2" customFormat="1" ht="16.5" customHeight="1">
      <c r="A220" s="29"/>
      <c r="B220" s="147"/>
      <c r="C220" s="148" t="s">
        <v>476</v>
      </c>
      <c r="D220" s="148" t="s">
        <v>169</v>
      </c>
      <c r="E220" s="149" t="s">
        <v>477</v>
      </c>
      <c r="F220" s="150" t="s">
        <v>478</v>
      </c>
      <c r="G220" s="151" t="s">
        <v>222</v>
      </c>
      <c r="H220" s="152">
        <v>10</v>
      </c>
      <c r="I220" s="153"/>
      <c r="J220" s="152">
        <f t="shared" si="50"/>
        <v>0</v>
      </c>
      <c r="K220" s="154"/>
      <c r="L220" s="30"/>
      <c r="M220" s="155" t="s">
        <v>1</v>
      </c>
      <c r="N220" s="156" t="s">
        <v>41</v>
      </c>
      <c r="O220" s="58"/>
      <c r="P220" s="157">
        <f t="shared" si="51"/>
        <v>0</v>
      </c>
      <c r="Q220" s="157">
        <v>0</v>
      </c>
      <c r="R220" s="157">
        <f t="shared" si="52"/>
        <v>0</v>
      </c>
      <c r="S220" s="157">
        <v>0</v>
      </c>
      <c r="T220" s="158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9" t="s">
        <v>232</v>
      </c>
      <c r="AT220" s="159" t="s">
        <v>169</v>
      </c>
      <c r="AU220" s="159" t="s">
        <v>173</v>
      </c>
      <c r="AY220" s="14" t="s">
        <v>166</v>
      </c>
      <c r="BE220" s="160">
        <f t="shared" si="54"/>
        <v>0</v>
      </c>
      <c r="BF220" s="160">
        <f t="shared" si="55"/>
        <v>0</v>
      </c>
      <c r="BG220" s="160">
        <f t="shared" si="56"/>
        <v>0</v>
      </c>
      <c r="BH220" s="160">
        <f t="shared" si="57"/>
        <v>0</v>
      </c>
      <c r="BI220" s="160">
        <f t="shared" si="58"/>
        <v>0</v>
      </c>
      <c r="BJ220" s="14" t="s">
        <v>173</v>
      </c>
      <c r="BK220" s="161">
        <f t="shared" si="59"/>
        <v>0</v>
      </c>
      <c r="BL220" s="14" t="s">
        <v>232</v>
      </c>
      <c r="BM220" s="159" t="s">
        <v>479</v>
      </c>
    </row>
    <row r="221" spans="1:65" s="2" customFormat="1" ht="16.5" customHeight="1">
      <c r="A221" s="29"/>
      <c r="B221" s="147"/>
      <c r="C221" s="162" t="s">
        <v>480</v>
      </c>
      <c r="D221" s="162" t="s">
        <v>271</v>
      </c>
      <c r="E221" s="163" t="s">
        <v>481</v>
      </c>
      <c r="F221" s="164" t="s">
        <v>482</v>
      </c>
      <c r="G221" s="165" t="s">
        <v>222</v>
      </c>
      <c r="H221" s="166">
        <v>2.91</v>
      </c>
      <c r="I221" s="167"/>
      <c r="J221" s="166">
        <f t="shared" si="50"/>
        <v>0</v>
      </c>
      <c r="K221" s="168"/>
      <c r="L221" s="169"/>
      <c r="M221" s="170" t="s">
        <v>1</v>
      </c>
      <c r="N221" s="171" t="s">
        <v>41</v>
      </c>
      <c r="O221" s="58"/>
      <c r="P221" s="157">
        <f t="shared" si="51"/>
        <v>0</v>
      </c>
      <c r="Q221" s="157">
        <v>0</v>
      </c>
      <c r="R221" s="157">
        <f t="shared" si="52"/>
        <v>0</v>
      </c>
      <c r="S221" s="157">
        <v>0</v>
      </c>
      <c r="T221" s="158">
        <f t="shared" si="5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9" t="s">
        <v>307</v>
      </c>
      <c r="AT221" s="159" t="s">
        <v>271</v>
      </c>
      <c r="AU221" s="159" t="s">
        <v>173</v>
      </c>
      <c r="AY221" s="14" t="s">
        <v>166</v>
      </c>
      <c r="BE221" s="160">
        <f t="shared" si="54"/>
        <v>0</v>
      </c>
      <c r="BF221" s="160">
        <f t="shared" si="55"/>
        <v>0</v>
      </c>
      <c r="BG221" s="160">
        <f t="shared" si="56"/>
        <v>0</v>
      </c>
      <c r="BH221" s="160">
        <f t="shared" si="57"/>
        <v>0</v>
      </c>
      <c r="BI221" s="160">
        <f t="shared" si="58"/>
        <v>0</v>
      </c>
      <c r="BJ221" s="14" t="s">
        <v>173</v>
      </c>
      <c r="BK221" s="161">
        <f t="shared" si="59"/>
        <v>0</v>
      </c>
      <c r="BL221" s="14" t="s">
        <v>232</v>
      </c>
      <c r="BM221" s="159" t="s">
        <v>483</v>
      </c>
    </row>
    <row r="222" spans="1:65" s="2" customFormat="1" ht="16.5" customHeight="1">
      <c r="A222" s="29"/>
      <c r="B222" s="147"/>
      <c r="C222" s="162" t="s">
        <v>484</v>
      </c>
      <c r="D222" s="162" t="s">
        <v>271</v>
      </c>
      <c r="E222" s="163" t="s">
        <v>485</v>
      </c>
      <c r="F222" s="164" t="s">
        <v>486</v>
      </c>
      <c r="G222" s="165" t="s">
        <v>222</v>
      </c>
      <c r="H222" s="166">
        <v>7.09</v>
      </c>
      <c r="I222" s="167"/>
      <c r="J222" s="166">
        <f t="shared" si="50"/>
        <v>0</v>
      </c>
      <c r="K222" s="168"/>
      <c r="L222" s="169"/>
      <c r="M222" s="170" t="s">
        <v>1</v>
      </c>
      <c r="N222" s="171" t="s">
        <v>41</v>
      </c>
      <c r="O222" s="58"/>
      <c r="P222" s="157">
        <f t="shared" si="51"/>
        <v>0</v>
      </c>
      <c r="Q222" s="157">
        <v>0</v>
      </c>
      <c r="R222" s="157">
        <f t="shared" si="52"/>
        <v>0</v>
      </c>
      <c r="S222" s="157">
        <v>0</v>
      </c>
      <c r="T222" s="158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9" t="s">
        <v>307</v>
      </c>
      <c r="AT222" s="159" t="s">
        <v>271</v>
      </c>
      <c r="AU222" s="159" t="s">
        <v>173</v>
      </c>
      <c r="AY222" s="14" t="s">
        <v>166</v>
      </c>
      <c r="BE222" s="160">
        <f t="shared" si="54"/>
        <v>0</v>
      </c>
      <c r="BF222" s="160">
        <f t="shared" si="55"/>
        <v>0</v>
      </c>
      <c r="BG222" s="160">
        <f t="shared" si="56"/>
        <v>0</v>
      </c>
      <c r="BH222" s="160">
        <f t="shared" si="57"/>
        <v>0</v>
      </c>
      <c r="BI222" s="160">
        <f t="shared" si="58"/>
        <v>0</v>
      </c>
      <c r="BJ222" s="14" t="s">
        <v>173</v>
      </c>
      <c r="BK222" s="161">
        <f t="shared" si="59"/>
        <v>0</v>
      </c>
      <c r="BL222" s="14" t="s">
        <v>232</v>
      </c>
      <c r="BM222" s="159" t="s">
        <v>487</v>
      </c>
    </row>
    <row r="223" spans="1:65" s="2" customFormat="1" ht="24.2" customHeight="1">
      <c r="A223" s="29"/>
      <c r="B223" s="147"/>
      <c r="C223" s="148" t="s">
        <v>488</v>
      </c>
      <c r="D223" s="148" t="s">
        <v>169</v>
      </c>
      <c r="E223" s="149" t="s">
        <v>489</v>
      </c>
      <c r="F223" s="150" t="s">
        <v>490</v>
      </c>
      <c r="G223" s="151" t="s">
        <v>177</v>
      </c>
      <c r="H223" s="152">
        <v>1.62</v>
      </c>
      <c r="I223" s="153"/>
      <c r="J223" s="152">
        <f t="shared" si="50"/>
        <v>0</v>
      </c>
      <c r="K223" s="154"/>
      <c r="L223" s="30"/>
      <c r="M223" s="155" t="s">
        <v>1</v>
      </c>
      <c r="N223" s="156" t="s">
        <v>41</v>
      </c>
      <c r="O223" s="58"/>
      <c r="P223" s="157">
        <f t="shared" si="51"/>
        <v>0</v>
      </c>
      <c r="Q223" s="157">
        <v>0</v>
      </c>
      <c r="R223" s="157">
        <f t="shared" si="52"/>
        <v>0</v>
      </c>
      <c r="S223" s="157">
        <v>0</v>
      </c>
      <c r="T223" s="158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9" t="s">
        <v>232</v>
      </c>
      <c r="AT223" s="159" t="s">
        <v>169</v>
      </c>
      <c r="AU223" s="159" t="s">
        <v>173</v>
      </c>
      <c r="AY223" s="14" t="s">
        <v>166</v>
      </c>
      <c r="BE223" s="160">
        <f t="shared" si="54"/>
        <v>0</v>
      </c>
      <c r="BF223" s="160">
        <f t="shared" si="55"/>
        <v>0</v>
      </c>
      <c r="BG223" s="160">
        <f t="shared" si="56"/>
        <v>0</v>
      </c>
      <c r="BH223" s="160">
        <f t="shared" si="57"/>
        <v>0</v>
      </c>
      <c r="BI223" s="160">
        <f t="shared" si="58"/>
        <v>0</v>
      </c>
      <c r="BJ223" s="14" t="s">
        <v>173</v>
      </c>
      <c r="BK223" s="161">
        <f t="shared" si="59"/>
        <v>0</v>
      </c>
      <c r="BL223" s="14" t="s">
        <v>232</v>
      </c>
      <c r="BM223" s="159" t="s">
        <v>491</v>
      </c>
    </row>
    <row r="224" spans="1:65" s="2" customFormat="1" ht="16.5" customHeight="1">
      <c r="A224" s="29"/>
      <c r="B224" s="147"/>
      <c r="C224" s="148" t="s">
        <v>492</v>
      </c>
      <c r="D224" s="148" t="s">
        <v>169</v>
      </c>
      <c r="E224" s="149" t="s">
        <v>493</v>
      </c>
      <c r="F224" s="150" t="s">
        <v>494</v>
      </c>
      <c r="G224" s="151" t="s">
        <v>222</v>
      </c>
      <c r="H224" s="152">
        <v>5.4</v>
      </c>
      <c r="I224" s="153"/>
      <c r="J224" s="152">
        <f t="shared" si="50"/>
        <v>0</v>
      </c>
      <c r="K224" s="154"/>
      <c r="L224" s="30"/>
      <c r="M224" s="155" t="s">
        <v>1</v>
      </c>
      <c r="N224" s="156" t="s">
        <v>41</v>
      </c>
      <c r="O224" s="58"/>
      <c r="P224" s="157">
        <f t="shared" si="51"/>
        <v>0</v>
      </c>
      <c r="Q224" s="157">
        <v>0</v>
      </c>
      <c r="R224" s="157">
        <f t="shared" si="52"/>
        <v>0</v>
      </c>
      <c r="S224" s="157">
        <v>0</v>
      </c>
      <c r="T224" s="158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9" t="s">
        <v>232</v>
      </c>
      <c r="AT224" s="159" t="s">
        <v>169</v>
      </c>
      <c r="AU224" s="159" t="s">
        <v>173</v>
      </c>
      <c r="AY224" s="14" t="s">
        <v>166</v>
      </c>
      <c r="BE224" s="160">
        <f t="shared" si="54"/>
        <v>0</v>
      </c>
      <c r="BF224" s="160">
        <f t="shared" si="55"/>
        <v>0</v>
      </c>
      <c r="BG224" s="160">
        <f t="shared" si="56"/>
        <v>0</v>
      </c>
      <c r="BH224" s="160">
        <f t="shared" si="57"/>
        <v>0</v>
      </c>
      <c r="BI224" s="160">
        <f t="shared" si="58"/>
        <v>0</v>
      </c>
      <c r="BJ224" s="14" t="s">
        <v>173</v>
      </c>
      <c r="BK224" s="161">
        <f t="shared" si="59"/>
        <v>0</v>
      </c>
      <c r="BL224" s="14" t="s">
        <v>232</v>
      </c>
      <c r="BM224" s="159" t="s">
        <v>495</v>
      </c>
    </row>
    <row r="225" spans="1:65" s="2" customFormat="1" ht="33" customHeight="1">
      <c r="A225" s="29"/>
      <c r="B225" s="147"/>
      <c r="C225" s="162" t="s">
        <v>496</v>
      </c>
      <c r="D225" s="162" t="s">
        <v>271</v>
      </c>
      <c r="E225" s="163" t="s">
        <v>497</v>
      </c>
      <c r="F225" s="164" t="s">
        <v>498</v>
      </c>
      <c r="G225" s="165" t="s">
        <v>177</v>
      </c>
      <c r="H225" s="166">
        <v>1.62</v>
      </c>
      <c r="I225" s="167"/>
      <c r="J225" s="166">
        <f t="shared" si="50"/>
        <v>0</v>
      </c>
      <c r="K225" s="168"/>
      <c r="L225" s="169"/>
      <c r="M225" s="170" t="s">
        <v>1</v>
      </c>
      <c r="N225" s="171" t="s">
        <v>41</v>
      </c>
      <c r="O225" s="58"/>
      <c r="P225" s="157">
        <f t="shared" si="51"/>
        <v>0</v>
      </c>
      <c r="Q225" s="157">
        <v>0</v>
      </c>
      <c r="R225" s="157">
        <f t="shared" si="52"/>
        <v>0</v>
      </c>
      <c r="S225" s="157">
        <v>0</v>
      </c>
      <c r="T225" s="158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9" t="s">
        <v>307</v>
      </c>
      <c r="AT225" s="159" t="s">
        <v>271</v>
      </c>
      <c r="AU225" s="159" t="s">
        <v>173</v>
      </c>
      <c r="AY225" s="14" t="s">
        <v>166</v>
      </c>
      <c r="BE225" s="160">
        <f t="shared" si="54"/>
        <v>0</v>
      </c>
      <c r="BF225" s="160">
        <f t="shared" si="55"/>
        <v>0</v>
      </c>
      <c r="BG225" s="160">
        <f t="shared" si="56"/>
        <v>0</v>
      </c>
      <c r="BH225" s="160">
        <f t="shared" si="57"/>
        <v>0</v>
      </c>
      <c r="BI225" s="160">
        <f t="shared" si="58"/>
        <v>0</v>
      </c>
      <c r="BJ225" s="14" t="s">
        <v>173</v>
      </c>
      <c r="BK225" s="161">
        <f t="shared" si="59"/>
        <v>0</v>
      </c>
      <c r="BL225" s="14" t="s">
        <v>232</v>
      </c>
      <c r="BM225" s="159" t="s">
        <v>499</v>
      </c>
    </row>
    <row r="226" spans="1:65" s="2" customFormat="1" ht="24.2" customHeight="1">
      <c r="A226" s="29"/>
      <c r="B226" s="147"/>
      <c r="C226" s="148" t="s">
        <v>500</v>
      </c>
      <c r="D226" s="148" t="s">
        <v>169</v>
      </c>
      <c r="E226" s="149" t="s">
        <v>501</v>
      </c>
      <c r="F226" s="150" t="s">
        <v>502</v>
      </c>
      <c r="G226" s="151" t="s">
        <v>177</v>
      </c>
      <c r="H226" s="152">
        <v>196.57400000000001</v>
      </c>
      <c r="I226" s="153"/>
      <c r="J226" s="152">
        <f t="shared" si="50"/>
        <v>0</v>
      </c>
      <c r="K226" s="154"/>
      <c r="L226" s="30"/>
      <c r="M226" s="155" t="s">
        <v>1</v>
      </c>
      <c r="N226" s="156" t="s">
        <v>41</v>
      </c>
      <c r="O226" s="58"/>
      <c r="P226" s="157">
        <f t="shared" si="51"/>
        <v>0</v>
      </c>
      <c r="Q226" s="157">
        <v>0</v>
      </c>
      <c r="R226" s="157">
        <f t="shared" si="52"/>
        <v>0</v>
      </c>
      <c r="S226" s="157">
        <v>0</v>
      </c>
      <c r="T226" s="158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9" t="s">
        <v>232</v>
      </c>
      <c r="AT226" s="159" t="s">
        <v>169</v>
      </c>
      <c r="AU226" s="159" t="s">
        <v>173</v>
      </c>
      <c r="AY226" s="14" t="s">
        <v>166</v>
      </c>
      <c r="BE226" s="160">
        <f t="shared" si="54"/>
        <v>0</v>
      </c>
      <c r="BF226" s="160">
        <f t="shared" si="55"/>
        <v>0</v>
      </c>
      <c r="BG226" s="160">
        <f t="shared" si="56"/>
        <v>0</v>
      </c>
      <c r="BH226" s="160">
        <f t="shared" si="57"/>
        <v>0</v>
      </c>
      <c r="BI226" s="160">
        <f t="shared" si="58"/>
        <v>0</v>
      </c>
      <c r="BJ226" s="14" t="s">
        <v>173</v>
      </c>
      <c r="BK226" s="161">
        <f t="shared" si="59"/>
        <v>0</v>
      </c>
      <c r="BL226" s="14" t="s">
        <v>232</v>
      </c>
      <c r="BM226" s="159" t="s">
        <v>503</v>
      </c>
    </row>
    <row r="227" spans="1:65" s="2" customFormat="1" ht="24.2" customHeight="1">
      <c r="A227" s="29"/>
      <c r="B227" s="147"/>
      <c r="C227" s="148" t="s">
        <v>504</v>
      </c>
      <c r="D227" s="148" t="s">
        <v>169</v>
      </c>
      <c r="E227" s="149" t="s">
        <v>505</v>
      </c>
      <c r="F227" s="150" t="s">
        <v>506</v>
      </c>
      <c r="G227" s="151" t="s">
        <v>274</v>
      </c>
      <c r="H227" s="152">
        <v>45</v>
      </c>
      <c r="I227" s="153"/>
      <c r="J227" s="152">
        <f t="shared" si="50"/>
        <v>0</v>
      </c>
      <c r="K227" s="154"/>
      <c r="L227" s="30"/>
      <c r="M227" s="155" t="s">
        <v>1</v>
      </c>
      <c r="N227" s="156" t="s">
        <v>41</v>
      </c>
      <c r="O227" s="58"/>
      <c r="P227" s="157">
        <f t="shared" si="51"/>
        <v>0</v>
      </c>
      <c r="Q227" s="157">
        <v>0</v>
      </c>
      <c r="R227" s="157">
        <f t="shared" si="52"/>
        <v>0</v>
      </c>
      <c r="S227" s="157">
        <v>0</v>
      </c>
      <c r="T227" s="158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9" t="s">
        <v>232</v>
      </c>
      <c r="AT227" s="159" t="s">
        <v>169</v>
      </c>
      <c r="AU227" s="159" t="s">
        <v>173</v>
      </c>
      <c r="AY227" s="14" t="s">
        <v>166</v>
      </c>
      <c r="BE227" s="160">
        <f t="shared" si="54"/>
        <v>0</v>
      </c>
      <c r="BF227" s="160">
        <f t="shared" si="55"/>
        <v>0</v>
      </c>
      <c r="BG227" s="160">
        <f t="shared" si="56"/>
        <v>0</v>
      </c>
      <c r="BH227" s="160">
        <f t="shared" si="57"/>
        <v>0</v>
      </c>
      <c r="BI227" s="160">
        <f t="shared" si="58"/>
        <v>0</v>
      </c>
      <c r="BJ227" s="14" t="s">
        <v>173</v>
      </c>
      <c r="BK227" s="161">
        <f t="shared" si="59"/>
        <v>0</v>
      </c>
      <c r="BL227" s="14" t="s">
        <v>232</v>
      </c>
      <c r="BM227" s="159" t="s">
        <v>507</v>
      </c>
    </row>
    <row r="228" spans="1:65" s="2" customFormat="1" ht="24.2" customHeight="1">
      <c r="A228" s="29"/>
      <c r="B228" s="147"/>
      <c r="C228" s="148" t="s">
        <v>508</v>
      </c>
      <c r="D228" s="148" t="s">
        <v>169</v>
      </c>
      <c r="E228" s="149" t="s">
        <v>509</v>
      </c>
      <c r="F228" s="150" t="s">
        <v>510</v>
      </c>
      <c r="G228" s="151" t="s">
        <v>334</v>
      </c>
      <c r="H228" s="153"/>
      <c r="I228" s="153"/>
      <c r="J228" s="152">
        <f t="shared" si="50"/>
        <v>0</v>
      </c>
      <c r="K228" s="154"/>
      <c r="L228" s="30"/>
      <c r="M228" s="155" t="s">
        <v>1</v>
      </c>
      <c r="N228" s="156" t="s">
        <v>41</v>
      </c>
      <c r="O228" s="58"/>
      <c r="P228" s="157">
        <f t="shared" si="51"/>
        <v>0</v>
      </c>
      <c r="Q228" s="157">
        <v>0</v>
      </c>
      <c r="R228" s="157">
        <f t="shared" si="52"/>
        <v>0</v>
      </c>
      <c r="S228" s="157">
        <v>0</v>
      </c>
      <c r="T228" s="158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9" t="s">
        <v>232</v>
      </c>
      <c r="AT228" s="159" t="s">
        <v>169</v>
      </c>
      <c r="AU228" s="159" t="s">
        <v>173</v>
      </c>
      <c r="AY228" s="14" t="s">
        <v>166</v>
      </c>
      <c r="BE228" s="160">
        <f t="shared" si="54"/>
        <v>0</v>
      </c>
      <c r="BF228" s="160">
        <f t="shared" si="55"/>
        <v>0</v>
      </c>
      <c r="BG228" s="160">
        <f t="shared" si="56"/>
        <v>0</v>
      </c>
      <c r="BH228" s="160">
        <f t="shared" si="57"/>
        <v>0</v>
      </c>
      <c r="BI228" s="160">
        <f t="shared" si="58"/>
        <v>0</v>
      </c>
      <c r="BJ228" s="14" t="s">
        <v>173</v>
      </c>
      <c r="BK228" s="161">
        <f t="shared" si="59"/>
        <v>0</v>
      </c>
      <c r="BL228" s="14" t="s">
        <v>232</v>
      </c>
      <c r="BM228" s="159" t="s">
        <v>511</v>
      </c>
    </row>
    <row r="229" spans="1:65" s="12" customFormat="1" ht="22.9" customHeight="1">
      <c r="B229" s="134"/>
      <c r="D229" s="135" t="s">
        <v>74</v>
      </c>
      <c r="E229" s="145" t="s">
        <v>512</v>
      </c>
      <c r="F229" s="145" t="s">
        <v>513</v>
      </c>
      <c r="I229" s="137"/>
      <c r="J229" s="146">
        <f>BK229</f>
        <v>0</v>
      </c>
      <c r="L229" s="134"/>
      <c r="M229" s="139"/>
      <c r="N229" s="140"/>
      <c r="O229" s="140"/>
      <c r="P229" s="141">
        <f>SUM(P230:P232)</f>
        <v>0</v>
      </c>
      <c r="Q229" s="140"/>
      <c r="R229" s="141">
        <f>SUM(R230:R232)</f>
        <v>0</v>
      </c>
      <c r="S229" s="140"/>
      <c r="T229" s="142">
        <f>SUM(T230:T232)</f>
        <v>0</v>
      </c>
      <c r="AR229" s="135" t="s">
        <v>173</v>
      </c>
      <c r="AT229" s="143" t="s">
        <v>74</v>
      </c>
      <c r="AU229" s="143" t="s">
        <v>83</v>
      </c>
      <c r="AY229" s="135" t="s">
        <v>166</v>
      </c>
      <c r="BK229" s="144">
        <f>SUM(BK230:BK232)</f>
        <v>0</v>
      </c>
    </row>
    <row r="230" spans="1:65" s="2" customFormat="1" ht="24.2" customHeight="1">
      <c r="A230" s="29"/>
      <c r="B230" s="147"/>
      <c r="C230" s="148" t="s">
        <v>514</v>
      </c>
      <c r="D230" s="148" t="s">
        <v>169</v>
      </c>
      <c r="E230" s="149" t="s">
        <v>515</v>
      </c>
      <c r="F230" s="150" t="s">
        <v>516</v>
      </c>
      <c r="G230" s="151" t="s">
        <v>177</v>
      </c>
      <c r="H230" s="152">
        <v>54.46</v>
      </c>
      <c r="I230" s="153"/>
      <c r="J230" s="152">
        <f>ROUND(I230*H230,3)</f>
        <v>0</v>
      </c>
      <c r="K230" s="154"/>
      <c r="L230" s="30"/>
      <c r="M230" s="155" t="s">
        <v>1</v>
      </c>
      <c r="N230" s="156" t="s">
        <v>41</v>
      </c>
      <c r="O230" s="58"/>
      <c r="P230" s="157">
        <f>O230*H230</f>
        <v>0</v>
      </c>
      <c r="Q230" s="157">
        <v>0</v>
      </c>
      <c r="R230" s="157">
        <f>Q230*H230</f>
        <v>0</v>
      </c>
      <c r="S230" s="157">
        <v>0</v>
      </c>
      <c r="T230" s="158">
        <f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9" t="s">
        <v>232</v>
      </c>
      <c r="AT230" s="159" t="s">
        <v>169</v>
      </c>
      <c r="AU230" s="159" t="s">
        <v>173</v>
      </c>
      <c r="AY230" s="14" t="s">
        <v>166</v>
      </c>
      <c r="BE230" s="160">
        <f>IF(N230="základná",J230,0)</f>
        <v>0</v>
      </c>
      <c r="BF230" s="160">
        <f>IF(N230="znížená",J230,0)</f>
        <v>0</v>
      </c>
      <c r="BG230" s="160">
        <f>IF(N230="zákl. prenesená",J230,0)</f>
        <v>0</v>
      </c>
      <c r="BH230" s="160">
        <f>IF(N230="zníž. prenesená",J230,0)</f>
        <v>0</v>
      </c>
      <c r="BI230" s="160">
        <f>IF(N230="nulová",J230,0)</f>
        <v>0</v>
      </c>
      <c r="BJ230" s="14" t="s">
        <v>173</v>
      </c>
      <c r="BK230" s="161">
        <f>ROUND(I230*H230,3)</f>
        <v>0</v>
      </c>
      <c r="BL230" s="14" t="s">
        <v>232</v>
      </c>
      <c r="BM230" s="159" t="s">
        <v>517</v>
      </c>
    </row>
    <row r="231" spans="1:65" s="2" customFormat="1" ht="16.5" customHeight="1">
      <c r="A231" s="29"/>
      <c r="B231" s="147"/>
      <c r="C231" s="162" t="s">
        <v>518</v>
      </c>
      <c r="D231" s="162" t="s">
        <v>271</v>
      </c>
      <c r="E231" s="163" t="s">
        <v>519</v>
      </c>
      <c r="F231" s="164" t="s">
        <v>520</v>
      </c>
      <c r="G231" s="165" t="s">
        <v>177</v>
      </c>
      <c r="H231" s="166">
        <v>55.548999999999999</v>
      </c>
      <c r="I231" s="167"/>
      <c r="J231" s="166">
        <f>ROUND(I231*H231,3)</f>
        <v>0</v>
      </c>
      <c r="K231" s="168"/>
      <c r="L231" s="169"/>
      <c r="M231" s="170" t="s">
        <v>1</v>
      </c>
      <c r="N231" s="171" t="s">
        <v>41</v>
      </c>
      <c r="O231" s="58"/>
      <c r="P231" s="157">
        <f>O231*H231</f>
        <v>0</v>
      </c>
      <c r="Q231" s="157">
        <v>0</v>
      </c>
      <c r="R231" s="157">
        <f>Q231*H231</f>
        <v>0</v>
      </c>
      <c r="S231" s="157">
        <v>0</v>
      </c>
      <c r="T231" s="158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9" t="s">
        <v>307</v>
      </c>
      <c r="AT231" s="159" t="s">
        <v>271</v>
      </c>
      <c r="AU231" s="159" t="s">
        <v>173</v>
      </c>
      <c r="AY231" s="14" t="s">
        <v>166</v>
      </c>
      <c r="BE231" s="160">
        <f>IF(N231="základná",J231,0)</f>
        <v>0</v>
      </c>
      <c r="BF231" s="160">
        <f>IF(N231="znížená",J231,0)</f>
        <v>0</v>
      </c>
      <c r="BG231" s="160">
        <f>IF(N231="zákl. prenesená",J231,0)</f>
        <v>0</v>
      </c>
      <c r="BH231" s="160">
        <f>IF(N231="zníž. prenesená",J231,0)</f>
        <v>0</v>
      </c>
      <c r="BI231" s="160">
        <f>IF(N231="nulová",J231,0)</f>
        <v>0</v>
      </c>
      <c r="BJ231" s="14" t="s">
        <v>173</v>
      </c>
      <c r="BK231" s="161">
        <f>ROUND(I231*H231,3)</f>
        <v>0</v>
      </c>
      <c r="BL231" s="14" t="s">
        <v>232</v>
      </c>
      <c r="BM231" s="159" t="s">
        <v>521</v>
      </c>
    </row>
    <row r="232" spans="1:65" s="2" customFormat="1" ht="24.2" customHeight="1">
      <c r="A232" s="29"/>
      <c r="B232" s="147"/>
      <c r="C232" s="148" t="s">
        <v>522</v>
      </c>
      <c r="D232" s="148" t="s">
        <v>169</v>
      </c>
      <c r="E232" s="149" t="s">
        <v>523</v>
      </c>
      <c r="F232" s="150" t="s">
        <v>524</v>
      </c>
      <c r="G232" s="151" t="s">
        <v>334</v>
      </c>
      <c r="H232" s="153"/>
      <c r="I232" s="153"/>
      <c r="J232" s="152">
        <f>ROUND(I232*H232,3)</f>
        <v>0</v>
      </c>
      <c r="K232" s="154"/>
      <c r="L232" s="30"/>
      <c r="M232" s="155" t="s">
        <v>1</v>
      </c>
      <c r="N232" s="156" t="s">
        <v>41</v>
      </c>
      <c r="O232" s="58"/>
      <c r="P232" s="157">
        <f>O232*H232</f>
        <v>0</v>
      </c>
      <c r="Q232" s="157">
        <v>0</v>
      </c>
      <c r="R232" s="157">
        <f>Q232*H232</f>
        <v>0</v>
      </c>
      <c r="S232" s="157">
        <v>0</v>
      </c>
      <c r="T232" s="158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9" t="s">
        <v>232</v>
      </c>
      <c r="AT232" s="159" t="s">
        <v>169</v>
      </c>
      <c r="AU232" s="159" t="s">
        <v>173</v>
      </c>
      <c r="AY232" s="14" t="s">
        <v>166</v>
      </c>
      <c r="BE232" s="160">
        <f>IF(N232="základná",J232,0)</f>
        <v>0</v>
      </c>
      <c r="BF232" s="160">
        <f>IF(N232="znížená",J232,0)</f>
        <v>0</v>
      </c>
      <c r="BG232" s="160">
        <f>IF(N232="zákl. prenesená",J232,0)</f>
        <v>0</v>
      </c>
      <c r="BH232" s="160">
        <f>IF(N232="zníž. prenesená",J232,0)</f>
        <v>0</v>
      </c>
      <c r="BI232" s="160">
        <f>IF(N232="nulová",J232,0)</f>
        <v>0</v>
      </c>
      <c r="BJ232" s="14" t="s">
        <v>173</v>
      </c>
      <c r="BK232" s="161">
        <f>ROUND(I232*H232,3)</f>
        <v>0</v>
      </c>
      <c r="BL232" s="14" t="s">
        <v>232</v>
      </c>
      <c r="BM232" s="159" t="s">
        <v>525</v>
      </c>
    </row>
    <row r="233" spans="1:65" s="12" customFormat="1" ht="22.9" customHeight="1">
      <c r="B233" s="134"/>
      <c r="D233" s="135" t="s">
        <v>74</v>
      </c>
      <c r="E233" s="145" t="s">
        <v>526</v>
      </c>
      <c r="F233" s="145" t="s">
        <v>527</v>
      </c>
      <c r="I233" s="137"/>
      <c r="J233" s="146">
        <f>BK233</f>
        <v>0</v>
      </c>
      <c r="L233" s="134"/>
      <c r="M233" s="139"/>
      <c r="N233" s="140"/>
      <c r="O233" s="140"/>
      <c r="P233" s="141">
        <f>SUM(P234:P236)</f>
        <v>0</v>
      </c>
      <c r="Q233" s="140"/>
      <c r="R233" s="141">
        <f>SUM(R234:R236)</f>
        <v>0</v>
      </c>
      <c r="S233" s="140"/>
      <c r="T233" s="142">
        <f>SUM(T234:T236)</f>
        <v>0</v>
      </c>
      <c r="AR233" s="135" t="s">
        <v>173</v>
      </c>
      <c r="AT233" s="143" t="s">
        <v>74</v>
      </c>
      <c r="AU233" s="143" t="s">
        <v>83</v>
      </c>
      <c r="AY233" s="135" t="s">
        <v>166</v>
      </c>
      <c r="BK233" s="144">
        <f>SUM(BK234:BK236)</f>
        <v>0</v>
      </c>
    </row>
    <row r="234" spans="1:65" s="2" customFormat="1" ht="16.5" customHeight="1">
      <c r="A234" s="29"/>
      <c r="B234" s="147"/>
      <c r="C234" s="148" t="s">
        <v>528</v>
      </c>
      <c r="D234" s="148" t="s">
        <v>169</v>
      </c>
      <c r="E234" s="149" t="s">
        <v>529</v>
      </c>
      <c r="F234" s="150" t="s">
        <v>530</v>
      </c>
      <c r="G234" s="151" t="s">
        <v>222</v>
      </c>
      <c r="H234" s="152">
        <v>12.2</v>
      </c>
      <c r="I234" s="153"/>
      <c r="J234" s="152">
        <f>ROUND(I234*H234,3)</f>
        <v>0</v>
      </c>
      <c r="K234" s="154"/>
      <c r="L234" s="30"/>
      <c r="M234" s="155" t="s">
        <v>1</v>
      </c>
      <c r="N234" s="156" t="s">
        <v>41</v>
      </c>
      <c r="O234" s="58"/>
      <c r="P234" s="157">
        <f>O234*H234</f>
        <v>0</v>
      </c>
      <c r="Q234" s="157">
        <v>0</v>
      </c>
      <c r="R234" s="157">
        <f>Q234*H234</f>
        <v>0</v>
      </c>
      <c r="S234" s="157">
        <v>0</v>
      </c>
      <c r="T234" s="158">
        <f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9" t="s">
        <v>232</v>
      </c>
      <c r="AT234" s="159" t="s">
        <v>169</v>
      </c>
      <c r="AU234" s="159" t="s">
        <v>173</v>
      </c>
      <c r="AY234" s="14" t="s">
        <v>166</v>
      </c>
      <c r="BE234" s="160">
        <f>IF(N234="základná",J234,0)</f>
        <v>0</v>
      </c>
      <c r="BF234" s="160">
        <f>IF(N234="znížená",J234,0)</f>
        <v>0</v>
      </c>
      <c r="BG234" s="160">
        <f>IF(N234="zákl. prenesená",J234,0)</f>
        <v>0</v>
      </c>
      <c r="BH234" s="160">
        <f>IF(N234="zníž. prenesená",J234,0)</f>
        <v>0</v>
      </c>
      <c r="BI234" s="160">
        <f>IF(N234="nulová",J234,0)</f>
        <v>0</v>
      </c>
      <c r="BJ234" s="14" t="s">
        <v>173</v>
      </c>
      <c r="BK234" s="161">
        <f>ROUND(I234*H234,3)</f>
        <v>0</v>
      </c>
      <c r="BL234" s="14" t="s">
        <v>232</v>
      </c>
      <c r="BM234" s="159" t="s">
        <v>531</v>
      </c>
    </row>
    <row r="235" spans="1:65" s="2" customFormat="1" ht="16.5" customHeight="1">
      <c r="A235" s="29"/>
      <c r="B235" s="147"/>
      <c r="C235" s="162" t="s">
        <v>532</v>
      </c>
      <c r="D235" s="162" t="s">
        <v>271</v>
      </c>
      <c r="E235" s="163" t="s">
        <v>533</v>
      </c>
      <c r="F235" s="164" t="s">
        <v>534</v>
      </c>
      <c r="G235" s="165" t="s">
        <v>222</v>
      </c>
      <c r="H235" s="166">
        <v>12.321999999999999</v>
      </c>
      <c r="I235" s="167"/>
      <c r="J235" s="166">
        <f>ROUND(I235*H235,3)</f>
        <v>0</v>
      </c>
      <c r="K235" s="168"/>
      <c r="L235" s="169"/>
      <c r="M235" s="170" t="s">
        <v>1</v>
      </c>
      <c r="N235" s="171" t="s">
        <v>41</v>
      </c>
      <c r="O235" s="58"/>
      <c r="P235" s="157">
        <f>O235*H235</f>
        <v>0</v>
      </c>
      <c r="Q235" s="157">
        <v>0</v>
      </c>
      <c r="R235" s="157">
        <f>Q235*H235</f>
        <v>0</v>
      </c>
      <c r="S235" s="157">
        <v>0</v>
      </c>
      <c r="T235" s="158">
        <f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9" t="s">
        <v>307</v>
      </c>
      <c r="AT235" s="159" t="s">
        <v>271</v>
      </c>
      <c r="AU235" s="159" t="s">
        <v>173</v>
      </c>
      <c r="AY235" s="14" t="s">
        <v>166</v>
      </c>
      <c r="BE235" s="160">
        <f>IF(N235="základná",J235,0)</f>
        <v>0</v>
      </c>
      <c r="BF235" s="160">
        <f>IF(N235="znížená",J235,0)</f>
        <v>0</v>
      </c>
      <c r="BG235" s="160">
        <f>IF(N235="zákl. prenesená",J235,0)</f>
        <v>0</v>
      </c>
      <c r="BH235" s="160">
        <f>IF(N235="zníž. prenesená",J235,0)</f>
        <v>0</v>
      </c>
      <c r="BI235" s="160">
        <f>IF(N235="nulová",J235,0)</f>
        <v>0</v>
      </c>
      <c r="BJ235" s="14" t="s">
        <v>173</v>
      </c>
      <c r="BK235" s="161">
        <f>ROUND(I235*H235,3)</f>
        <v>0</v>
      </c>
      <c r="BL235" s="14" t="s">
        <v>232</v>
      </c>
      <c r="BM235" s="159" t="s">
        <v>535</v>
      </c>
    </row>
    <row r="236" spans="1:65" s="2" customFormat="1" ht="24.2" customHeight="1">
      <c r="A236" s="29"/>
      <c r="B236" s="147"/>
      <c r="C236" s="148" t="s">
        <v>536</v>
      </c>
      <c r="D236" s="148" t="s">
        <v>169</v>
      </c>
      <c r="E236" s="149" t="s">
        <v>537</v>
      </c>
      <c r="F236" s="150" t="s">
        <v>538</v>
      </c>
      <c r="G236" s="151" t="s">
        <v>334</v>
      </c>
      <c r="H236" s="153"/>
      <c r="I236" s="153"/>
      <c r="J236" s="152">
        <f>ROUND(I236*H236,3)</f>
        <v>0</v>
      </c>
      <c r="K236" s="154"/>
      <c r="L236" s="30"/>
      <c r="M236" s="155" t="s">
        <v>1</v>
      </c>
      <c r="N236" s="156" t="s">
        <v>41</v>
      </c>
      <c r="O236" s="58"/>
      <c r="P236" s="157">
        <f>O236*H236</f>
        <v>0</v>
      </c>
      <c r="Q236" s="157">
        <v>0</v>
      </c>
      <c r="R236" s="157">
        <f>Q236*H236</f>
        <v>0</v>
      </c>
      <c r="S236" s="157">
        <v>0</v>
      </c>
      <c r="T236" s="158">
        <f>S236*H236</f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9" t="s">
        <v>232</v>
      </c>
      <c r="AT236" s="159" t="s">
        <v>169</v>
      </c>
      <c r="AU236" s="159" t="s">
        <v>173</v>
      </c>
      <c r="AY236" s="14" t="s">
        <v>166</v>
      </c>
      <c r="BE236" s="160">
        <f>IF(N236="základná",J236,0)</f>
        <v>0</v>
      </c>
      <c r="BF236" s="160">
        <f>IF(N236="znížená",J236,0)</f>
        <v>0</v>
      </c>
      <c r="BG236" s="160">
        <f>IF(N236="zákl. prenesená",J236,0)</f>
        <v>0</v>
      </c>
      <c r="BH236" s="160">
        <f>IF(N236="zníž. prenesená",J236,0)</f>
        <v>0</v>
      </c>
      <c r="BI236" s="160">
        <f>IF(N236="nulová",J236,0)</f>
        <v>0</v>
      </c>
      <c r="BJ236" s="14" t="s">
        <v>173</v>
      </c>
      <c r="BK236" s="161">
        <f>ROUND(I236*H236,3)</f>
        <v>0</v>
      </c>
      <c r="BL236" s="14" t="s">
        <v>232</v>
      </c>
      <c r="BM236" s="159" t="s">
        <v>539</v>
      </c>
    </row>
    <row r="237" spans="1:65" s="12" customFormat="1" ht="22.9" customHeight="1">
      <c r="B237" s="134"/>
      <c r="D237" s="135" t="s">
        <v>74</v>
      </c>
      <c r="E237" s="145" t="s">
        <v>540</v>
      </c>
      <c r="F237" s="145" t="s">
        <v>541</v>
      </c>
      <c r="I237" s="137"/>
      <c r="J237" s="146">
        <f>BK237</f>
        <v>0</v>
      </c>
      <c r="L237" s="134"/>
      <c r="M237" s="139"/>
      <c r="N237" s="140"/>
      <c r="O237" s="140"/>
      <c r="P237" s="141">
        <f>SUM(P238:P246)</f>
        <v>0</v>
      </c>
      <c r="Q237" s="140"/>
      <c r="R237" s="141">
        <f>SUM(R238:R246)</f>
        <v>0</v>
      </c>
      <c r="S237" s="140"/>
      <c r="T237" s="142">
        <f>SUM(T238:T246)</f>
        <v>0</v>
      </c>
      <c r="AR237" s="135" t="s">
        <v>173</v>
      </c>
      <c r="AT237" s="143" t="s">
        <v>74</v>
      </c>
      <c r="AU237" s="143" t="s">
        <v>83</v>
      </c>
      <c r="AY237" s="135" t="s">
        <v>166</v>
      </c>
      <c r="BK237" s="144">
        <f>SUM(BK238:BK246)</f>
        <v>0</v>
      </c>
    </row>
    <row r="238" spans="1:65" s="2" customFormat="1" ht="37.9" customHeight="1">
      <c r="A238" s="29"/>
      <c r="B238" s="147"/>
      <c r="C238" s="148" t="s">
        <v>542</v>
      </c>
      <c r="D238" s="148" t="s">
        <v>169</v>
      </c>
      <c r="E238" s="149" t="s">
        <v>543</v>
      </c>
      <c r="F238" s="150" t="s">
        <v>544</v>
      </c>
      <c r="G238" s="151" t="s">
        <v>222</v>
      </c>
      <c r="H238" s="152">
        <v>33.78</v>
      </c>
      <c r="I238" s="153"/>
      <c r="J238" s="152">
        <f t="shared" ref="J238:J246" si="60">ROUND(I238*H238,3)</f>
        <v>0</v>
      </c>
      <c r="K238" s="154"/>
      <c r="L238" s="30"/>
      <c r="M238" s="155" t="s">
        <v>1</v>
      </c>
      <c r="N238" s="156" t="s">
        <v>41</v>
      </c>
      <c r="O238" s="58"/>
      <c r="P238" s="157">
        <f t="shared" ref="P238:P246" si="61">O238*H238</f>
        <v>0</v>
      </c>
      <c r="Q238" s="157">
        <v>0</v>
      </c>
      <c r="R238" s="157">
        <f t="shared" ref="R238:R246" si="62">Q238*H238</f>
        <v>0</v>
      </c>
      <c r="S238" s="157">
        <v>0</v>
      </c>
      <c r="T238" s="158">
        <f t="shared" ref="T238:T246" si="63">S238*H238</f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9" t="s">
        <v>232</v>
      </c>
      <c r="AT238" s="159" t="s">
        <v>169</v>
      </c>
      <c r="AU238" s="159" t="s">
        <v>173</v>
      </c>
      <c r="AY238" s="14" t="s">
        <v>166</v>
      </c>
      <c r="BE238" s="160">
        <f t="shared" ref="BE238:BE246" si="64">IF(N238="základná",J238,0)</f>
        <v>0</v>
      </c>
      <c r="BF238" s="160">
        <f t="shared" ref="BF238:BF246" si="65">IF(N238="znížená",J238,0)</f>
        <v>0</v>
      </c>
      <c r="BG238" s="160">
        <f t="shared" ref="BG238:BG246" si="66">IF(N238="zákl. prenesená",J238,0)</f>
        <v>0</v>
      </c>
      <c r="BH238" s="160">
        <f t="shared" ref="BH238:BH246" si="67">IF(N238="zníž. prenesená",J238,0)</f>
        <v>0</v>
      </c>
      <c r="BI238" s="160">
        <f t="shared" ref="BI238:BI246" si="68">IF(N238="nulová",J238,0)</f>
        <v>0</v>
      </c>
      <c r="BJ238" s="14" t="s">
        <v>173</v>
      </c>
      <c r="BK238" s="161">
        <f t="shared" ref="BK238:BK246" si="69">ROUND(I238*H238,3)</f>
        <v>0</v>
      </c>
      <c r="BL238" s="14" t="s">
        <v>232</v>
      </c>
      <c r="BM238" s="159" t="s">
        <v>545</v>
      </c>
    </row>
    <row r="239" spans="1:65" s="2" customFormat="1" ht="37.9" customHeight="1">
      <c r="A239" s="29"/>
      <c r="B239" s="147"/>
      <c r="C239" s="148" t="s">
        <v>546</v>
      </c>
      <c r="D239" s="148" t="s">
        <v>169</v>
      </c>
      <c r="E239" s="149" t="s">
        <v>547</v>
      </c>
      <c r="F239" s="150" t="s">
        <v>548</v>
      </c>
      <c r="G239" s="151" t="s">
        <v>222</v>
      </c>
      <c r="H239" s="152">
        <v>38.284999999999997</v>
      </c>
      <c r="I239" s="153"/>
      <c r="J239" s="152">
        <f t="shared" si="60"/>
        <v>0</v>
      </c>
      <c r="K239" s="154"/>
      <c r="L239" s="30"/>
      <c r="M239" s="155" t="s">
        <v>1</v>
      </c>
      <c r="N239" s="156" t="s">
        <v>41</v>
      </c>
      <c r="O239" s="58"/>
      <c r="P239" s="157">
        <f t="shared" si="61"/>
        <v>0</v>
      </c>
      <c r="Q239" s="157">
        <v>0</v>
      </c>
      <c r="R239" s="157">
        <f t="shared" si="62"/>
        <v>0</v>
      </c>
      <c r="S239" s="157">
        <v>0</v>
      </c>
      <c r="T239" s="158">
        <f t="shared" si="6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9" t="s">
        <v>232</v>
      </c>
      <c r="AT239" s="159" t="s">
        <v>169</v>
      </c>
      <c r="AU239" s="159" t="s">
        <v>173</v>
      </c>
      <c r="AY239" s="14" t="s">
        <v>166</v>
      </c>
      <c r="BE239" s="160">
        <f t="shared" si="64"/>
        <v>0</v>
      </c>
      <c r="BF239" s="160">
        <f t="shared" si="65"/>
        <v>0</v>
      </c>
      <c r="BG239" s="160">
        <f t="shared" si="66"/>
        <v>0</v>
      </c>
      <c r="BH239" s="160">
        <f t="shared" si="67"/>
        <v>0</v>
      </c>
      <c r="BI239" s="160">
        <f t="shared" si="68"/>
        <v>0</v>
      </c>
      <c r="BJ239" s="14" t="s">
        <v>173</v>
      </c>
      <c r="BK239" s="161">
        <f t="shared" si="69"/>
        <v>0</v>
      </c>
      <c r="BL239" s="14" t="s">
        <v>232</v>
      </c>
      <c r="BM239" s="159" t="s">
        <v>549</v>
      </c>
    </row>
    <row r="240" spans="1:65" s="2" customFormat="1" ht="16.5" customHeight="1">
      <c r="A240" s="29"/>
      <c r="B240" s="147"/>
      <c r="C240" s="148" t="s">
        <v>550</v>
      </c>
      <c r="D240" s="148" t="s">
        <v>169</v>
      </c>
      <c r="E240" s="149" t="s">
        <v>551</v>
      </c>
      <c r="F240" s="150" t="s">
        <v>552</v>
      </c>
      <c r="G240" s="151" t="s">
        <v>222</v>
      </c>
      <c r="H240" s="152">
        <v>330.85500000000002</v>
      </c>
      <c r="I240" s="153"/>
      <c r="J240" s="152">
        <f t="shared" si="60"/>
        <v>0</v>
      </c>
      <c r="K240" s="154"/>
      <c r="L240" s="30"/>
      <c r="M240" s="155" t="s">
        <v>1</v>
      </c>
      <c r="N240" s="156" t="s">
        <v>41</v>
      </c>
      <c r="O240" s="58"/>
      <c r="P240" s="157">
        <f t="shared" si="61"/>
        <v>0</v>
      </c>
      <c r="Q240" s="157">
        <v>0</v>
      </c>
      <c r="R240" s="157">
        <f t="shared" si="62"/>
        <v>0</v>
      </c>
      <c r="S240" s="157">
        <v>0</v>
      </c>
      <c r="T240" s="158">
        <f t="shared" si="6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9" t="s">
        <v>232</v>
      </c>
      <c r="AT240" s="159" t="s">
        <v>169</v>
      </c>
      <c r="AU240" s="159" t="s">
        <v>173</v>
      </c>
      <c r="AY240" s="14" t="s">
        <v>166</v>
      </c>
      <c r="BE240" s="160">
        <f t="shared" si="64"/>
        <v>0</v>
      </c>
      <c r="BF240" s="160">
        <f t="shared" si="65"/>
        <v>0</v>
      </c>
      <c r="BG240" s="160">
        <f t="shared" si="66"/>
        <v>0</v>
      </c>
      <c r="BH240" s="160">
        <f t="shared" si="67"/>
        <v>0</v>
      </c>
      <c r="BI240" s="160">
        <f t="shared" si="68"/>
        <v>0</v>
      </c>
      <c r="BJ240" s="14" t="s">
        <v>173</v>
      </c>
      <c r="BK240" s="161">
        <f t="shared" si="69"/>
        <v>0</v>
      </c>
      <c r="BL240" s="14" t="s">
        <v>232</v>
      </c>
      <c r="BM240" s="159" t="s">
        <v>553</v>
      </c>
    </row>
    <row r="241" spans="1:65" s="2" customFormat="1" ht="16.5" customHeight="1">
      <c r="A241" s="29"/>
      <c r="B241" s="147"/>
      <c r="C241" s="162" t="s">
        <v>554</v>
      </c>
      <c r="D241" s="162" t="s">
        <v>271</v>
      </c>
      <c r="E241" s="163" t="s">
        <v>555</v>
      </c>
      <c r="F241" s="164" t="s">
        <v>556</v>
      </c>
      <c r="G241" s="165" t="s">
        <v>222</v>
      </c>
      <c r="H241" s="166">
        <v>347.39800000000002</v>
      </c>
      <c r="I241" s="167"/>
      <c r="J241" s="166">
        <f t="shared" si="60"/>
        <v>0</v>
      </c>
      <c r="K241" s="168"/>
      <c r="L241" s="169"/>
      <c r="M241" s="170" t="s">
        <v>1</v>
      </c>
      <c r="N241" s="171" t="s">
        <v>41</v>
      </c>
      <c r="O241" s="58"/>
      <c r="P241" s="157">
        <f t="shared" si="61"/>
        <v>0</v>
      </c>
      <c r="Q241" s="157">
        <v>0</v>
      </c>
      <c r="R241" s="157">
        <f t="shared" si="62"/>
        <v>0</v>
      </c>
      <c r="S241" s="157">
        <v>0</v>
      </c>
      <c r="T241" s="158">
        <f t="shared" si="6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9" t="s">
        <v>307</v>
      </c>
      <c r="AT241" s="159" t="s">
        <v>271</v>
      </c>
      <c r="AU241" s="159" t="s">
        <v>173</v>
      </c>
      <c r="AY241" s="14" t="s">
        <v>166</v>
      </c>
      <c r="BE241" s="160">
        <f t="shared" si="64"/>
        <v>0</v>
      </c>
      <c r="BF241" s="160">
        <f t="shared" si="65"/>
        <v>0</v>
      </c>
      <c r="BG241" s="160">
        <f t="shared" si="66"/>
        <v>0</v>
      </c>
      <c r="BH241" s="160">
        <f t="shared" si="67"/>
        <v>0</v>
      </c>
      <c r="BI241" s="160">
        <f t="shared" si="68"/>
        <v>0</v>
      </c>
      <c r="BJ241" s="14" t="s">
        <v>173</v>
      </c>
      <c r="BK241" s="161">
        <f t="shared" si="69"/>
        <v>0</v>
      </c>
      <c r="BL241" s="14" t="s">
        <v>232</v>
      </c>
      <c r="BM241" s="159" t="s">
        <v>557</v>
      </c>
    </row>
    <row r="242" spans="1:65" s="2" customFormat="1" ht="24.2" customHeight="1">
      <c r="A242" s="29"/>
      <c r="B242" s="147"/>
      <c r="C242" s="148" t="s">
        <v>558</v>
      </c>
      <c r="D242" s="148" t="s">
        <v>169</v>
      </c>
      <c r="E242" s="149" t="s">
        <v>559</v>
      </c>
      <c r="F242" s="150" t="s">
        <v>560</v>
      </c>
      <c r="G242" s="151" t="s">
        <v>177</v>
      </c>
      <c r="H242" s="152">
        <v>577.11599999999999</v>
      </c>
      <c r="I242" s="153"/>
      <c r="J242" s="152">
        <f t="shared" si="60"/>
        <v>0</v>
      </c>
      <c r="K242" s="154"/>
      <c r="L242" s="30"/>
      <c r="M242" s="155" t="s">
        <v>1</v>
      </c>
      <c r="N242" s="156" t="s">
        <v>41</v>
      </c>
      <c r="O242" s="58"/>
      <c r="P242" s="157">
        <f t="shared" si="61"/>
        <v>0</v>
      </c>
      <c r="Q242" s="157">
        <v>0</v>
      </c>
      <c r="R242" s="157">
        <f t="shared" si="62"/>
        <v>0</v>
      </c>
      <c r="S242" s="157">
        <v>0</v>
      </c>
      <c r="T242" s="158">
        <f t="shared" si="6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9" t="s">
        <v>232</v>
      </c>
      <c r="AT242" s="159" t="s">
        <v>169</v>
      </c>
      <c r="AU242" s="159" t="s">
        <v>173</v>
      </c>
      <c r="AY242" s="14" t="s">
        <v>166</v>
      </c>
      <c r="BE242" s="160">
        <f t="shared" si="64"/>
        <v>0</v>
      </c>
      <c r="BF242" s="160">
        <f t="shared" si="65"/>
        <v>0</v>
      </c>
      <c r="BG242" s="160">
        <f t="shared" si="66"/>
        <v>0</v>
      </c>
      <c r="BH242" s="160">
        <f t="shared" si="67"/>
        <v>0</v>
      </c>
      <c r="BI242" s="160">
        <f t="shared" si="68"/>
        <v>0</v>
      </c>
      <c r="BJ242" s="14" t="s">
        <v>173</v>
      </c>
      <c r="BK242" s="161">
        <f t="shared" si="69"/>
        <v>0</v>
      </c>
      <c r="BL242" s="14" t="s">
        <v>232</v>
      </c>
      <c r="BM242" s="159" t="s">
        <v>561</v>
      </c>
    </row>
    <row r="243" spans="1:65" s="2" customFormat="1" ht="24.2" customHeight="1">
      <c r="A243" s="29"/>
      <c r="B243" s="147"/>
      <c r="C243" s="162" t="s">
        <v>562</v>
      </c>
      <c r="D243" s="162" t="s">
        <v>271</v>
      </c>
      <c r="E243" s="163" t="s">
        <v>563</v>
      </c>
      <c r="F243" s="164" t="s">
        <v>564</v>
      </c>
      <c r="G243" s="165" t="s">
        <v>177</v>
      </c>
      <c r="H243" s="166">
        <v>610.60299999999995</v>
      </c>
      <c r="I243" s="167"/>
      <c r="J243" s="166">
        <f t="shared" si="60"/>
        <v>0</v>
      </c>
      <c r="K243" s="168"/>
      <c r="L243" s="169"/>
      <c r="M243" s="170" t="s">
        <v>1</v>
      </c>
      <c r="N243" s="171" t="s">
        <v>41</v>
      </c>
      <c r="O243" s="58"/>
      <c r="P243" s="157">
        <f t="shared" si="61"/>
        <v>0</v>
      </c>
      <c r="Q243" s="157">
        <v>0</v>
      </c>
      <c r="R243" s="157">
        <f t="shared" si="62"/>
        <v>0</v>
      </c>
      <c r="S243" s="157">
        <v>0</v>
      </c>
      <c r="T243" s="158">
        <f t="shared" si="6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9" t="s">
        <v>307</v>
      </c>
      <c r="AT243" s="159" t="s">
        <v>271</v>
      </c>
      <c r="AU243" s="159" t="s">
        <v>173</v>
      </c>
      <c r="AY243" s="14" t="s">
        <v>166</v>
      </c>
      <c r="BE243" s="160">
        <f t="shared" si="64"/>
        <v>0</v>
      </c>
      <c r="BF243" s="160">
        <f t="shared" si="65"/>
        <v>0</v>
      </c>
      <c r="BG243" s="160">
        <f t="shared" si="66"/>
        <v>0</v>
      </c>
      <c r="BH243" s="160">
        <f t="shared" si="67"/>
        <v>0</v>
      </c>
      <c r="BI243" s="160">
        <f t="shared" si="68"/>
        <v>0</v>
      </c>
      <c r="BJ243" s="14" t="s">
        <v>173</v>
      </c>
      <c r="BK243" s="161">
        <f t="shared" si="69"/>
        <v>0</v>
      </c>
      <c r="BL243" s="14" t="s">
        <v>232</v>
      </c>
      <c r="BM243" s="159" t="s">
        <v>565</v>
      </c>
    </row>
    <row r="244" spans="1:65" s="2" customFormat="1" ht="16.5" customHeight="1">
      <c r="A244" s="29"/>
      <c r="B244" s="147"/>
      <c r="C244" s="148" t="s">
        <v>566</v>
      </c>
      <c r="D244" s="148" t="s">
        <v>169</v>
      </c>
      <c r="E244" s="149" t="s">
        <v>567</v>
      </c>
      <c r="F244" s="150" t="s">
        <v>568</v>
      </c>
      <c r="G244" s="151" t="s">
        <v>222</v>
      </c>
      <c r="H244" s="152">
        <v>111.31</v>
      </c>
      <c r="I244" s="153"/>
      <c r="J244" s="152">
        <f t="shared" si="60"/>
        <v>0</v>
      </c>
      <c r="K244" s="154"/>
      <c r="L244" s="30"/>
      <c r="M244" s="155" t="s">
        <v>1</v>
      </c>
      <c r="N244" s="156" t="s">
        <v>41</v>
      </c>
      <c r="O244" s="58"/>
      <c r="P244" s="157">
        <f t="shared" si="61"/>
        <v>0</v>
      </c>
      <c r="Q244" s="157">
        <v>0</v>
      </c>
      <c r="R244" s="157">
        <f t="shared" si="62"/>
        <v>0</v>
      </c>
      <c r="S244" s="157">
        <v>0</v>
      </c>
      <c r="T244" s="158">
        <f t="shared" si="6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9" t="s">
        <v>232</v>
      </c>
      <c r="AT244" s="159" t="s">
        <v>169</v>
      </c>
      <c r="AU244" s="159" t="s">
        <v>173</v>
      </c>
      <c r="AY244" s="14" t="s">
        <v>166</v>
      </c>
      <c r="BE244" s="160">
        <f t="shared" si="64"/>
        <v>0</v>
      </c>
      <c r="BF244" s="160">
        <f t="shared" si="65"/>
        <v>0</v>
      </c>
      <c r="BG244" s="160">
        <f t="shared" si="66"/>
        <v>0</v>
      </c>
      <c r="BH244" s="160">
        <f t="shared" si="67"/>
        <v>0</v>
      </c>
      <c r="BI244" s="160">
        <f t="shared" si="68"/>
        <v>0</v>
      </c>
      <c r="BJ244" s="14" t="s">
        <v>173</v>
      </c>
      <c r="BK244" s="161">
        <f t="shared" si="69"/>
        <v>0</v>
      </c>
      <c r="BL244" s="14" t="s">
        <v>232</v>
      </c>
      <c r="BM244" s="159" t="s">
        <v>569</v>
      </c>
    </row>
    <row r="245" spans="1:65" s="2" customFormat="1" ht="16.5" customHeight="1">
      <c r="A245" s="29"/>
      <c r="B245" s="147"/>
      <c r="C245" s="162" t="s">
        <v>570</v>
      </c>
      <c r="D245" s="162" t="s">
        <v>271</v>
      </c>
      <c r="E245" s="163" t="s">
        <v>571</v>
      </c>
      <c r="F245" s="164" t="s">
        <v>572</v>
      </c>
      <c r="G245" s="165" t="s">
        <v>222</v>
      </c>
      <c r="H245" s="166">
        <v>116.876</v>
      </c>
      <c r="I245" s="167"/>
      <c r="J245" s="166">
        <f t="shared" si="60"/>
        <v>0</v>
      </c>
      <c r="K245" s="168"/>
      <c r="L245" s="169"/>
      <c r="M245" s="170" t="s">
        <v>1</v>
      </c>
      <c r="N245" s="171" t="s">
        <v>41</v>
      </c>
      <c r="O245" s="58"/>
      <c r="P245" s="157">
        <f t="shared" si="61"/>
        <v>0</v>
      </c>
      <c r="Q245" s="157">
        <v>0</v>
      </c>
      <c r="R245" s="157">
        <f t="shared" si="62"/>
        <v>0</v>
      </c>
      <c r="S245" s="157">
        <v>0</v>
      </c>
      <c r="T245" s="158">
        <f t="shared" si="6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9" t="s">
        <v>307</v>
      </c>
      <c r="AT245" s="159" t="s">
        <v>271</v>
      </c>
      <c r="AU245" s="159" t="s">
        <v>173</v>
      </c>
      <c r="AY245" s="14" t="s">
        <v>166</v>
      </c>
      <c r="BE245" s="160">
        <f t="shared" si="64"/>
        <v>0</v>
      </c>
      <c r="BF245" s="160">
        <f t="shared" si="65"/>
        <v>0</v>
      </c>
      <c r="BG245" s="160">
        <f t="shared" si="66"/>
        <v>0</v>
      </c>
      <c r="BH245" s="160">
        <f t="shared" si="67"/>
        <v>0</v>
      </c>
      <c r="BI245" s="160">
        <f t="shared" si="68"/>
        <v>0</v>
      </c>
      <c r="BJ245" s="14" t="s">
        <v>173</v>
      </c>
      <c r="BK245" s="161">
        <f t="shared" si="69"/>
        <v>0</v>
      </c>
      <c r="BL245" s="14" t="s">
        <v>232</v>
      </c>
      <c r="BM245" s="159" t="s">
        <v>573</v>
      </c>
    </row>
    <row r="246" spans="1:65" s="2" customFormat="1" ht="24.2" customHeight="1">
      <c r="A246" s="29"/>
      <c r="B246" s="147"/>
      <c r="C246" s="148" t="s">
        <v>574</v>
      </c>
      <c r="D246" s="148" t="s">
        <v>169</v>
      </c>
      <c r="E246" s="149" t="s">
        <v>575</v>
      </c>
      <c r="F246" s="150" t="s">
        <v>576</v>
      </c>
      <c r="G246" s="151" t="s">
        <v>334</v>
      </c>
      <c r="H246" s="153"/>
      <c r="I246" s="153"/>
      <c r="J246" s="152">
        <f t="shared" si="60"/>
        <v>0</v>
      </c>
      <c r="K246" s="154"/>
      <c r="L246" s="30"/>
      <c r="M246" s="155" t="s">
        <v>1</v>
      </c>
      <c r="N246" s="156" t="s">
        <v>41</v>
      </c>
      <c r="O246" s="58"/>
      <c r="P246" s="157">
        <f t="shared" si="61"/>
        <v>0</v>
      </c>
      <c r="Q246" s="157">
        <v>0</v>
      </c>
      <c r="R246" s="157">
        <f t="shared" si="62"/>
        <v>0</v>
      </c>
      <c r="S246" s="157">
        <v>0</v>
      </c>
      <c r="T246" s="158">
        <f t="shared" si="6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9" t="s">
        <v>232</v>
      </c>
      <c r="AT246" s="159" t="s">
        <v>169</v>
      </c>
      <c r="AU246" s="159" t="s">
        <v>173</v>
      </c>
      <c r="AY246" s="14" t="s">
        <v>166</v>
      </c>
      <c r="BE246" s="160">
        <f t="shared" si="64"/>
        <v>0</v>
      </c>
      <c r="BF246" s="160">
        <f t="shared" si="65"/>
        <v>0</v>
      </c>
      <c r="BG246" s="160">
        <f t="shared" si="66"/>
        <v>0</v>
      </c>
      <c r="BH246" s="160">
        <f t="shared" si="67"/>
        <v>0</v>
      </c>
      <c r="BI246" s="160">
        <f t="shared" si="68"/>
        <v>0</v>
      </c>
      <c r="BJ246" s="14" t="s">
        <v>173</v>
      </c>
      <c r="BK246" s="161">
        <f t="shared" si="69"/>
        <v>0</v>
      </c>
      <c r="BL246" s="14" t="s">
        <v>232</v>
      </c>
      <c r="BM246" s="159" t="s">
        <v>577</v>
      </c>
    </row>
    <row r="247" spans="1:65" s="12" customFormat="1" ht="22.9" customHeight="1">
      <c r="B247" s="134"/>
      <c r="D247" s="135" t="s">
        <v>74</v>
      </c>
      <c r="E247" s="145" t="s">
        <v>578</v>
      </c>
      <c r="F247" s="145" t="s">
        <v>579</v>
      </c>
      <c r="I247" s="137"/>
      <c r="J247" s="146">
        <f>BK247</f>
        <v>0</v>
      </c>
      <c r="L247" s="134"/>
      <c r="M247" s="139"/>
      <c r="N247" s="140"/>
      <c r="O247" s="140"/>
      <c r="P247" s="141">
        <f>SUM(P248:P252)</f>
        <v>0</v>
      </c>
      <c r="Q247" s="140"/>
      <c r="R247" s="141">
        <f>SUM(R248:R252)</f>
        <v>0</v>
      </c>
      <c r="S247" s="140"/>
      <c r="T247" s="142">
        <f>SUM(T248:T252)</f>
        <v>0</v>
      </c>
      <c r="AR247" s="135" t="s">
        <v>173</v>
      </c>
      <c r="AT247" s="143" t="s">
        <v>74</v>
      </c>
      <c r="AU247" s="143" t="s">
        <v>83</v>
      </c>
      <c r="AY247" s="135" t="s">
        <v>166</v>
      </c>
      <c r="BK247" s="144">
        <f>SUM(BK248:BK252)</f>
        <v>0</v>
      </c>
    </row>
    <row r="248" spans="1:65" s="2" customFormat="1" ht="24.2" customHeight="1">
      <c r="A248" s="29"/>
      <c r="B248" s="147"/>
      <c r="C248" s="148" t="s">
        <v>580</v>
      </c>
      <c r="D248" s="148" t="s">
        <v>169</v>
      </c>
      <c r="E248" s="149" t="s">
        <v>581</v>
      </c>
      <c r="F248" s="150" t="s">
        <v>582</v>
      </c>
      <c r="G248" s="151" t="s">
        <v>177</v>
      </c>
      <c r="H248" s="152">
        <v>170</v>
      </c>
      <c r="I248" s="153"/>
      <c r="J248" s="152">
        <f>ROUND(I248*H248,3)</f>
        <v>0</v>
      </c>
      <c r="K248" s="154"/>
      <c r="L248" s="30"/>
      <c r="M248" s="155" t="s">
        <v>1</v>
      </c>
      <c r="N248" s="156" t="s">
        <v>41</v>
      </c>
      <c r="O248" s="58"/>
      <c r="P248" s="157">
        <f>O248*H248</f>
        <v>0</v>
      </c>
      <c r="Q248" s="157">
        <v>0</v>
      </c>
      <c r="R248" s="157">
        <f>Q248*H248</f>
        <v>0</v>
      </c>
      <c r="S248" s="157">
        <v>0</v>
      </c>
      <c r="T248" s="158">
        <f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9" t="s">
        <v>232</v>
      </c>
      <c r="AT248" s="159" t="s">
        <v>169</v>
      </c>
      <c r="AU248" s="159" t="s">
        <v>173</v>
      </c>
      <c r="AY248" s="14" t="s">
        <v>166</v>
      </c>
      <c r="BE248" s="160">
        <f>IF(N248="základná",J248,0)</f>
        <v>0</v>
      </c>
      <c r="BF248" s="160">
        <f>IF(N248="znížená",J248,0)</f>
        <v>0</v>
      </c>
      <c r="BG248" s="160">
        <f>IF(N248="zákl. prenesená",J248,0)</f>
        <v>0</v>
      </c>
      <c r="BH248" s="160">
        <f>IF(N248="zníž. prenesená",J248,0)</f>
        <v>0</v>
      </c>
      <c r="BI248" s="160">
        <f>IF(N248="nulová",J248,0)</f>
        <v>0</v>
      </c>
      <c r="BJ248" s="14" t="s">
        <v>173</v>
      </c>
      <c r="BK248" s="161">
        <f>ROUND(I248*H248,3)</f>
        <v>0</v>
      </c>
      <c r="BL248" s="14" t="s">
        <v>232</v>
      </c>
      <c r="BM248" s="159" t="s">
        <v>583</v>
      </c>
    </row>
    <row r="249" spans="1:65" s="2" customFormat="1" ht="16.5" customHeight="1">
      <c r="A249" s="29"/>
      <c r="B249" s="147"/>
      <c r="C249" s="162" t="s">
        <v>584</v>
      </c>
      <c r="D249" s="162" t="s">
        <v>271</v>
      </c>
      <c r="E249" s="163" t="s">
        <v>585</v>
      </c>
      <c r="F249" s="164" t="s">
        <v>586</v>
      </c>
      <c r="G249" s="165" t="s">
        <v>177</v>
      </c>
      <c r="H249" s="166">
        <v>173.4</v>
      </c>
      <c r="I249" s="167"/>
      <c r="J249" s="166">
        <f>ROUND(I249*H249,3)</f>
        <v>0</v>
      </c>
      <c r="K249" s="168"/>
      <c r="L249" s="169"/>
      <c r="M249" s="170" t="s">
        <v>1</v>
      </c>
      <c r="N249" s="171" t="s">
        <v>41</v>
      </c>
      <c r="O249" s="58"/>
      <c r="P249" s="157">
        <f>O249*H249</f>
        <v>0</v>
      </c>
      <c r="Q249" s="157">
        <v>0</v>
      </c>
      <c r="R249" s="157">
        <f>Q249*H249</f>
        <v>0</v>
      </c>
      <c r="S249" s="157">
        <v>0</v>
      </c>
      <c r="T249" s="158">
        <f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9" t="s">
        <v>307</v>
      </c>
      <c r="AT249" s="159" t="s">
        <v>271</v>
      </c>
      <c r="AU249" s="159" t="s">
        <v>173</v>
      </c>
      <c r="AY249" s="14" t="s">
        <v>166</v>
      </c>
      <c r="BE249" s="160">
        <f>IF(N249="základná",J249,0)</f>
        <v>0</v>
      </c>
      <c r="BF249" s="160">
        <f>IF(N249="znížená",J249,0)</f>
        <v>0</v>
      </c>
      <c r="BG249" s="160">
        <f>IF(N249="zákl. prenesená",J249,0)</f>
        <v>0</v>
      </c>
      <c r="BH249" s="160">
        <f>IF(N249="zníž. prenesená",J249,0)</f>
        <v>0</v>
      </c>
      <c r="BI249" s="160">
        <f>IF(N249="nulová",J249,0)</f>
        <v>0</v>
      </c>
      <c r="BJ249" s="14" t="s">
        <v>173</v>
      </c>
      <c r="BK249" s="161">
        <f>ROUND(I249*H249,3)</f>
        <v>0</v>
      </c>
      <c r="BL249" s="14" t="s">
        <v>232</v>
      </c>
      <c r="BM249" s="159" t="s">
        <v>587</v>
      </c>
    </row>
    <row r="250" spans="1:65" s="2" customFormat="1" ht="24.2" customHeight="1">
      <c r="A250" s="29"/>
      <c r="B250" s="147"/>
      <c r="C250" s="148" t="s">
        <v>588</v>
      </c>
      <c r="D250" s="148" t="s">
        <v>169</v>
      </c>
      <c r="E250" s="149" t="s">
        <v>589</v>
      </c>
      <c r="F250" s="150" t="s">
        <v>590</v>
      </c>
      <c r="G250" s="151" t="s">
        <v>222</v>
      </c>
      <c r="H250" s="152">
        <v>169.304</v>
      </c>
      <c r="I250" s="153"/>
      <c r="J250" s="152">
        <f>ROUND(I250*H250,3)</f>
        <v>0</v>
      </c>
      <c r="K250" s="154"/>
      <c r="L250" s="30"/>
      <c r="M250" s="155" t="s">
        <v>1</v>
      </c>
      <c r="N250" s="156" t="s">
        <v>41</v>
      </c>
      <c r="O250" s="58"/>
      <c r="P250" s="157">
        <f>O250*H250</f>
        <v>0</v>
      </c>
      <c r="Q250" s="157">
        <v>0</v>
      </c>
      <c r="R250" s="157">
        <f>Q250*H250</f>
        <v>0</v>
      </c>
      <c r="S250" s="157">
        <v>0</v>
      </c>
      <c r="T250" s="158">
        <f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9" t="s">
        <v>232</v>
      </c>
      <c r="AT250" s="159" t="s">
        <v>169</v>
      </c>
      <c r="AU250" s="159" t="s">
        <v>173</v>
      </c>
      <c r="AY250" s="14" t="s">
        <v>166</v>
      </c>
      <c r="BE250" s="160">
        <f>IF(N250="základná",J250,0)</f>
        <v>0</v>
      </c>
      <c r="BF250" s="160">
        <f>IF(N250="znížená",J250,0)</f>
        <v>0</v>
      </c>
      <c r="BG250" s="160">
        <f>IF(N250="zákl. prenesená",J250,0)</f>
        <v>0</v>
      </c>
      <c r="BH250" s="160">
        <f>IF(N250="zníž. prenesená",J250,0)</f>
        <v>0</v>
      </c>
      <c r="BI250" s="160">
        <f>IF(N250="nulová",J250,0)</f>
        <v>0</v>
      </c>
      <c r="BJ250" s="14" t="s">
        <v>173</v>
      </c>
      <c r="BK250" s="161">
        <f>ROUND(I250*H250,3)</f>
        <v>0</v>
      </c>
      <c r="BL250" s="14" t="s">
        <v>232</v>
      </c>
      <c r="BM250" s="159" t="s">
        <v>591</v>
      </c>
    </row>
    <row r="251" spans="1:65" s="2" customFormat="1" ht="16.5" customHeight="1">
      <c r="A251" s="29"/>
      <c r="B251" s="147"/>
      <c r="C251" s="162" t="s">
        <v>289</v>
      </c>
      <c r="D251" s="162" t="s">
        <v>271</v>
      </c>
      <c r="E251" s="163" t="s">
        <v>592</v>
      </c>
      <c r="F251" s="164" t="s">
        <v>593</v>
      </c>
      <c r="G251" s="165" t="s">
        <v>222</v>
      </c>
      <c r="H251" s="166">
        <v>177.76900000000001</v>
      </c>
      <c r="I251" s="167"/>
      <c r="J251" s="166">
        <f>ROUND(I251*H251,3)</f>
        <v>0</v>
      </c>
      <c r="K251" s="168"/>
      <c r="L251" s="169"/>
      <c r="M251" s="170" t="s">
        <v>1</v>
      </c>
      <c r="N251" s="171" t="s">
        <v>41</v>
      </c>
      <c r="O251" s="58"/>
      <c r="P251" s="157">
        <f>O251*H251</f>
        <v>0</v>
      </c>
      <c r="Q251" s="157">
        <v>0</v>
      </c>
      <c r="R251" s="157">
        <f>Q251*H251</f>
        <v>0</v>
      </c>
      <c r="S251" s="157">
        <v>0</v>
      </c>
      <c r="T251" s="158">
        <f>S251*H251</f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9" t="s">
        <v>307</v>
      </c>
      <c r="AT251" s="159" t="s">
        <v>271</v>
      </c>
      <c r="AU251" s="159" t="s">
        <v>173</v>
      </c>
      <c r="AY251" s="14" t="s">
        <v>166</v>
      </c>
      <c r="BE251" s="160">
        <f>IF(N251="základná",J251,0)</f>
        <v>0</v>
      </c>
      <c r="BF251" s="160">
        <f>IF(N251="znížená",J251,0)</f>
        <v>0</v>
      </c>
      <c r="BG251" s="160">
        <f>IF(N251="zákl. prenesená",J251,0)</f>
        <v>0</v>
      </c>
      <c r="BH251" s="160">
        <f>IF(N251="zníž. prenesená",J251,0)</f>
        <v>0</v>
      </c>
      <c r="BI251" s="160">
        <f>IF(N251="nulová",J251,0)</f>
        <v>0</v>
      </c>
      <c r="BJ251" s="14" t="s">
        <v>173</v>
      </c>
      <c r="BK251" s="161">
        <f>ROUND(I251*H251,3)</f>
        <v>0</v>
      </c>
      <c r="BL251" s="14" t="s">
        <v>232</v>
      </c>
      <c r="BM251" s="159" t="s">
        <v>594</v>
      </c>
    </row>
    <row r="252" spans="1:65" s="2" customFormat="1" ht="24.2" customHeight="1">
      <c r="A252" s="29"/>
      <c r="B252" s="147"/>
      <c r="C252" s="148" t="s">
        <v>595</v>
      </c>
      <c r="D252" s="148" t="s">
        <v>169</v>
      </c>
      <c r="E252" s="149" t="s">
        <v>596</v>
      </c>
      <c r="F252" s="150" t="s">
        <v>597</v>
      </c>
      <c r="G252" s="151" t="s">
        <v>334</v>
      </c>
      <c r="H252" s="153"/>
      <c r="I252" s="153"/>
      <c r="J252" s="152">
        <f>ROUND(I252*H252,3)</f>
        <v>0</v>
      </c>
      <c r="K252" s="154"/>
      <c r="L252" s="30"/>
      <c r="M252" s="155" t="s">
        <v>1</v>
      </c>
      <c r="N252" s="156" t="s">
        <v>41</v>
      </c>
      <c r="O252" s="58"/>
      <c r="P252" s="157">
        <f>O252*H252</f>
        <v>0</v>
      </c>
      <c r="Q252" s="157">
        <v>0</v>
      </c>
      <c r="R252" s="157">
        <f>Q252*H252</f>
        <v>0</v>
      </c>
      <c r="S252" s="157">
        <v>0</v>
      </c>
      <c r="T252" s="158">
        <f>S252*H252</f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9" t="s">
        <v>232</v>
      </c>
      <c r="AT252" s="159" t="s">
        <v>169</v>
      </c>
      <c r="AU252" s="159" t="s">
        <v>173</v>
      </c>
      <c r="AY252" s="14" t="s">
        <v>166</v>
      </c>
      <c r="BE252" s="160">
        <f>IF(N252="základná",J252,0)</f>
        <v>0</v>
      </c>
      <c r="BF252" s="160">
        <f>IF(N252="znížená",J252,0)</f>
        <v>0</v>
      </c>
      <c r="BG252" s="160">
        <f>IF(N252="zákl. prenesená",J252,0)</f>
        <v>0</v>
      </c>
      <c r="BH252" s="160">
        <f>IF(N252="zníž. prenesená",J252,0)</f>
        <v>0</v>
      </c>
      <c r="BI252" s="160">
        <f>IF(N252="nulová",J252,0)</f>
        <v>0</v>
      </c>
      <c r="BJ252" s="14" t="s">
        <v>173</v>
      </c>
      <c r="BK252" s="161">
        <f>ROUND(I252*H252,3)</f>
        <v>0</v>
      </c>
      <c r="BL252" s="14" t="s">
        <v>232</v>
      </c>
      <c r="BM252" s="159" t="s">
        <v>598</v>
      </c>
    </row>
    <row r="253" spans="1:65" s="12" customFormat="1" ht="22.9" customHeight="1">
      <c r="B253" s="134"/>
      <c r="D253" s="135" t="s">
        <v>74</v>
      </c>
      <c r="E253" s="145" t="s">
        <v>599</v>
      </c>
      <c r="F253" s="145" t="s">
        <v>600</v>
      </c>
      <c r="I253" s="137"/>
      <c r="J253" s="146">
        <f>BK253</f>
        <v>0</v>
      </c>
      <c r="L253" s="134"/>
      <c r="M253" s="139"/>
      <c r="N253" s="140"/>
      <c r="O253" s="140"/>
      <c r="P253" s="141">
        <f>SUM(P254:P260)</f>
        <v>0</v>
      </c>
      <c r="Q253" s="140"/>
      <c r="R253" s="141">
        <f>SUM(R254:R260)</f>
        <v>0</v>
      </c>
      <c r="S253" s="140"/>
      <c r="T253" s="142">
        <f>SUM(T254:T260)</f>
        <v>0</v>
      </c>
      <c r="AR253" s="135" t="s">
        <v>173</v>
      </c>
      <c r="AT253" s="143" t="s">
        <v>74</v>
      </c>
      <c r="AU253" s="143" t="s">
        <v>83</v>
      </c>
      <c r="AY253" s="135" t="s">
        <v>166</v>
      </c>
      <c r="BK253" s="144">
        <f>SUM(BK254:BK260)</f>
        <v>0</v>
      </c>
    </row>
    <row r="254" spans="1:65" s="2" customFormat="1" ht="24.2" customHeight="1">
      <c r="A254" s="29"/>
      <c r="B254" s="147"/>
      <c r="C254" s="148" t="s">
        <v>601</v>
      </c>
      <c r="D254" s="148" t="s">
        <v>169</v>
      </c>
      <c r="E254" s="149" t="s">
        <v>602</v>
      </c>
      <c r="F254" s="150" t="s">
        <v>603</v>
      </c>
      <c r="G254" s="151" t="s">
        <v>177</v>
      </c>
      <c r="H254" s="152">
        <v>11.824999999999999</v>
      </c>
      <c r="I254" s="153"/>
      <c r="J254" s="152">
        <f t="shared" ref="J254:J260" si="70">ROUND(I254*H254,3)</f>
        <v>0</v>
      </c>
      <c r="K254" s="154"/>
      <c r="L254" s="30"/>
      <c r="M254" s="155" t="s">
        <v>1</v>
      </c>
      <c r="N254" s="156" t="s">
        <v>41</v>
      </c>
      <c r="O254" s="58"/>
      <c r="P254" s="157">
        <f t="shared" ref="P254:P260" si="71">O254*H254</f>
        <v>0</v>
      </c>
      <c r="Q254" s="157">
        <v>0</v>
      </c>
      <c r="R254" s="157">
        <f t="shared" ref="R254:R260" si="72">Q254*H254</f>
        <v>0</v>
      </c>
      <c r="S254" s="157">
        <v>0</v>
      </c>
      <c r="T254" s="158">
        <f t="shared" ref="T254:T260" si="73">S254*H254</f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9" t="s">
        <v>232</v>
      </c>
      <c r="AT254" s="159" t="s">
        <v>169</v>
      </c>
      <c r="AU254" s="159" t="s">
        <v>173</v>
      </c>
      <c r="AY254" s="14" t="s">
        <v>166</v>
      </c>
      <c r="BE254" s="160">
        <f t="shared" ref="BE254:BE260" si="74">IF(N254="základná",J254,0)</f>
        <v>0</v>
      </c>
      <c r="BF254" s="160">
        <f t="shared" ref="BF254:BF260" si="75">IF(N254="znížená",J254,0)</f>
        <v>0</v>
      </c>
      <c r="BG254" s="160">
        <f t="shared" ref="BG254:BG260" si="76">IF(N254="zákl. prenesená",J254,0)</f>
        <v>0</v>
      </c>
      <c r="BH254" s="160">
        <f t="shared" ref="BH254:BH260" si="77">IF(N254="zníž. prenesená",J254,0)</f>
        <v>0</v>
      </c>
      <c r="BI254" s="160">
        <f t="shared" ref="BI254:BI260" si="78">IF(N254="nulová",J254,0)</f>
        <v>0</v>
      </c>
      <c r="BJ254" s="14" t="s">
        <v>173</v>
      </c>
      <c r="BK254" s="161">
        <f t="shared" ref="BK254:BK260" si="79">ROUND(I254*H254,3)</f>
        <v>0</v>
      </c>
      <c r="BL254" s="14" t="s">
        <v>232</v>
      </c>
      <c r="BM254" s="159" t="s">
        <v>604</v>
      </c>
    </row>
    <row r="255" spans="1:65" s="2" customFormat="1" ht="24.2" customHeight="1">
      <c r="A255" s="29"/>
      <c r="B255" s="147"/>
      <c r="C255" s="148" t="s">
        <v>605</v>
      </c>
      <c r="D255" s="148" t="s">
        <v>169</v>
      </c>
      <c r="E255" s="149" t="s">
        <v>606</v>
      </c>
      <c r="F255" s="150" t="s">
        <v>607</v>
      </c>
      <c r="G255" s="151" t="s">
        <v>177</v>
      </c>
      <c r="H255" s="152">
        <v>11.824999999999999</v>
      </c>
      <c r="I255" s="153"/>
      <c r="J255" s="152">
        <f t="shared" si="70"/>
        <v>0</v>
      </c>
      <c r="K255" s="154"/>
      <c r="L255" s="30"/>
      <c r="M255" s="155" t="s">
        <v>1</v>
      </c>
      <c r="N255" s="156" t="s">
        <v>41</v>
      </c>
      <c r="O255" s="58"/>
      <c r="P255" s="157">
        <f t="shared" si="71"/>
        <v>0</v>
      </c>
      <c r="Q255" s="157">
        <v>0</v>
      </c>
      <c r="R255" s="157">
        <f t="shared" si="72"/>
        <v>0</v>
      </c>
      <c r="S255" s="157">
        <v>0</v>
      </c>
      <c r="T255" s="158">
        <f t="shared" si="7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9" t="s">
        <v>232</v>
      </c>
      <c r="AT255" s="159" t="s">
        <v>169</v>
      </c>
      <c r="AU255" s="159" t="s">
        <v>173</v>
      </c>
      <c r="AY255" s="14" t="s">
        <v>166</v>
      </c>
      <c r="BE255" s="160">
        <f t="shared" si="74"/>
        <v>0</v>
      </c>
      <c r="BF255" s="160">
        <f t="shared" si="75"/>
        <v>0</v>
      </c>
      <c r="BG255" s="160">
        <f t="shared" si="76"/>
        <v>0</v>
      </c>
      <c r="BH255" s="160">
        <f t="shared" si="77"/>
        <v>0</v>
      </c>
      <c r="BI255" s="160">
        <f t="shared" si="78"/>
        <v>0</v>
      </c>
      <c r="BJ255" s="14" t="s">
        <v>173</v>
      </c>
      <c r="BK255" s="161">
        <f t="shared" si="79"/>
        <v>0</v>
      </c>
      <c r="BL255" s="14" t="s">
        <v>232</v>
      </c>
      <c r="BM255" s="159" t="s">
        <v>608</v>
      </c>
    </row>
    <row r="256" spans="1:65" s="2" customFormat="1" ht="24.2" customHeight="1">
      <c r="A256" s="29"/>
      <c r="B256" s="147"/>
      <c r="C256" s="148" t="s">
        <v>609</v>
      </c>
      <c r="D256" s="148" t="s">
        <v>169</v>
      </c>
      <c r="E256" s="149" t="s">
        <v>610</v>
      </c>
      <c r="F256" s="150" t="s">
        <v>611</v>
      </c>
      <c r="G256" s="151" t="s">
        <v>177</v>
      </c>
      <c r="H256" s="152">
        <v>369.01</v>
      </c>
      <c r="I256" s="153"/>
      <c r="J256" s="152">
        <f t="shared" si="70"/>
        <v>0</v>
      </c>
      <c r="K256" s="154"/>
      <c r="L256" s="30"/>
      <c r="M256" s="155" t="s">
        <v>1</v>
      </c>
      <c r="N256" s="156" t="s">
        <v>41</v>
      </c>
      <c r="O256" s="58"/>
      <c r="P256" s="157">
        <f t="shared" si="71"/>
        <v>0</v>
      </c>
      <c r="Q256" s="157">
        <v>0</v>
      </c>
      <c r="R256" s="157">
        <f t="shared" si="72"/>
        <v>0</v>
      </c>
      <c r="S256" s="157">
        <v>0</v>
      </c>
      <c r="T256" s="158">
        <f t="shared" si="7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9" t="s">
        <v>232</v>
      </c>
      <c r="AT256" s="159" t="s">
        <v>169</v>
      </c>
      <c r="AU256" s="159" t="s">
        <v>173</v>
      </c>
      <c r="AY256" s="14" t="s">
        <v>166</v>
      </c>
      <c r="BE256" s="160">
        <f t="shared" si="74"/>
        <v>0</v>
      </c>
      <c r="BF256" s="160">
        <f t="shared" si="75"/>
        <v>0</v>
      </c>
      <c r="BG256" s="160">
        <f t="shared" si="76"/>
        <v>0</v>
      </c>
      <c r="BH256" s="160">
        <f t="shared" si="77"/>
        <v>0</v>
      </c>
      <c r="BI256" s="160">
        <f t="shared" si="78"/>
        <v>0</v>
      </c>
      <c r="BJ256" s="14" t="s">
        <v>173</v>
      </c>
      <c r="BK256" s="161">
        <f t="shared" si="79"/>
        <v>0</v>
      </c>
      <c r="BL256" s="14" t="s">
        <v>232</v>
      </c>
      <c r="BM256" s="159" t="s">
        <v>612</v>
      </c>
    </row>
    <row r="257" spans="1:65" s="2" customFormat="1" ht="24.2" customHeight="1">
      <c r="A257" s="29"/>
      <c r="B257" s="147"/>
      <c r="C257" s="148" t="s">
        <v>613</v>
      </c>
      <c r="D257" s="148" t="s">
        <v>169</v>
      </c>
      <c r="E257" s="149" t="s">
        <v>614</v>
      </c>
      <c r="F257" s="150" t="s">
        <v>615</v>
      </c>
      <c r="G257" s="151" t="s">
        <v>177</v>
      </c>
      <c r="H257" s="152">
        <v>354.39699999999999</v>
      </c>
      <c r="I257" s="153"/>
      <c r="J257" s="152">
        <f t="shared" si="70"/>
        <v>0</v>
      </c>
      <c r="K257" s="154"/>
      <c r="L257" s="30"/>
      <c r="M257" s="155" t="s">
        <v>1</v>
      </c>
      <c r="N257" s="156" t="s">
        <v>41</v>
      </c>
      <c r="O257" s="58"/>
      <c r="P257" s="157">
        <f t="shared" si="71"/>
        <v>0</v>
      </c>
      <c r="Q257" s="157">
        <v>0</v>
      </c>
      <c r="R257" s="157">
        <f t="shared" si="72"/>
        <v>0</v>
      </c>
      <c r="S257" s="157">
        <v>0</v>
      </c>
      <c r="T257" s="158">
        <f t="shared" si="7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9" t="s">
        <v>232</v>
      </c>
      <c r="AT257" s="159" t="s">
        <v>169</v>
      </c>
      <c r="AU257" s="159" t="s">
        <v>173</v>
      </c>
      <c r="AY257" s="14" t="s">
        <v>166</v>
      </c>
      <c r="BE257" s="160">
        <f t="shared" si="74"/>
        <v>0</v>
      </c>
      <c r="BF257" s="160">
        <f t="shared" si="75"/>
        <v>0</v>
      </c>
      <c r="BG257" s="160">
        <f t="shared" si="76"/>
        <v>0</v>
      </c>
      <c r="BH257" s="160">
        <f t="shared" si="77"/>
        <v>0</v>
      </c>
      <c r="BI257" s="160">
        <f t="shared" si="78"/>
        <v>0</v>
      </c>
      <c r="BJ257" s="14" t="s">
        <v>173</v>
      </c>
      <c r="BK257" s="161">
        <f t="shared" si="79"/>
        <v>0</v>
      </c>
      <c r="BL257" s="14" t="s">
        <v>232</v>
      </c>
      <c r="BM257" s="159" t="s">
        <v>616</v>
      </c>
    </row>
    <row r="258" spans="1:65" s="2" customFormat="1" ht="24.2" customHeight="1">
      <c r="A258" s="29"/>
      <c r="B258" s="147"/>
      <c r="C258" s="148" t="s">
        <v>617</v>
      </c>
      <c r="D258" s="148" t="s">
        <v>169</v>
      </c>
      <c r="E258" s="149" t="s">
        <v>618</v>
      </c>
      <c r="F258" s="150" t="s">
        <v>619</v>
      </c>
      <c r="G258" s="151" t="s">
        <v>177</v>
      </c>
      <c r="H258" s="152">
        <v>931.02300000000002</v>
      </c>
      <c r="I258" s="153"/>
      <c r="J258" s="152">
        <f t="shared" si="70"/>
        <v>0</v>
      </c>
      <c r="K258" s="154"/>
      <c r="L258" s="30"/>
      <c r="M258" s="155" t="s">
        <v>1</v>
      </c>
      <c r="N258" s="156" t="s">
        <v>41</v>
      </c>
      <c r="O258" s="58"/>
      <c r="P258" s="157">
        <f t="shared" si="71"/>
        <v>0</v>
      </c>
      <c r="Q258" s="157">
        <v>0</v>
      </c>
      <c r="R258" s="157">
        <f t="shared" si="72"/>
        <v>0</v>
      </c>
      <c r="S258" s="157">
        <v>0</v>
      </c>
      <c r="T258" s="158">
        <f t="shared" si="7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9" t="s">
        <v>232</v>
      </c>
      <c r="AT258" s="159" t="s">
        <v>169</v>
      </c>
      <c r="AU258" s="159" t="s">
        <v>173</v>
      </c>
      <c r="AY258" s="14" t="s">
        <v>166</v>
      </c>
      <c r="BE258" s="160">
        <f t="shared" si="74"/>
        <v>0</v>
      </c>
      <c r="BF258" s="160">
        <f t="shared" si="75"/>
        <v>0</v>
      </c>
      <c r="BG258" s="160">
        <f t="shared" si="76"/>
        <v>0</v>
      </c>
      <c r="BH258" s="160">
        <f t="shared" si="77"/>
        <v>0</v>
      </c>
      <c r="BI258" s="160">
        <f t="shared" si="78"/>
        <v>0</v>
      </c>
      <c r="BJ258" s="14" t="s">
        <v>173</v>
      </c>
      <c r="BK258" s="161">
        <f t="shared" si="79"/>
        <v>0</v>
      </c>
      <c r="BL258" s="14" t="s">
        <v>232</v>
      </c>
      <c r="BM258" s="159" t="s">
        <v>620</v>
      </c>
    </row>
    <row r="259" spans="1:65" s="2" customFormat="1" ht="24.2" customHeight="1">
      <c r="A259" s="29"/>
      <c r="B259" s="147"/>
      <c r="C259" s="148" t="s">
        <v>621</v>
      </c>
      <c r="D259" s="148" t="s">
        <v>169</v>
      </c>
      <c r="E259" s="149" t="s">
        <v>622</v>
      </c>
      <c r="F259" s="150" t="s">
        <v>623</v>
      </c>
      <c r="G259" s="151" t="s">
        <v>177</v>
      </c>
      <c r="H259" s="152">
        <v>698.06899999999996</v>
      </c>
      <c r="I259" s="153"/>
      <c r="J259" s="152">
        <f t="shared" si="70"/>
        <v>0</v>
      </c>
      <c r="K259" s="154"/>
      <c r="L259" s="30"/>
      <c r="M259" s="155" t="s">
        <v>1</v>
      </c>
      <c r="N259" s="156" t="s">
        <v>41</v>
      </c>
      <c r="O259" s="58"/>
      <c r="P259" s="157">
        <f t="shared" si="71"/>
        <v>0</v>
      </c>
      <c r="Q259" s="157">
        <v>0</v>
      </c>
      <c r="R259" s="157">
        <f t="shared" si="72"/>
        <v>0</v>
      </c>
      <c r="S259" s="157">
        <v>0</v>
      </c>
      <c r="T259" s="158">
        <f t="shared" si="7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9" t="s">
        <v>232</v>
      </c>
      <c r="AT259" s="159" t="s">
        <v>169</v>
      </c>
      <c r="AU259" s="159" t="s">
        <v>173</v>
      </c>
      <c r="AY259" s="14" t="s">
        <v>166</v>
      </c>
      <c r="BE259" s="160">
        <f t="shared" si="74"/>
        <v>0</v>
      </c>
      <c r="BF259" s="160">
        <f t="shared" si="75"/>
        <v>0</v>
      </c>
      <c r="BG259" s="160">
        <f t="shared" si="76"/>
        <v>0</v>
      </c>
      <c r="BH259" s="160">
        <f t="shared" si="77"/>
        <v>0</v>
      </c>
      <c r="BI259" s="160">
        <f t="shared" si="78"/>
        <v>0</v>
      </c>
      <c r="BJ259" s="14" t="s">
        <v>173</v>
      </c>
      <c r="BK259" s="161">
        <f t="shared" si="79"/>
        <v>0</v>
      </c>
      <c r="BL259" s="14" t="s">
        <v>232</v>
      </c>
      <c r="BM259" s="159" t="s">
        <v>624</v>
      </c>
    </row>
    <row r="260" spans="1:65" s="2" customFormat="1" ht="24.2" customHeight="1">
      <c r="A260" s="29"/>
      <c r="B260" s="147"/>
      <c r="C260" s="148" t="s">
        <v>625</v>
      </c>
      <c r="D260" s="148" t="s">
        <v>169</v>
      </c>
      <c r="E260" s="149" t="s">
        <v>626</v>
      </c>
      <c r="F260" s="150" t="s">
        <v>627</v>
      </c>
      <c r="G260" s="151" t="s">
        <v>177</v>
      </c>
      <c r="H260" s="152">
        <v>100.286</v>
      </c>
      <c r="I260" s="153"/>
      <c r="J260" s="152">
        <f t="shared" si="70"/>
        <v>0</v>
      </c>
      <c r="K260" s="154"/>
      <c r="L260" s="30"/>
      <c r="M260" s="155" t="s">
        <v>1</v>
      </c>
      <c r="N260" s="156" t="s">
        <v>41</v>
      </c>
      <c r="O260" s="58"/>
      <c r="P260" s="157">
        <f t="shared" si="71"/>
        <v>0</v>
      </c>
      <c r="Q260" s="157">
        <v>0</v>
      </c>
      <c r="R260" s="157">
        <f t="shared" si="72"/>
        <v>0</v>
      </c>
      <c r="S260" s="157">
        <v>0</v>
      </c>
      <c r="T260" s="158">
        <f t="shared" si="7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9" t="s">
        <v>232</v>
      </c>
      <c r="AT260" s="159" t="s">
        <v>169</v>
      </c>
      <c r="AU260" s="159" t="s">
        <v>173</v>
      </c>
      <c r="AY260" s="14" t="s">
        <v>166</v>
      </c>
      <c r="BE260" s="160">
        <f t="shared" si="74"/>
        <v>0</v>
      </c>
      <c r="BF260" s="160">
        <f t="shared" si="75"/>
        <v>0</v>
      </c>
      <c r="BG260" s="160">
        <f t="shared" si="76"/>
        <v>0</v>
      </c>
      <c r="BH260" s="160">
        <f t="shared" si="77"/>
        <v>0</v>
      </c>
      <c r="BI260" s="160">
        <f t="shared" si="78"/>
        <v>0</v>
      </c>
      <c r="BJ260" s="14" t="s">
        <v>173</v>
      </c>
      <c r="BK260" s="161">
        <f t="shared" si="79"/>
        <v>0</v>
      </c>
      <c r="BL260" s="14" t="s">
        <v>232</v>
      </c>
      <c r="BM260" s="159" t="s">
        <v>628</v>
      </c>
    </row>
    <row r="261" spans="1:65" s="12" customFormat="1" ht="25.9" customHeight="1">
      <c r="B261" s="134"/>
      <c r="D261" s="135" t="s">
        <v>74</v>
      </c>
      <c r="E261" s="136" t="s">
        <v>271</v>
      </c>
      <c r="F261" s="136" t="s">
        <v>629</v>
      </c>
      <c r="I261" s="137"/>
      <c r="J261" s="138">
        <f>BK261</f>
        <v>0</v>
      </c>
      <c r="L261" s="134"/>
      <c r="M261" s="139"/>
      <c r="N261" s="140"/>
      <c r="O261" s="140"/>
      <c r="P261" s="141">
        <f>P262</f>
        <v>0</v>
      </c>
      <c r="Q261" s="140"/>
      <c r="R261" s="141">
        <f>R262</f>
        <v>0</v>
      </c>
      <c r="S261" s="140"/>
      <c r="T261" s="142">
        <f>T262</f>
        <v>0</v>
      </c>
      <c r="AR261" s="135" t="s">
        <v>179</v>
      </c>
      <c r="AT261" s="143" t="s">
        <v>74</v>
      </c>
      <c r="AU261" s="143" t="s">
        <v>75</v>
      </c>
      <c r="AY261" s="135" t="s">
        <v>166</v>
      </c>
      <c r="BK261" s="144">
        <f>BK262</f>
        <v>0</v>
      </c>
    </row>
    <row r="262" spans="1:65" s="12" customFormat="1" ht="22.9" customHeight="1">
      <c r="B262" s="134"/>
      <c r="D262" s="135" t="s">
        <v>74</v>
      </c>
      <c r="E262" s="145" t="s">
        <v>630</v>
      </c>
      <c r="F262" s="145" t="s">
        <v>631</v>
      </c>
      <c r="I262" s="137"/>
      <c r="J262" s="146">
        <f>BK262</f>
        <v>0</v>
      </c>
      <c r="L262" s="134"/>
      <c r="M262" s="139"/>
      <c r="N262" s="140"/>
      <c r="O262" s="140"/>
      <c r="P262" s="141">
        <f>P263</f>
        <v>0</v>
      </c>
      <c r="Q262" s="140"/>
      <c r="R262" s="141">
        <f>R263</f>
        <v>0</v>
      </c>
      <c r="S262" s="140"/>
      <c r="T262" s="142">
        <f>T263</f>
        <v>0</v>
      </c>
      <c r="AR262" s="135" t="s">
        <v>179</v>
      </c>
      <c r="AT262" s="143" t="s">
        <v>74</v>
      </c>
      <c r="AU262" s="143" t="s">
        <v>83</v>
      </c>
      <c r="AY262" s="135" t="s">
        <v>166</v>
      </c>
      <c r="BK262" s="144">
        <f>BK263</f>
        <v>0</v>
      </c>
    </row>
    <row r="263" spans="1:65" s="2" customFormat="1" ht="66.75" customHeight="1">
      <c r="A263" s="29"/>
      <c r="B263" s="147"/>
      <c r="C263" s="148" t="s">
        <v>632</v>
      </c>
      <c r="D263" s="148" t="s">
        <v>169</v>
      </c>
      <c r="E263" s="149" t="s">
        <v>633</v>
      </c>
      <c r="F263" s="150" t="s">
        <v>634</v>
      </c>
      <c r="G263" s="151" t="s">
        <v>268</v>
      </c>
      <c r="H263" s="152">
        <v>1</v>
      </c>
      <c r="I263" s="153"/>
      <c r="J263" s="152">
        <f>ROUND(I263*H263,3)</f>
        <v>0</v>
      </c>
      <c r="K263" s="154"/>
      <c r="L263" s="30"/>
      <c r="M263" s="155" t="s">
        <v>1</v>
      </c>
      <c r="N263" s="156" t="s">
        <v>41</v>
      </c>
      <c r="O263" s="58"/>
      <c r="P263" s="157">
        <f>O263*H263</f>
        <v>0</v>
      </c>
      <c r="Q263" s="157">
        <v>0</v>
      </c>
      <c r="R263" s="157">
        <f>Q263*H263</f>
        <v>0</v>
      </c>
      <c r="S263" s="157">
        <v>0</v>
      </c>
      <c r="T263" s="158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59" t="s">
        <v>442</v>
      </c>
      <c r="AT263" s="159" t="s">
        <v>169</v>
      </c>
      <c r="AU263" s="159" t="s">
        <v>173</v>
      </c>
      <c r="AY263" s="14" t="s">
        <v>166</v>
      </c>
      <c r="BE263" s="160">
        <f>IF(N263="základná",J263,0)</f>
        <v>0</v>
      </c>
      <c r="BF263" s="160">
        <f>IF(N263="znížená",J263,0)</f>
        <v>0</v>
      </c>
      <c r="BG263" s="160">
        <f>IF(N263="zákl. prenesená",J263,0)</f>
        <v>0</v>
      </c>
      <c r="BH263" s="160">
        <f>IF(N263="zníž. prenesená",J263,0)</f>
        <v>0</v>
      </c>
      <c r="BI263" s="160">
        <f>IF(N263="nulová",J263,0)</f>
        <v>0</v>
      </c>
      <c r="BJ263" s="14" t="s">
        <v>173</v>
      </c>
      <c r="BK263" s="161">
        <f>ROUND(I263*H263,3)</f>
        <v>0</v>
      </c>
      <c r="BL263" s="14" t="s">
        <v>442</v>
      </c>
      <c r="BM263" s="159" t="s">
        <v>635</v>
      </c>
    </row>
    <row r="264" spans="1:65" s="12" customFormat="1" ht="25.9" customHeight="1">
      <c r="B264" s="134"/>
      <c r="D264" s="135" t="s">
        <v>74</v>
      </c>
      <c r="E264" s="136" t="s">
        <v>636</v>
      </c>
      <c r="F264" s="136" t="s">
        <v>637</v>
      </c>
      <c r="I264" s="137"/>
      <c r="J264" s="138">
        <f>BK264</f>
        <v>0</v>
      </c>
      <c r="L264" s="134"/>
      <c r="M264" s="139"/>
      <c r="N264" s="140"/>
      <c r="O264" s="140"/>
      <c r="P264" s="141">
        <f>SUM(P265:P266)</f>
        <v>0</v>
      </c>
      <c r="Q264" s="140"/>
      <c r="R264" s="141">
        <f>SUM(R265:R266)</f>
        <v>0</v>
      </c>
      <c r="S264" s="140"/>
      <c r="T264" s="142">
        <f>SUM(T265:T266)</f>
        <v>0</v>
      </c>
      <c r="AR264" s="135" t="s">
        <v>167</v>
      </c>
      <c r="AT264" s="143" t="s">
        <v>74</v>
      </c>
      <c r="AU264" s="143" t="s">
        <v>75</v>
      </c>
      <c r="AY264" s="135" t="s">
        <v>166</v>
      </c>
      <c r="BK264" s="144">
        <f>SUM(BK265:BK266)</f>
        <v>0</v>
      </c>
    </row>
    <row r="265" spans="1:65" s="2" customFormat="1" ht="24.2" customHeight="1">
      <c r="A265" s="29"/>
      <c r="B265" s="147"/>
      <c r="C265" s="148" t="s">
        <v>638</v>
      </c>
      <c r="D265" s="148" t="s">
        <v>169</v>
      </c>
      <c r="E265" s="149" t="s">
        <v>639</v>
      </c>
      <c r="F265" s="150" t="s">
        <v>640</v>
      </c>
      <c r="G265" s="151" t="s">
        <v>641</v>
      </c>
      <c r="H265" s="152">
        <v>24</v>
      </c>
      <c r="I265" s="153"/>
      <c r="J265" s="152">
        <f>ROUND(I265*H265,3)</f>
        <v>0</v>
      </c>
      <c r="K265" s="154"/>
      <c r="L265" s="30"/>
      <c r="M265" s="155" t="s">
        <v>1</v>
      </c>
      <c r="N265" s="156" t="s">
        <v>41</v>
      </c>
      <c r="O265" s="58"/>
      <c r="P265" s="157">
        <f>O265*H265</f>
        <v>0</v>
      </c>
      <c r="Q265" s="157">
        <v>0</v>
      </c>
      <c r="R265" s="157">
        <f>Q265*H265</f>
        <v>0</v>
      </c>
      <c r="S265" s="157">
        <v>0</v>
      </c>
      <c r="T265" s="158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59" t="s">
        <v>642</v>
      </c>
      <c r="AT265" s="159" t="s">
        <v>169</v>
      </c>
      <c r="AU265" s="159" t="s">
        <v>83</v>
      </c>
      <c r="AY265" s="14" t="s">
        <v>166</v>
      </c>
      <c r="BE265" s="160">
        <f>IF(N265="základná",J265,0)</f>
        <v>0</v>
      </c>
      <c r="BF265" s="160">
        <f>IF(N265="znížená",J265,0)</f>
        <v>0</v>
      </c>
      <c r="BG265" s="160">
        <f>IF(N265="zákl. prenesená",J265,0)</f>
        <v>0</v>
      </c>
      <c r="BH265" s="160">
        <f>IF(N265="zníž. prenesená",J265,0)</f>
        <v>0</v>
      </c>
      <c r="BI265" s="160">
        <f>IF(N265="nulová",J265,0)</f>
        <v>0</v>
      </c>
      <c r="BJ265" s="14" t="s">
        <v>173</v>
      </c>
      <c r="BK265" s="161">
        <f>ROUND(I265*H265,3)</f>
        <v>0</v>
      </c>
      <c r="BL265" s="14" t="s">
        <v>642</v>
      </c>
      <c r="BM265" s="159" t="s">
        <v>643</v>
      </c>
    </row>
    <row r="266" spans="1:65" s="2" customFormat="1" ht="37.9" customHeight="1">
      <c r="A266" s="29"/>
      <c r="B266" s="147"/>
      <c r="C266" s="148" t="s">
        <v>644</v>
      </c>
      <c r="D266" s="148" t="s">
        <v>169</v>
      </c>
      <c r="E266" s="149" t="s">
        <v>645</v>
      </c>
      <c r="F266" s="150" t="s">
        <v>646</v>
      </c>
      <c r="G266" s="151" t="s">
        <v>641</v>
      </c>
      <c r="H266" s="152">
        <v>40</v>
      </c>
      <c r="I266" s="153"/>
      <c r="J266" s="152">
        <f>ROUND(I266*H266,3)</f>
        <v>0</v>
      </c>
      <c r="K266" s="154"/>
      <c r="L266" s="30"/>
      <c r="M266" s="172" t="s">
        <v>1</v>
      </c>
      <c r="N266" s="173" t="s">
        <v>41</v>
      </c>
      <c r="O266" s="174"/>
      <c r="P266" s="175">
        <f>O266*H266</f>
        <v>0</v>
      </c>
      <c r="Q266" s="175">
        <v>0</v>
      </c>
      <c r="R266" s="175">
        <f>Q266*H266</f>
        <v>0</v>
      </c>
      <c r="S266" s="175">
        <v>0</v>
      </c>
      <c r="T266" s="176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59" t="s">
        <v>642</v>
      </c>
      <c r="AT266" s="159" t="s">
        <v>169</v>
      </c>
      <c r="AU266" s="159" t="s">
        <v>83</v>
      </c>
      <c r="AY266" s="14" t="s">
        <v>166</v>
      </c>
      <c r="BE266" s="160">
        <f>IF(N266="základná",J266,0)</f>
        <v>0</v>
      </c>
      <c r="BF266" s="160">
        <f>IF(N266="znížená",J266,0)</f>
        <v>0</v>
      </c>
      <c r="BG266" s="160">
        <f>IF(N266="zákl. prenesená",J266,0)</f>
        <v>0</v>
      </c>
      <c r="BH266" s="160">
        <f>IF(N266="zníž. prenesená",J266,0)</f>
        <v>0</v>
      </c>
      <c r="BI266" s="160">
        <f>IF(N266="nulová",J266,0)</f>
        <v>0</v>
      </c>
      <c r="BJ266" s="14" t="s">
        <v>173</v>
      </c>
      <c r="BK266" s="161">
        <f>ROUND(I266*H266,3)</f>
        <v>0</v>
      </c>
      <c r="BL266" s="14" t="s">
        <v>642</v>
      </c>
      <c r="BM266" s="159" t="s">
        <v>647</v>
      </c>
    </row>
    <row r="267" spans="1:65" s="2" customFormat="1" ht="6.95" customHeight="1">
      <c r="A267" s="29"/>
      <c r="B267" s="47"/>
      <c r="C267" s="48"/>
      <c r="D267" s="48"/>
      <c r="E267" s="48"/>
      <c r="F267" s="48"/>
      <c r="G267" s="48"/>
      <c r="H267" s="48"/>
      <c r="I267" s="48"/>
      <c r="J267" s="48"/>
      <c r="K267" s="48"/>
      <c r="L267" s="30"/>
      <c r="M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</row>
  </sheetData>
  <autoFilter ref="C135:K266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648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ROUND(J130,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ROUND((SUM(BE130:BE216)),  2)</f>
        <v>0</v>
      </c>
      <c r="G33" s="100"/>
      <c r="H33" s="100"/>
      <c r="I33" s="101">
        <v>0.2</v>
      </c>
      <c r="J33" s="99">
        <f>ROUND(((SUM(BE130:BE216))*I33),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ROUND((SUM(BF130:BF216)),  2)</f>
        <v>0</v>
      </c>
      <c r="G34" s="100"/>
      <c r="H34" s="100"/>
      <c r="I34" s="101">
        <v>0.2</v>
      </c>
      <c r="J34" s="99">
        <f>ROUND(((SUM(BF130:BF216))*I34),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ROUND((SUM(BG130:BG216)),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ROUND((SUM(BH130:BH216)),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ROUND((SUM(BI130:BI216)),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SO011 - SO-01.1 Búracie práce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132</v>
      </c>
      <c r="E97" s="117"/>
      <c r="F97" s="117"/>
      <c r="G97" s="117"/>
      <c r="H97" s="117"/>
      <c r="I97" s="117"/>
      <c r="J97" s="118">
        <f>J131</f>
        <v>0</v>
      </c>
      <c r="L97" s="115"/>
    </row>
    <row r="98" spans="1:31" s="10" customFormat="1" ht="19.899999999999999" hidden="1" customHeight="1">
      <c r="B98" s="119"/>
      <c r="D98" s="120" t="s">
        <v>649</v>
      </c>
      <c r="E98" s="121"/>
      <c r="F98" s="121"/>
      <c r="G98" s="121"/>
      <c r="H98" s="121"/>
      <c r="I98" s="121"/>
      <c r="J98" s="122">
        <f>J132</f>
        <v>0</v>
      </c>
      <c r="L98" s="119"/>
    </row>
    <row r="99" spans="1:31" s="10" customFormat="1" ht="19.899999999999999" hidden="1" customHeight="1">
      <c r="B99" s="119"/>
      <c r="D99" s="120" t="s">
        <v>136</v>
      </c>
      <c r="E99" s="121"/>
      <c r="F99" s="121"/>
      <c r="G99" s="121"/>
      <c r="H99" s="121"/>
      <c r="I99" s="121"/>
      <c r="J99" s="122">
        <f>J134</f>
        <v>0</v>
      </c>
      <c r="L99" s="119"/>
    </row>
    <row r="100" spans="1:31" s="10" customFormat="1" ht="19.899999999999999" hidden="1" customHeight="1">
      <c r="B100" s="119"/>
      <c r="D100" s="120" t="s">
        <v>650</v>
      </c>
      <c r="E100" s="121"/>
      <c r="F100" s="121"/>
      <c r="G100" s="121"/>
      <c r="H100" s="121"/>
      <c r="I100" s="121"/>
      <c r="J100" s="122">
        <f>J172</f>
        <v>0</v>
      </c>
      <c r="L100" s="119"/>
    </row>
    <row r="101" spans="1:31" s="9" customFormat="1" ht="24.95" hidden="1" customHeight="1">
      <c r="B101" s="115"/>
      <c r="D101" s="116" t="s">
        <v>138</v>
      </c>
      <c r="E101" s="117"/>
      <c r="F101" s="117"/>
      <c r="G101" s="117"/>
      <c r="H101" s="117"/>
      <c r="I101" s="117"/>
      <c r="J101" s="118">
        <f>J176</f>
        <v>0</v>
      </c>
      <c r="L101" s="115"/>
    </row>
    <row r="102" spans="1:31" s="10" customFormat="1" ht="19.899999999999999" hidden="1" customHeight="1">
      <c r="B102" s="119"/>
      <c r="D102" s="120" t="s">
        <v>651</v>
      </c>
      <c r="E102" s="121"/>
      <c r="F102" s="121"/>
      <c r="G102" s="121"/>
      <c r="H102" s="121"/>
      <c r="I102" s="121"/>
      <c r="J102" s="122">
        <f>J177</f>
        <v>0</v>
      </c>
      <c r="L102" s="119"/>
    </row>
    <row r="103" spans="1:31" s="10" customFormat="1" ht="19.899999999999999" hidden="1" customHeight="1">
      <c r="B103" s="119"/>
      <c r="D103" s="120" t="s">
        <v>652</v>
      </c>
      <c r="E103" s="121"/>
      <c r="F103" s="121"/>
      <c r="G103" s="121"/>
      <c r="H103" s="121"/>
      <c r="I103" s="121"/>
      <c r="J103" s="122">
        <f>J180</f>
        <v>0</v>
      </c>
      <c r="L103" s="119"/>
    </row>
    <row r="104" spans="1:31" s="10" customFormat="1" ht="19.899999999999999" hidden="1" customHeight="1">
      <c r="B104" s="119"/>
      <c r="D104" s="120" t="s">
        <v>653</v>
      </c>
      <c r="E104" s="121"/>
      <c r="F104" s="121"/>
      <c r="G104" s="121"/>
      <c r="H104" s="121"/>
      <c r="I104" s="121"/>
      <c r="J104" s="122">
        <f>J183</f>
        <v>0</v>
      </c>
      <c r="L104" s="119"/>
    </row>
    <row r="105" spans="1:31" s="10" customFormat="1" ht="19.899999999999999" hidden="1" customHeight="1">
      <c r="B105" s="119"/>
      <c r="D105" s="120" t="s">
        <v>654</v>
      </c>
      <c r="E105" s="121"/>
      <c r="F105" s="121"/>
      <c r="G105" s="121"/>
      <c r="H105" s="121"/>
      <c r="I105" s="121"/>
      <c r="J105" s="122">
        <f>J186</f>
        <v>0</v>
      </c>
      <c r="L105" s="119"/>
    </row>
    <row r="106" spans="1:31" s="10" customFormat="1" ht="19.899999999999999" hidden="1" customHeight="1">
      <c r="B106" s="119"/>
      <c r="D106" s="120" t="s">
        <v>655</v>
      </c>
      <c r="E106" s="121"/>
      <c r="F106" s="121"/>
      <c r="G106" s="121"/>
      <c r="H106" s="121"/>
      <c r="I106" s="121"/>
      <c r="J106" s="122">
        <f>J192</f>
        <v>0</v>
      </c>
      <c r="L106" s="119"/>
    </row>
    <row r="107" spans="1:31" s="10" customFormat="1" ht="19.899999999999999" hidden="1" customHeight="1">
      <c r="B107" s="119"/>
      <c r="D107" s="120" t="s">
        <v>142</v>
      </c>
      <c r="E107" s="121"/>
      <c r="F107" s="121"/>
      <c r="G107" s="121"/>
      <c r="H107" s="121"/>
      <c r="I107" s="121"/>
      <c r="J107" s="122">
        <f>J201</f>
        <v>0</v>
      </c>
      <c r="L107" s="119"/>
    </row>
    <row r="108" spans="1:31" s="10" customFormat="1" ht="19.899999999999999" hidden="1" customHeight="1">
      <c r="B108" s="119"/>
      <c r="D108" s="120" t="s">
        <v>146</v>
      </c>
      <c r="E108" s="121"/>
      <c r="F108" s="121"/>
      <c r="G108" s="121"/>
      <c r="H108" s="121"/>
      <c r="I108" s="121"/>
      <c r="J108" s="122">
        <f>J207</f>
        <v>0</v>
      </c>
      <c r="L108" s="119"/>
    </row>
    <row r="109" spans="1:31" s="10" customFormat="1" ht="19.899999999999999" hidden="1" customHeight="1">
      <c r="B109" s="119"/>
      <c r="D109" s="120" t="s">
        <v>656</v>
      </c>
      <c r="E109" s="121"/>
      <c r="F109" s="121"/>
      <c r="G109" s="121"/>
      <c r="H109" s="121"/>
      <c r="I109" s="121"/>
      <c r="J109" s="122">
        <f>J213</f>
        <v>0</v>
      </c>
      <c r="L109" s="119"/>
    </row>
    <row r="110" spans="1:31" s="9" customFormat="1" ht="24.95" hidden="1" customHeight="1">
      <c r="B110" s="115"/>
      <c r="D110" s="116" t="s">
        <v>151</v>
      </c>
      <c r="E110" s="117"/>
      <c r="F110" s="117"/>
      <c r="G110" s="117"/>
      <c r="H110" s="117"/>
      <c r="I110" s="117"/>
      <c r="J110" s="118">
        <f>J215</f>
        <v>0</v>
      </c>
      <c r="L110" s="115"/>
    </row>
    <row r="111" spans="1:31" s="2" customFormat="1" ht="21.75" hidden="1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hidden="1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hidden="1"/>
    <row r="114" spans="1:31" hidden="1"/>
    <row r="115" spans="1:31" hidden="1"/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152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6.25" customHeight="1">
      <c r="A120" s="29"/>
      <c r="B120" s="30"/>
      <c r="C120" s="29"/>
      <c r="D120" s="29"/>
      <c r="E120" s="223" t="str">
        <f>E7</f>
        <v>Základná škola TULIPÁNOVÁ, Tulipánová 1, Nitra – Rekonštrukcia pavilónu 3</v>
      </c>
      <c r="F120" s="224"/>
      <c r="G120" s="224"/>
      <c r="H120" s="224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125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19" t="str">
        <f>E9</f>
        <v>SO011 - SO-01.1 Búracie práce</v>
      </c>
      <c r="F122" s="222"/>
      <c r="G122" s="222"/>
      <c r="H122" s="222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 xml:space="preserve"> Tulipánová 1, Nitra</v>
      </c>
      <c r="G124" s="29"/>
      <c r="H124" s="29"/>
      <c r="I124" s="24" t="s">
        <v>20</v>
      </c>
      <c r="J124" s="55">
        <f>IF(J12="","",J12)</f>
        <v>44937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21</v>
      </c>
      <c r="D126" s="29"/>
      <c r="E126" s="29"/>
      <c r="F126" s="22" t="str">
        <f>E15</f>
        <v>Mesto Nitra</v>
      </c>
      <c r="G126" s="29"/>
      <c r="H126" s="29"/>
      <c r="I126" s="24" t="s">
        <v>27</v>
      </c>
      <c r="J126" s="27" t="str">
        <f>E21</f>
        <v>Ing. Imrich CIGÁŇ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25.7" customHeight="1">
      <c r="A127" s="29"/>
      <c r="B127" s="30"/>
      <c r="C127" s="24" t="s">
        <v>25</v>
      </c>
      <c r="D127" s="29"/>
      <c r="E127" s="29"/>
      <c r="F127" s="22" t="str">
        <f>IF(E18="","",E18)</f>
        <v>Vyplň údaj</v>
      </c>
      <c r="G127" s="29"/>
      <c r="H127" s="29"/>
      <c r="I127" s="24" t="s">
        <v>31</v>
      </c>
      <c r="J127" s="27" t="str">
        <f>E24</f>
        <v>Ing. Imrich CIGÁŇ , s.r.o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23"/>
      <c r="B129" s="124"/>
      <c r="C129" s="125" t="s">
        <v>153</v>
      </c>
      <c r="D129" s="126" t="s">
        <v>60</v>
      </c>
      <c r="E129" s="126" t="s">
        <v>56</v>
      </c>
      <c r="F129" s="126" t="s">
        <v>57</v>
      </c>
      <c r="G129" s="126" t="s">
        <v>154</v>
      </c>
      <c r="H129" s="126" t="s">
        <v>155</v>
      </c>
      <c r="I129" s="126" t="s">
        <v>156</v>
      </c>
      <c r="J129" s="127" t="s">
        <v>129</v>
      </c>
      <c r="K129" s="128" t="s">
        <v>157</v>
      </c>
      <c r="L129" s="129"/>
      <c r="M129" s="62" t="s">
        <v>1</v>
      </c>
      <c r="N129" s="63" t="s">
        <v>39</v>
      </c>
      <c r="O129" s="63" t="s">
        <v>158</v>
      </c>
      <c r="P129" s="63" t="s">
        <v>159</v>
      </c>
      <c r="Q129" s="63" t="s">
        <v>160</v>
      </c>
      <c r="R129" s="63" t="s">
        <v>161</v>
      </c>
      <c r="S129" s="63" t="s">
        <v>162</v>
      </c>
      <c r="T129" s="64" t="s">
        <v>163</v>
      </c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</row>
    <row r="130" spans="1:65" s="2" customFormat="1" ht="22.9" customHeight="1">
      <c r="A130" s="29"/>
      <c r="B130" s="30"/>
      <c r="C130" s="69" t="s">
        <v>130</v>
      </c>
      <c r="D130" s="29"/>
      <c r="E130" s="29"/>
      <c r="F130" s="29"/>
      <c r="G130" s="29"/>
      <c r="H130" s="29"/>
      <c r="I130" s="29"/>
      <c r="J130" s="130">
        <f>BK130</f>
        <v>0</v>
      </c>
      <c r="K130" s="29"/>
      <c r="L130" s="30"/>
      <c r="M130" s="65"/>
      <c r="N130" s="56"/>
      <c r="O130" s="66"/>
      <c r="P130" s="131">
        <f>P131+P176+P215</f>
        <v>0</v>
      </c>
      <c r="Q130" s="66"/>
      <c r="R130" s="131">
        <f>R131+R176+R215</f>
        <v>0</v>
      </c>
      <c r="S130" s="66"/>
      <c r="T130" s="132">
        <f>T131+T176+T215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74</v>
      </c>
      <c r="AU130" s="14" t="s">
        <v>131</v>
      </c>
      <c r="BK130" s="133">
        <f>BK131+BK176+BK215</f>
        <v>0</v>
      </c>
    </row>
    <row r="131" spans="1:65" s="12" customFormat="1" ht="25.9" customHeight="1">
      <c r="B131" s="134"/>
      <c r="D131" s="135" t="s">
        <v>74</v>
      </c>
      <c r="E131" s="136" t="s">
        <v>164</v>
      </c>
      <c r="F131" s="136" t="s">
        <v>165</v>
      </c>
      <c r="I131" s="137"/>
      <c r="J131" s="138">
        <f>BK131</f>
        <v>0</v>
      </c>
      <c r="L131" s="134"/>
      <c r="M131" s="139"/>
      <c r="N131" s="140"/>
      <c r="O131" s="140"/>
      <c r="P131" s="141">
        <f>P132+P134+P172</f>
        <v>0</v>
      </c>
      <c r="Q131" s="140"/>
      <c r="R131" s="141">
        <f>R132+R134+R172</f>
        <v>0</v>
      </c>
      <c r="S131" s="140"/>
      <c r="T131" s="142">
        <f>T132+T134+T172</f>
        <v>0</v>
      </c>
      <c r="AR131" s="135" t="s">
        <v>83</v>
      </c>
      <c r="AT131" s="143" t="s">
        <v>74</v>
      </c>
      <c r="AU131" s="143" t="s">
        <v>75</v>
      </c>
      <c r="AY131" s="135" t="s">
        <v>166</v>
      </c>
      <c r="BK131" s="144">
        <f>BK132+BK134+BK172</f>
        <v>0</v>
      </c>
    </row>
    <row r="132" spans="1:65" s="12" customFormat="1" ht="22.9" customHeight="1">
      <c r="B132" s="134"/>
      <c r="D132" s="135" t="s">
        <v>74</v>
      </c>
      <c r="E132" s="145" t="s">
        <v>83</v>
      </c>
      <c r="F132" s="145" t="s">
        <v>657</v>
      </c>
      <c r="I132" s="137"/>
      <c r="J132" s="146">
        <f>BK132</f>
        <v>0</v>
      </c>
      <c r="L132" s="134"/>
      <c r="M132" s="139"/>
      <c r="N132" s="140"/>
      <c r="O132" s="140"/>
      <c r="P132" s="141">
        <f>P133</f>
        <v>0</v>
      </c>
      <c r="Q132" s="140"/>
      <c r="R132" s="141">
        <f>R133</f>
        <v>0</v>
      </c>
      <c r="S132" s="140"/>
      <c r="T132" s="142">
        <f>T133</f>
        <v>0</v>
      </c>
      <c r="AR132" s="135" t="s">
        <v>83</v>
      </c>
      <c r="AT132" s="143" t="s">
        <v>74</v>
      </c>
      <c r="AU132" s="143" t="s">
        <v>83</v>
      </c>
      <c r="AY132" s="135" t="s">
        <v>166</v>
      </c>
      <c r="BK132" s="144">
        <f>BK133</f>
        <v>0</v>
      </c>
    </row>
    <row r="133" spans="1:65" s="2" customFormat="1" ht="24.2" customHeight="1">
      <c r="A133" s="29"/>
      <c r="B133" s="147"/>
      <c r="C133" s="148" t="s">
        <v>83</v>
      </c>
      <c r="D133" s="148" t="s">
        <v>169</v>
      </c>
      <c r="E133" s="149" t="s">
        <v>658</v>
      </c>
      <c r="F133" s="150" t="s">
        <v>659</v>
      </c>
      <c r="G133" s="151" t="s">
        <v>177</v>
      </c>
      <c r="H133" s="152">
        <v>7.3369999999999997</v>
      </c>
      <c r="I133" s="153"/>
      <c r="J133" s="152">
        <f>ROUND(I133*H133,3)</f>
        <v>0</v>
      </c>
      <c r="K133" s="154"/>
      <c r="L133" s="30"/>
      <c r="M133" s="155" t="s">
        <v>1</v>
      </c>
      <c r="N133" s="156" t="s">
        <v>41</v>
      </c>
      <c r="O133" s="58"/>
      <c r="P133" s="157">
        <f>O133*H133</f>
        <v>0</v>
      </c>
      <c r="Q133" s="157">
        <v>0</v>
      </c>
      <c r="R133" s="157">
        <f>Q133*H133</f>
        <v>0</v>
      </c>
      <c r="S133" s="157">
        <v>0</v>
      </c>
      <c r="T133" s="158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167</v>
      </c>
      <c r="AT133" s="159" t="s">
        <v>169</v>
      </c>
      <c r="AU133" s="159" t="s">
        <v>173</v>
      </c>
      <c r="AY133" s="14" t="s">
        <v>166</v>
      </c>
      <c r="BE133" s="160">
        <f>IF(N133="základná",J133,0)</f>
        <v>0</v>
      </c>
      <c r="BF133" s="160">
        <f>IF(N133="znížená",J133,0)</f>
        <v>0</v>
      </c>
      <c r="BG133" s="160">
        <f>IF(N133="zákl. prenesená",J133,0)</f>
        <v>0</v>
      </c>
      <c r="BH133" s="160">
        <f>IF(N133="zníž. prenesená",J133,0)</f>
        <v>0</v>
      </c>
      <c r="BI133" s="160">
        <f>IF(N133="nulová",J133,0)</f>
        <v>0</v>
      </c>
      <c r="BJ133" s="14" t="s">
        <v>173</v>
      </c>
      <c r="BK133" s="161">
        <f>ROUND(I133*H133,3)</f>
        <v>0</v>
      </c>
      <c r="BL133" s="14" t="s">
        <v>167</v>
      </c>
      <c r="BM133" s="159" t="s">
        <v>660</v>
      </c>
    </row>
    <row r="134" spans="1:65" s="12" customFormat="1" ht="22.9" customHeight="1">
      <c r="B134" s="134"/>
      <c r="D134" s="135" t="s">
        <v>74</v>
      </c>
      <c r="E134" s="145" t="s">
        <v>203</v>
      </c>
      <c r="F134" s="145" t="s">
        <v>276</v>
      </c>
      <c r="I134" s="137"/>
      <c r="J134" s="146">
        <f>BK134</f>
        <v>0</v>
      </c>
      <c r="L134" s="134"/>
      <c r="M134" s="139"/>
      <c r="N134" s="140"/>
      <c r="O134" s="140"/>
      <c r="P134" s="141">
        <f>SUM(P135:P171)</f>
        <v>0</v>
      </c>
      <c r="Q134" s="140"/>
      <c r="R134" s="141">
        <f>SUM(R135:R171)</f>
        <v>0</v>
      </c>
      <c r="S134" s="140"/>
      <c r="T134" s="142">
        <f>SUM(T135:T171)</f>
        <v>0</v>
      </c>
      <c r="AR134" s="135" t="s">
        <v>83</v>
      </c>
      <c r="AT134" s="143" t="s">
        <v>74</v>
      </c>
      <c r="AU134" s="143" t="s">
        <v>83</v>
      </c>
      <c r="AY134" s="135" t="s">
        <v>166</v>
      </c>
      <c r="BK134" s="144">
        <f>SUM(BK135:BK171)</f>
        <v>0</v>
      </c>
    </row>
    <row r="135" spans="1:65" s="2" customFormat="1" ht="24.2" customHeight="1">
      <c r="A135" s="29"/>
      <c r="B135" s="147"/>
      <c r="C135" s="148" t="s">
        <v>173</v>
      </c>
      <c r="D135" s="148" t="s">
        <v>169</v>
      </c>
      <c r="E135" s="149" t="s">
        <v>661</v>
      </c>
      <c r="F135" s="150" t="s">
        <v>662</v>
      </c>
      <c r="G135" s="151" t="s">
        <v>222</v>
      </c>
      <c r="H135" s="152">
        <v>6.63</v>
      </c>
      <c r="I135" s="153"/>
      <c r="J135" s="152">
        <f t="shared" ref="J135:J171" si="0">ROUND(I135*H135,3)</f>
        <v>0</v>
      </c>
      <c r="K135" s="154"/>
      <c r="L135" s="30"/>
      <c r="M135" s="155" t="s">
        <v>1</v>
      </c>
      <c r="N135" s="156" t="s">
        <v>41</v>
      </c>
      <c r="O135" s="58"/>
      <c r="P135" s="157">
        <f t="shared" ref="P135:P171" si="1">O135*H135</f>
        <v>0</v>
      </c>
      <c r="Q135" s="157">
        <v>0</v>
      </c>
      <c r="R135" s="157">
        <f t="shared" ref="R135:R171" si="2">Q135*H135</f>
        <v>0</v>
      </c>
      <c r="S135" s="157">
        <v>0</v>
      </c>
      <c r="T135" s="158">
        <f t="shared" ref="T135:T171" si="3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167</v>
      </c>
      <c r="AT135" s="159" t="s">
        <v>169</v>
      </c>
      <c r="AU135" s="159" t="s">
        <v>173</v>
      </c>
      <c r="AY135" s="14" t="s">
        <v>166</v>
      </c>
      <c r="BE135" s="160">
        <f t="shared" ref="BE135:BE171" si="4">IF(N135="základná",J135,0)</f>
        <v>0</v>
      </c>
      <c r="BF135" s="160">
        <f t="shared" ref="BF135:BF171" si="5">IF(N135="znížená",J135,0)</f>
        <v>0</v>
      </c>
      <c r="BG135" s="160">
        <f t="shared" ref="BG135:BG171" si="6">IF(N135="zákl. prenesená",J135,0)</f>
        <v>0</v>
      </c>
      <c r="BH135" s="160">
        <f t="shared" ref="BH135:BH171" si="7">IF(N135="zníž. prenesená",J135,0)</f>
        <v>0</v>
      </c>
      <c r="BI135" s="160">
        <f t="shared" ref="BI135:BI171" si="8">IF(N135="nulová",J135,0)</f>
        <v>0</v>
      </c>
      <c r="BJ135" s="14" t="s">
        <v>173</v>
      </c>
      <c r="BK135" s="161">
        <f t="shared" ref="BK135:BK171" si="9">ROUND(I135*H135,3)</f>
        <v>0</v>
      </c>
      <c r="BL135" s="14" t="s">
        <v>167</v>
      </c>
      <c r="BM135" s="159" t="s">
        <v>663</v>
      </c>
    </row>
    <row r="136" spans="1:65" s="2" customFormat="1" ht="37.9" customHeight="1">
      <c r="A136" s="29"/>
      <c r="B136" s="147"/>
      <c r="C136" s="148" t="s">
        <v>179</v>
      </c>
      <c r="D136" s="148" t="s">
        <v>169</v>
      </c>
      <c r="E136" s="149" t="s">
        <v>664</v>
      </c>
      <c r="F136" s="150" t="s">
        <v>665</v>
      </c>
      <c r="G136" s="151" t="s">
        <v>177</v>
      </c>
      <c r="H136" s="152">
        <v>475.72699999999998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41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167</v>
      </c>
      <c r="AT136" s="159" t="s">
        <v>169</v>
      </c>
      <c r="AU136" s="159" t="s">
        <v>173</v>
      </c>
      <c r="AY136" s="14" t="s">
        <v>166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173</v>
      </c>
      <c r="BK136" s="161">
        <f t="shared" si="9"/>
        <v>0</v>
      </c>
      <c r="BL136" s="14" t="s">
        <v>167</v>
      </c>
      <c r="BM136" s="159" t="s">
        <v>666</v>
      </c>
    </row>
    <row r="137" spans="1:65" s="2" customFormat="1" ht="44.25" customHeight="1">
      <c r="A137" s="29"/>
      <c r="B137" s="147"/>
      <c r="C137" s="148" t="s">
        <v>167</v>
      </c>
      <c r="D137" s="148" t="s">
        <v>169</v>
      </c>
      <c r="E137" s="149" t="s">
        <v>667</v>
      </c>
      <c r="F137" s="150" t="s">
        <v>668</v>
      </c>
      <c r="G137" s="151" t="s">
        <v>172</v>
      </c>
      <c r="H137" s="152">
        <v>1.7829999999999999</v>
      </c>
      <c r="I137" s="153"/>
      <c r="J137" s="152">
        <f t="shared" si="0"/>
        <v>0</v>
      </c>
      <c r="K137" s="154"/>
      <c r="L137" s="30"/>
      <c r="M137" s="155" t="s">
        <v>1</v>
      </c>
      <c r="N137" s="156" t="s">
        <v>41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167</v>
      </c>
      <c r="AT137" s="159" t="s">
        <v>169</v>
      </c>
      <c r="AU137" s="159" t="s">
        <v>173</v>
      </c>
      <c r="AY137" s="14" t="s">
        <v>166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173</v>
      </c>
      <c r="BK137" s="161">
        <f t="shared" si="9"/>
        <v>0</v>
      </c>
      <c r="BL137" s="14" t="s">
        <v>167</v>
      </c>
      <c r="BM137" s="159" t="s">
        <v>669</v>
      </c>
    </row>
    <row r="138" spans="1:65" s="2" customFormat="1" ht="24.2" customHeight="1">
      <c r="A138" s="29"/>
      <c r="B138" s="147"/>
      <c r="C138" s="148" t="s">
        <v>188</v>
      </c>
      <c r="D138" s="148" t="s">
        <v>169</v>
      </c>
      <c r="E138" s="149" t="s">
        <v>670</v>
      </c>
      <c r="F138" s="150" t="s">
        <v>671</v>
      </c>
      <c r="G138" s="151" t="s">
        <v>172</v>
      </c>
      <c r="H138" s="152">
        <v>2.3809999999999998</v>
      </c>
      <c r="I138" s="153"/>
      <c r="J138" s="152">
        <f t="shared" si="0"/>
        <v>0</v>
      </c>
      <c r="K138" s="154"/>
      <c r="L138" s="30"/>
      <c r="M138" s="155" t="s">
        <v>1</v>
      </c>
      <c r="N138" s="156" t="s">
        <v>41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167</v>
      </c>
      <c r="AT138" s="159" t="s">
        <v>169</v>
      </c>
      <c r="AU138" s="159" t="s">
        <v>173</v>
      </c>
      <c r="AY138" s="14" t="s">
        <v>166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173</v>
      </c>
      <c r="BK138" s="161">
        <f t="shared" si="9"/>
        <v>0</v>
      </c>
      <c r="BL138" s="14" t="s">
        <v>167</v>
      </c>
      <c r="BM138" s="159" t="s">
        <v>672</v>
      </c>
    </row>
    <row r="139" spans="1:65" s="2" customFormat="1" ht="24.2" customHeight="1">
      <c r="A139" s="29"/>
      <c r="B139" s="147"/>
      <c r="C139" s="148" t="s">
        <v>183</v>
      </c>
      <c r="D139" s="148" t="s">
        <v>169</v>
      </c>
      <c r="E139" s="149" t="s">
        <v>673</v>
      </c>
      <c r="F139" s="150" t="s">
        <v>674</v>
      </c>
      <c r="G139" s="151" t="s">
        <v>177</v>
      </c>
      <c r="H139" s="152">
        <v>53.01</v>
      </c>
      <c r="I139" s="153"/>
      <c r="J139" s="152">
        <f t="shared" si="0"/>
        <v>0</v>
      </c>
      <c r="K139" s="154"/>
      <c r="L139" s="30"/>
      <c r="M139" s="155" t="s">
        <v>1</v>
      </c>
      <c r="N139" s="156" t="s">
        <v>41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167</v>
      </c>
      <c r="AT139" s="159" t="s">
        <v>169</v>
      </c>
      <c r="AU139" s="159" t="s">
        <v>173</v>
      </c>
      <c r="AY139" s="14" t="s">
        <v>166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173</v>
      </c>
      <c r="BK139" s="161">
        <f t="shared" si="9"/>
        <v>0</v>
      </c>
      <c r="BL139" s="14" t="s">
        <v>167</v>
      </c>
      <c r="BM139" s="159" t="s">
        <v>675</v>
      </c>
    </row>
    <row r="140" spans="1:65" s="2" customFormat="1" ht="24.2" customHeight="1">
      <c r="A140" s="29"/>
      <c r="B140" s="147"/>
      <c r="C140" s="148" t="s">
        <v>195</v>
      </c>
      <c r="D140" s="148" t="s">
        <v>169</v>
      </c>
      <c r="E140" s="149" t="s">
        <v>676</v>
      </c>
      <c r="F140" s="150" t="s">
        <v>677</v>
      </c>
      <c r="G140" s="151" t="s">
        <v>177</v>
      </c>
      <c r="H140" s="152">
        <v>136.30000000000001</v>
      </c>
      <c r="I140" s="153"/>
      <c r="J140" s="152">
        <f t="shared" si="0"/>
        <v>0</v>
      </c>
      <c r="K140" s="154"/>
      <c r="L140" s="30"/>
      <c r="M140" s="155" t="s">
        <v>1</v>
      </c>
      <c r="N140" s="156" t="s">
        <v>41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167</v>
      </c>
      <c r="AT140" s="159" t="s">
        <v>169</v>
      </c>
      <c r="AU140" s="159" t="s">
        <v>173</v>
      </c>
      <c r="AY140" s="14" t="s">
        <v>166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173</v>
      </c>
      <c r="BK140" s="161">
        <f t="shared" si="9"/>
        <v>0</v>
      </c>
      <c r="BL140" s="14" t="s">
        <v>167</v>
      </c>
      <c r="BM140" s="159" t="s">
        <v>678</v>
      </c>
    </row>
    <row r="141" spans="1:65" s="2" customFormat="1" ht="16.5" customHeight="1">
      <c r="A141" s="29"/>
      <c r="B141" s="147"/>
      <c r="C141" s="148" t="s">
        <v>199</v>
      </c>
      <c r="D141" s="148" t="s">
        <v>169</v>
      </c>
      <c r="E141" s="149" t="s">
        <v>679</v>
      </c>
      <c r="F141" s="150" t="s">
        <v>680</v>
      </c>
      <c r="G141" s="151" t="s">
        <v>172</v>
      </c>
      <c r="H141" s="152">
        <v>0.21199999999999999</v>
      </c>
      <c r="I141" s="153"/>
      <c r="J141" s="152">
        <f t="shared" si="0"/>
        <v>0</v>
      </c>
      <c r="K141" s="154"/>
      <c r="L141" s="30"/>
      <c r="M141" s="155" t="s">
        <v>1</v>
      </c>
      <c r="N141" s="156" t="s">
        <v>41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167</v>
      </c>
      <c r="AT141" s="159" t="s">
        <v>169</v>
      </c>
      <c r="AU141" s="159" t="s">
        <v>173</v>
      </c>
      <c r="AY141" s="14" t="s">
        <v>166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173</v>
      </c>
      <c r="BK141" s="161">
        <f t="shared" si="9"/>
        <v>0</v>
      </c>
      <c r="BL141" s="14" t="s">
        <v>167</v>
      </c>
      <c r="BM141" s="159" t="s">
        <v>681</v>
      </c>
    </row>
    <row r="142" spans="1:65" s="2" customFormat="1" ht="24.2" customHeight="1">
      <c r="A142" s="29"/>
      <c r="B142" s="147"/>
      <c r="C142" s="148" t="s">
        <v>203</v>
      </c>
      <c r="D142" s="148" t="s">
        <v>169</v>
      </c>
      <c r="E142" s="149" t="s">
        <v>682</v>
      </c>
      <c r="F142" s="150" t="s">
        <v>683</v>
      </c>
      <c r="G142" s="151" t="s">
        <v>172</v>
      </c>
      <c r="H142" s="152">
        <v>0.11700000000000001</v>
      </c>
      <c r="I142" s="153"/>
      <c r="J142" s="152">
        <f t="shared" si="0"/>
        <v>0</v>
      </c>
      <c r="K142" s="154"/>
      <c r="L142" s="30"/>
      <c r="M142" s="155" t="s">
        <v>1</v>
      </c>
      <c r="N142" s="156" t="s">
        <v>41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167</v>
      </c>
      <c r="AT142" s="159" t="s">
        <v>169</v>
      </c>
      <c r="AU142" s="159" t="s">
        <v>173</v>
      </c>
      <c r="AY142" s="14" t="s">
        <v>166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173</v>
      </c>
      <c r="BK142" s="161">
        <f t="shared" si="9"/>
        <v>0</v>
      </c>
      <c r="BL142" s="14" t="s">
        <v>167</v>
      </c>
      <c r="BM142" s="159" t="s">
        <v>684</v>
      </c>
    </row>
    <row r="143" spans="1:65" s="2" customFormat="1" ht="37.9" customHeight="1">
      <c r="A143" s="29"/>
      <c r="B143" s="147"/>
      <c r="C143" s="148" t="s">
        <v>207</v>
      </c>
      <c r="D143" s="148" t="s">
        <v>169</v>
      </c>
      <c r="E143" s="149" t="s">
        <v>685</v>
      </c>
      <c r="F143" s="150" t="s">
        <v>686</v>
      </c>
      <c r="G143" s="151" t="s">
        <v>172</v>
      </c>
      <c r="H143" s="152">
        <v>54.762999999999998</v>
      </c>
      <c r="I143" s="153"/>
      <c r="J143" s="152">
        <f t="shared" si="0"/>
        <v>0</v>
      </c>
      <c r="K143" s="154"/>
      <c r="L143" s="30"/>
      <c r="M143" s="155" t="s">
        <v>1</v>
      </c>
      <c r="N143" s="156" t="s">
        <v>41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167</v>
      </c>
      <c r="AT143" s="159" t="s">
        <v>169</v>
      </c>
      <c r="AU143" s="159" t="s">
        <v>173</v>
      </c>
      <c r="AY143" s="14" t="s">
        <v>166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173</v>
      </c>
      <c r="BK143" s="161">
        <f t="shared" si="9"/>
        <v>0</v>
      </c>
      <c r="BL143" s="14" t="s">
        <v>167</v>
      </c>
      <c r="BM143" s="159" t="s">
        <v>687</v>
      </c>
    </row>
    <row r="144" spans="1:65" s="2" customFormat="1" ht="33" customHeight="1">
      <c r="A144" s="29"/>
      <c r="B144" s="147"/>
      <c r="C144" s="148" t="s">
        <v>211</v>
      </c>
      <c r="D144" s="148" t="s">
        <v>169</v>
      </c>
      <c r="E144" s="149" t="s">
        <v>688</v>
      </c>
      <c r="F144" s="150" t="s">
        <v>689</v>
      </c>
      <c r="G144" s="151" t="s">
        <v>177</v>
      </c>
      <c r="H144" s="152">
        <v>61.505000000000003</v>
      </c>
      <c r="I144" s="153"/>
      <c r="J144" s="152">
        <f t="shared" si="0"/>
        <v>0</v>
      </c>
      <c r="K144" s="154"/>
      <c r="L144" s="30"/>
      <c r="M144" s="155" t="s">
        <v>1</v>
      </c>
      <c r="N144" s="156" t="s">
        <v>41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167</v>
      </c>
      <c r="AT144" s="159" t="s">
        <v>169</v>
      </c>
      <c r="AU144" s="159" t="s">
        <v>173</v>
      </c>
      <c r="AY144" s="14" t="s">
        <v>166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173</v>
      </c>
      <c r="BK144" s="161">
        <f t="shared" si="9"/>
        <v>0</v>
      </c>
      <c r="BL144" s="14" t="s">
        <v>167</v>
      </c>
      <c r="BM144" s="159" t="s">
        <v>690</v>
      </c>
    </row>
    <row r="145" spans="1:65" s="2" customFormat="1" ht="37.9" customHeight="1">
      <c r="A145" s="29"/>
      <c r="B145" s="147"/>
      <c r="C145" s="148" t="s">
        <v>215</v>
      </c>
      <c r="D145" s="148" t="s">
        <v>169</v>
      </c>
      <c r="E145" s="149" t="s">
        <v>691</v>
      </c>
      <c r="F145" s="150" t="s">
        <v>692</v>
      </c>
      <c r="G145" s="151" t="s">
        <v>177</v>
      </c>
      <c r="H145" s="152">
        <v>140.744</v>
      </c>
      <c r="I145" s="153"/>
      <c r="J145" s="152">
        <f t="shared" si="0"/>
        <v>0</v>
      </c>
      <c r="K145" s="154"/>
      <c r="L145" s="30"/>
      <c r="M145" s="155" t="s">
        <v>1</v>
      </c>
      <c r="N145" s="156" t="s">
        <v>41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167</v>
      </c>
      <c r="AT145" s="159" t="s">
        <v>169</v>
      </c>
      <c r="AU145" s="159" t="s">
        <v>173</v>
      </c>
      <c r="AY145" s="14" t="s">
        <v>166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173</v>
      </c>
      <c r="BK145" s="161">
        <f t="shared" si="9"/>
        <v>0</v>
      </c>
      <c r="BL145" s="14" t="s">
        <v>167</v>
      </c>
      <c r="BM145" s="159" t="s">
        <v>693</v>
      </c>
    </row>
    <row r="146" spans="1:65" s="2" customFormat="1" ht="24.2" customHeight="1">
      <c r="A146" s="29"/>
      <c r="B146" s="147"/>
      <c r="C146" s="148" t="s">
        <v>219</v>
      </c>
      <c r="D146" s="148" t="s">
        <v>169</v>
      </c>
      <c r="E146" s="149" t="s">
        <v>694</v>
      </c>
      <c r="F146" s="150" t="s">
        <v>695</v>
      </c>
      <c r="G146" s="151" t="s">
        <v>172</v>
      </c>
      <c r="H146" s="152">
        <v>2.843</v>
      </c>
      <c r="I146" s="153"/>
      <c r="J146" s="152">
        <f t="shared" si="0"/>
        <v>0</v>
      </c>
      <c r="K146" s="154"/>
      <c r="L146" s="30"/>
      <c r="M146" s="155" t="s">
        <v>1</v>
      </c>
      <c r="N146" s="156" t="s">
        <v>41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167</v>
      </c>
      <c r="AT146" s="159" t="s">
        <v>169</v>
      </c>
      <c r="AU146" s="159" t="s">
        <v>173</v>
      </c>
      <c r="AY146" s="14" t="s">
        <v>166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173</v>
      </c>
      <c r="BK146" s="161">
        <f t="shared" si="9"/>
        <v>0</v>
      </c>
      <c r="BL146" s="14" t="s">
        <v>167</v>
      </c>
      <c r="BM146" s="159" t="s">
        <v>696</v>
      </c>
    </row>
    <row r="147" spans="1:65" s="2" customFormat="1" ht="24.2" customHeight="1">
      <c r="A147" s="29"/>
      <c r="B147" s="147"/>
      <c r="C147" s="148" t="s">
        <v>224</v>
      </c>
      <c r="D147" s="148" t="s">
        <v>169</v>
      </c>
      <c r="E147" s="149" t="s">
        <v>697</v>
      </c>
      <c r="F147" s="150" t="s">
        <v>698</v>
      </c>
      <c r="G147" s="151" t="s">
        <v>172</v>
      </c>
      <c r="H147" s="152">
        <v>77.466999999999999</v>
      </c>
      <c r="I147" s="153"/>
      <c r="J147" s="152">
        <f t="shared" si="0"/>
        <v>0</v>
      </c>
      <c r="K147" s="154"/>
      <c r="L147" s="30"/>
      <c r="M147" s="155" t="s">
        <v>1</v>
      </c>
      <c r="N147" s="156" t="s">
        <v>41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167</v>
      </c>
      <c r="AT147" s="159" t="s">
        <v>169</v>
      </c>
      <c r="AU147" s="159" t="s">
        <v>173</v>
      </c>
      <c r="AY147" s="14" t="s">
        <v>166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173</v>
      </c>
      <c r="BK147" s="161">
        <f t="shared" si="9"/>
        <v>0</v>
      </c>
      <c r="BL147" s="14" t="s">
        <v>167</v>
      </c>
      <c r="BM147" s="159" t="s">
        <v>699</v>
      </c>
    </row>
    <row r="148" spans="1:65" s="2" customFormat="1" ht="24.2" customHeight="1">
      <c r="A148" s="29"/>
      <c r="B148" s="147"/>
      <c r="C148" s="148" t="s">
        <v>228</v>
      </c>
      <c r="D148" s="148" t="s">
        <v>169</v>
      </c>
      <c r="E148" s="149" t="s">
        <v>700</v>
      </c>
      <c r="F148" s="150" t="s">
        <v>701</v>
      </c>
      <c r="G148" s="151" t="s">
        <v>268</v>
      </c>
      <c r="H148" s="152">
        <v>84</v>
      </c>
      <c r="I148" s="153"/>
      <c r="J148" s="152">
        <f t="shared" si="0"/>
        <v>0</v>
      </c>
      <c r="K148" s="154"/>
      <c r="L148" s="30"/>
      <c r="M148" s="155" t="s">
        <v>1</v>
      </c>
      <c r="N148" s="156" t="s">
        <v>41</v>
      </c>
      <c r="O148" s="58"/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8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167</v>
      </c>
      <c r="AT148" s="159" t="s">
        <v>169</v>
      </c>
      <c r="AU148" s="159" t="s">
        <v>173</v>
      </c>
      <c r="AY148" s="14" t="s">
        <v>166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173</v>
      </c>
      <c r="BK148" s="161">
        <f t="shared" si="9"/>
        <v>0</v>
      </c>
      <c r="BL148" s="14" t="s">
        <v>167</v>
      </c>
      <c r="BM148" s="159" t="s">
        <v>702</v>
      </c>
    </row>
    <row r="149" spans="1:65" s="2" customFormat="1" ht="24.2" customHeight="1">
      <c r="A149" s="29"/>
      <c r="B149" s="147"/>
      <c r="C149" s="148" t="s">
        <v>232</v>
      </c>
      <c r="D149" s="148" t="s">
        <v>169</v>
      </c>
      <c r="E149" s="149" t="s">
        <v>703</v>
      </c>
      <c r="F149" s="150" t="s">
        <v>704</v>
      </c>
      <c r="G149" s="151" t="s">
        <v>268</v>
      </c>
      <c r="H149" s="152">
        <v>104</v>
      </c>
      <c r="I149" s="153"/>
      <c r="J149" s="152">
        <f t="shared" si="0"/>
        <v>0</v>
      </c>
      <c r="K149" s="154"/>
      <c r="L149" s="30"/>
      <c r="M149" s="155" t="s">
        <v>1</v>
      </c>
      <c r="N149" s="156" t="s">
        <v>41</v>
      </c>
      <c r="O149" s="58"/>
      <c r="P149" s="157">
        <f t="shared" si="1"/>
        <v>0</v>
      </c>
      <c r="Q149" s="157">
        <v>0</v>
      </c>
      <c r="R149" s="157">
        <f t="shared" si="2"/>
        <v>0</v>
      </c>
      <c r="S149" s="157">
        <v>0</v>
      </c>
      <c r="T149" s="158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167</v>
      </c>
      <c r="AT149" s="159" t="s">
        <v>169</v>
      </c>
      <c r="AU149" s="159" t="s">
        <v>173</v>
      </c>
      <c r="AY149" s="14" t="s">
        <v>166</v>
      </c>
      <c r="BE149" s="160">
        <f t="shared" si="4"/>
        <v>0</v>
      </c>
      <c r="BF149" s="160">
        <f t="shared" si="5"/>
        <v>0</v>
      </c>
      <c r="BG149" s="160">
        <f t="shared" si="6"/>
        <v>0</v>
      </c>
      <c r="BH149" s="160">
        <f t="shared" si="7"/>
        <v>0</v>
      </c>
      <c r="BI149" s="160">
        <f t="shared" si="8"/>
        <v>0</v>
      </c>
      <c r="BJ149" s="14" t="s">
        <v>173</v>
      </c>
      <c r="BK149" s="161">
        <f t="shared" si="9"/>
        <v>0</v>
      </c>
      <c r="BL149" s="14" t="s">
        <v>167</v>
      </c>
      <c r="BM149" s="159" t="s">
        <v>705</v>
      </c>
    </row>
    <row r="150" spans="1:65" s="2" customFormat="1" ht="24.2" customHeight="1">
      <c r="A150" s="29"/>
      <c r="B150" s="147"/>
      <c r="C150" s="148" t="s">
        <v>237</v>
      </c>
      <c r="D150" s="148" t="s">
        <v>169</v>
      </c>
      <c r="E150" s="149" t="s">
        <v>706</v>
      </c>
      <c r="F150" s="150" t="s">
        <v>707</v>
      </c>
      <c r="G150" s="151" t="s">
        <v>268</v>
      </c>
      <c r="H150" s="152">
        <v>25</v>
      </c>
      <c r="I150" s="153"/>
      <c r="J150" s="152">
        <f t="shared" si="0"/>
        <v>0</v>
      </c>
      <c r="K150" s="154"/>
      <c r="L150" s="30"/>
      <c r="M150" s="155" t="s">
        <v>1</v>
      </c>
      <c r="N150" s="156" t="s">
        <v>41</v>
      </c>
      <c r="O150" s="58"/>
      <c r="P150" s="157">
        <f t="shared" si="1"/>
        <v>0</v>
      </c>
      <c r="Q150" s="157">
        <v>0</v>
      </c>
      <c r="R150" s="157">
        <f t="shared" si="2"/>
        <v>0</v>
      </c>
      <c r="S150" s="157">
        <v>0</v>
      </c>
      <c r="T150" s="158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167</v>
      </c>
      <c r="AT150" s="159" t="s">
        <v>169</v>
      </c>
      <c r="AU150" s="159" t="s">
        <v>173</v>
      </c>
      <c r="AY150" s="14" t="s">
        <v>166</v>
      </c>
      <c r="BE150" s="160">
        <f t="shared" si="4"/>
        <v>0</v>
      </c>
      <c r="BF150" s="160">
        <f t="shared" si="5"/>
        <v>0</v>
      </c>
      <c r="BG150" s="160">
        <f t="shared" si="6"/>
        <v>0</v>
      </c>
      <c r="BH150" s="160">
        <f t="shared" si="7"/>
        <v>0</v>
      </c>
      <c r="BI150" s="160">
        <f t="shared" si="8"/>
        <v>0</v>
      </c>
      <c r="BJ150" s="14" t="s">
        <v>173</v>
      </c>
      <c r="BK150" s="161">
        <f t="shared" si="9"/>
        <v>0</v>
      </c>
      <c r="BL150" s="14" t="s">
        <v>167</v>
      </c>
      <c r="BM150" s="159" t="s">
        <v>708</v>
      </c>
    </row>
    <row r="151" spans="1:65" s="2" customFormat="1" ht="24.2" customHeight="1">
      <c r="A151" s="29"/>
      <c r="B151" s="147"/>
      <c r="C151" s="148" t="s">
        <v>241</v>
      </c>
      <c r="D151" s="148" t="s">
        <v>169</v>
      </c>
      <c r="E151" s="149" t="s">
        <v>709</v>
      </c>
      <c r="F151" s="150" t="s">
        <v>710</v>
      </c>
      <c r="G151" s="151" t="s">
        <v>177</v>
      </c>
      <c r="H151" s="152">
        <v>57.975000000000001</v>
      </c>
      <c r="I151" s="153"/>
      <c r="J151" s="152">
        <f t="shared" si="0"/>
        <v>0</v>
      </c>
      <c r="K151" s="154"/>
      <c r="L151" s="30"/>
      <c r="M151" s="155" t="s">
        <v>1</v>
      </c>
      <c r="N151" s="156" t="s">
        <v>41</v>
      </c>
      <c r="O151" s="58"/>
      <c r="P151" s="157">
        <f t="shared" si="1"/>
        <v>0</v>
      </c>
      <c r="Q151" s="157">
        <v>0</v>
      </c>
      <c r="R151" s="157">
        <f t="shared" si="2"/>
        <v>0</v>
      </c>
      <c r="S151" s="157">
        <v>0</v>
      </c>
      <c r="T151" s="158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167</v>
      </c>
      <c r="AT151" s="159" t="s">
        <v>169</v>
      </c>
      <c r="AU151" s="159" t="s">
        <v>173</v>
      </c>
      <c r="AY151" s="14" t="s">
        <v>166</v>
      </c>
      <c r="BE151" s="160">
        <f t="shared" si="4"/>
        <v>0</v>
      </c>
      <c r="BF151" s="160">
        <f t="shared" si="5"/>
        <v>0</v>
      </c>
      <c r="BG151" s="160">
        <f t="shared" si="6"/>
        <v>0</v>
      </c>
      <c r="BH151" s="160">
        <f t="shared" si="7"/>
        <v>0</v>
      </c>
      <c r="BI151" s="160">
        <f t="shared" si="8"/>
        <v>0</v>
      </c>
      <c r="BJ151" s="14" t="s">
        <v>173</v>
      </c>
      <c r="BK151" s="161">
        <f t="shared" si="9"/>
        <v>0</v>
      </c>
      <c r="BL151" s="14" t="s">
        <v>167</v>
      </c>
      <c r="BM151" s="159" t="s">
        <v>711</v>
      </c>
    </row>
    <row r="152" spans="1:65" s="2" customFormat="1" ht="24.2" customHeight="1">
      <c r="A152" s="29"/>
      <c r="B152" s="147"/>
      <c r="C152" s="148" t="s">
        <v>245</v>
      </c>
      <c r="D152" s="148" t="s">
        <v>169</v>
      </c>
      <c r="E152" s="149" t="s">
        <v>712</v>
      </c>
      <c r="F152" s="150" t="s">
        <v>713</v>
      </c>
      <c r="G152" s="151" t="s">
        <v>177</v>
      </c>
      <c r="H152" s="152">
        <v>63</v>
      </c>
      <c r="I152" s="153"/>
      <c r="J152" s="152">
        <f t="shared" si="0"/>
        <v>0</v>
      </c>
      <c r="K152" s="154"/>
      <c r="L152" s="30"/>
      <c r="M152" s="155" t="s">
        <v>1</v>
      </c>
      <c r="N152" s="156" t="s">
        <v>41</v>
      </c>
      <c r="O152" s="58"/>
      <c r="P152" s="157">
        <f t="shared" si="1"/>
        <v>0</v>
      </c>
      <c r="Q152" s="157">
        <v>0</v>
      </c>
      <c r="R152" s="157">
        <f t="shared" si="2"/>
        <v>0</v>
      </c>
      <c r="S152" s="157">
        <v>0</v>
      </c>
      <c r="T152" s="158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167</v>
      </c>
      <c r="AT152" s="159" t="s">
        <v>169</v>
      </c>
      <c r="AU152" s="159" t="s">
        <v>173</v>
      </c>
      <c r="AY152" s="14" t="s">
        <v>166</v>
      </c>
      <c r="BE152" s="160">
        <f t="shared" si="4"/>
        <v>0</v>
      </c>
      <c r="BF152" s="160">
        <f t="shared" si="5"/>
        <v>0</v>
      </c>
      <c r="BG152" s="160">
        <f t="shared" si="6"/>
        <v>0</v>
      </c>
      <c r="BH152" s="160">
        <f t="shared" si="7"/>
        <v>0</v>
      </c>
      <c r="BI152" s="160">
        <f t="shared" si="8"/>
        <v>0</v>
      </c>
      <c r="BJ152" s="14" t="s">
        <v>173</v>
      </c>
      <c r="BK152" s="161">
        <f t="shared" si="9"/>
        <v>0</v>
      </c>
      <c r="BL152" s="14" t="s">
        <v>167</v>
      </c>
      <c r="BM152" s="159" t="s">
        <v>714</v>
      </c>
    </row>
    <row r="153" spans="1:65" s="2" customFormat="1" ht="24.2" customHeight="1">
      <c r="A153" s="29"/>
      <c r="B153" s="147"/>
      <c r="C153" s="148" t="s">
        <v>7</v>
      </c>
      <c r="D153" s="148" t="s">
        <v>169</v>
      </c>
      <c r="E153" s="149" t="s">
        <v>715</v>
      </c>
      <c r="F153" s="150" t="s">
        <v>716</v>
      </c>
      <c r="G153" s="151" t="s">
        <v>177</v>
      </c>
      <c r="H153" s="152">
        <v>252</v>
      </c>
      <c r="I153" s="153"/>
      <c r="J153" s="152">
        <f t="shared" si="0"/>
        <v>0</v>
      </c>
      <c r="K153" s="154"/>
      <c r="L153" s="30"/>
      <c r="M153" s="155" t="s">
        <v>1</v>
      </c>
      <c r="N153" s="156" t="s">
        <v>41</v>
      </c>
      <c r="O153" s="58"/>
      <c r="P153" s="157">
        <f t="shared" si="1"/>
        <v>0</v>
      </c>
      <c r="Q153" s="157">
        <v>0</v>
      </c>
      <c r="R153" s="157">
        <f t="shared" si="2"/>
        <v>0</v>
      </c>
      <c r="S153" s="157">
        <v>0</v>
      </c>
      <c r="T153" s="158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167</v>
      </c>
      <c r="AT153" s="159" t="s">
        <v>169</v>
      </c>
      <c r="AU153" s="159" t="s">
        <v>173</v>
      </c>
      <c r="AY153" s="14" t="s">
        <v>166</v>
      </c>
      <c r="BE153" s="160">
        <f t="shared" si="4"/>
        <v>0</v>
      </c>
      <c r="BF153" s="160">
        <f t="shared" si="5"/>
        <v>0</v>
      </c>
      <c r="BG153" s="160">
        <f t="shared" si="6"/>
        <v>0</v>
      </c>
      <c r="BH153" s="160">
        <f t="shared" si="7"/>
        <v>0</v>
      </c>
      <c r="BI153" s="160">
        <f t="shared" si="8"/>
        <v>0</v>
      </c>
      <c r="BJ153" s="14" t="s">
        <v>173</v>
      </c>
      <c r="BK153" s="161">
        <f t="shared" si="9"/>
        <v>0</v>
      </c>
      <c r="BL153" s="14" t="s">
        <v>167</v>
      </c>
      <c r="BM153" s="159" t="s">
        <v>717</v>
      </c>
    </row>
    <row r="154" spans="1:65" s="2" customFormat="1" ht="24.2" customHeight="1">
      <c r="A154" s="29"/>
      <c r="B154" s="147"/>
      <c r="C154" s="148" t="s">
        <v>252</v>
      </c>
      <c r="D154" s="148" t="s">
        <v>169</v>
      </c>
      <c r="E154" s="149" t="s">
        <v>718</v>
      </c>
      <c r="F154" s="150" t="s">
        <v>719</v>
      </c>
      <c r="G154" s="151" t="s">
        <v>268</v>
      </c>
      <c r="H154" s="152">
        <v>1</v>
      </c>
      <c r="I154" s="153"/>
      <c r="J154" s="152">
        <f t="shared" si="0"/>
        <v>0</v>
      </c>
      <c r="K154" s="154"/>
      <c r="L154" s="30"/>
      <c r="M154" s="155" t="s">
        <v>1</v>
      </c>
      <c r="N154" s="156" t="s">
        <v>41</v>
      </c>
      <c r="O154" s="58"/>
      <c r="P154" s="157">
        <f t="shared" si="1"/>
        <v>0</v>
      </c>
      <c r="Q154" s="157">
        <v>0</v>
      </c>
      <c r="R154" s="157">
        <f t="shared" si="2"/>
        <v>0</v>
      </c>
      <c r="S154" s="157">
        <v>0</v>
      </c>
      <c r="T154" s="158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167</v>
      </c>
      <c r="AT154" s="159" t="s">
        <v>169</v>
      </c>
      <c r="AU154" s="159" t="s">
        <v>173</v>
      </c>
      <c r="AY154" s="14" t="s">
        <v>166</v>
      </c>
      <c r="BE154" s="160">
        <f t="shared" si="4"/>
        <v>0</v>
      </c>
      <c r="BF154" s="160">
        <f t="shared" si="5"/>
        <v>0</v>
      </c>
      <c r="BG154" s="160">
        <f t="shared" si="6"/>
        <v>0</v>
      </c>
      <c r="BH154" s="160">
        <f t="shared" si="7"/>
        <v>0</v>
      </c>
      <c r="BI154" s="160">
        <f t="shared" si="8"/>
        <v>0</v>
      </c>
      <c r="BJ154" s="14" t="s">
        <v>173</v>
      </c>
      <c r="BK154" s="161">
        <f t="shared" si="9"/>
        <v>0</v>
      </c>
      <c r="BL154" s="14" t="s">
        <v>167</v>
      </c>
      <c r="BM154" s="159" t="s">
        <v>720</v>
      </c>
    </row>
    <row r="155" spans="1:65" s="2" customFormat="1" ht="24.2" customHeight="1">
      <c r="A155" s="29"/>
      <c r="B155" s="147"/>
      <c r="C155" s="148" t="s">
        <v>256</v>
      </c>
      <c r="D155" s="148" t="s">
        <v>169</v>
      </c>
      <c r="E155" s="149" t="s">
        <v>721</v>
      </c>
      <c r="F155" s="150" t="s">
        <v>722</v>
      </c>
      <c r="G155" s="151" t="s">
        <v>177</v>
      </c>
      <c r="H155" s="152">
        <v>36.838999999999999</v>
      </c>
      <c r="I155" s="153"/>
      <c r="J155" s="152">
        <f t="shared" si="0"/>
        <v>0</v>
      </c>
      <c r="K155" s="154"/>
      <c r="L155" s="30"/>
      <c r="M155" s="155" t="s">
        <v>1</v>
      </c>
      <c r="N155" s="156" t="s">
        <v>41</v>
      </c>
      <c r="O155" s="58"/>
      <c r="P155" s="157">
        <f t="shared" si="1"/>
        <v>0</v>
      </c>
      <c r="Q155" s="157">
        <v>0</v>
      </c>
      <c r="R155" s="157">
        <f t="shared" si="2"/>
        <v>0</v>
      </c>
      <c r="S155" s="157">
        <v>0</v>
      </c>
      <c r="T155" s="158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167</v>
      </c>
      <c r="AT155" s="159" t="s">
        <v>169</v>
      </c>
      <c r="AU155" s="159" t="s">
        <v>173</v>
      </c>
      <c r="AY155" s="14" t="s">
        <v>166</v>
      </c>
      <c r="BE155" s="160">
        <f t="shared" si="4"/>
        <v>0</v>
      </c>
      <c r="BF155" s="160">
        <f t="shared" si="5"/>
        <v>0</v>
      </c>
      <c r="BG155" s="160">
        <f t="shared" si="6"/>
        <v>0</v>
      </c>
      <c r="BH155" s="160">
        <f t="shared" si="7"/>
        <v>0</v>
      </c>
      <c r="BI155" s="160">
        <f t="shared" si="8"/>
        <v>0</v>
      </c>
      <c r="BJ155" s="14" t="s">
        <v>173</v>
      </c>
      <c r="BK155" s="161">
        <f t="shared" si="9"/>
        <v>0</v>
      </c>
      <c r="BL155" s="14" t="s">
        <v>167</v>
      </c>
      <c r="BM155" s="159" t="s">
        <v>723</v>
      </c>
    </row>
    <row r="156" spans="1:65" s="2" customFormat="1" ht="24.2" customHeight="1">
      <c r="A156" s="29"/>
      <c r="B156" s="147"/>
      <c r="C156" s="148" t="s">
        <v>260</v>
      </c>
      <c r="D156" s="148" t="s">
        <v>169</v>
      </c>
      <c r="E156" s="149" t="s">
        <v>724</v>
      </c>
      <c r="F156" s="150" t="s">
        <v>725</v>
      </c>
      <c r="G156" s="151" t="s">
        <v>177</v>
      </c>
      <c r="H156" s="152">
        <v>3.36</v>
      </c>
      <c r="I156" s="153"/>
      <c r="J156" s="152">
        <f t="shared" si="0"/>
        <v>0</v>
      </c>
      <c r="K156" s="154"/>
      <c r="L156" s="30"/>
      <c r="M156" s="155" t="s">
        <v>1</v>
      </c>
      <c r="N156" s="156" t="s">
        <v>41</v>
      </c>
      <c r="O156" s="58"/>
      <c r="P156" s="157">
        <f t="shared" si="1"/>
        <v>0</v>
      </c>
      <c r="Q156" s="157">
        <v>0</v>
      </c>
      <c r="R156" s="157">
        <f t="shared" si="2"/>
        <v>0</v>
      </c>
      <c r="S156" s="157">
        <v>0</v>
      </c>
      <c r="T156" s="158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167</v>
      </c>
      <c r="AT156" s="159" t="s">
        <v>169</v>
      </c>
      <c r="AU156" s="159" t="s">
        <v>173</v>
      </c>
      <c r="AY156" s="14" t="s">
        <v>166</v>
      </c>
      <c r="BE156" s="160">
        <f t="shared" si="4"/>
        <v>0</v>
      </c>
      <c r="BF156" s="160">
        <f t="shared" si="5"/>
        <v>0</v>
      </c>
      <c r="BG156" s="160">
        <f t="shared" si="6"/>
        <v>0</v>
      </c>
      <c r="BH156" s="160">
        <f t="shared" si="7"/>
        <v>0</v>
      </c>
      <c r="BI156" s="160">
        <f t="shared" si="8"/>
        <v>0</v>
      </c>
      <c r="BJ156" s="14" t="s">
        <v>173</v>
      </c>
      <c r="BK156" s="161">
        <f t="shared" si="9"/>
        <v>0</v>
      </c>
      <c r="BL156" s="14" t="s">
        <v>167</v>
      </c>
      <c r="BM156" s="159" t="s">
        <v>726</v>
      </c>
    </row>
    <row r="157" spans="1:65" s="2" customFormat="1" ht="16.5" customHeight="1">
      <c r="A157" s="29"/>
      <c r="B157" s="147"/>
      <c r="C157" s="148" t="s">
        <v>265</v>
      </c>
      <c r="D157" s="148" t="s">
        <v>169</v>
      </c>
      <c r="E157" s="149" t="s">
        <v>727</v>
      </c>
      <c r="F157" s="150" t="s">
        <v>728</v>
      </c>
      <c r="G157" s="151" t="s">
        <v>177</v>
      </c>
      <c r="H157" s="152">
        <v>196.18199999999999</v>
      </c>
      <c r="I157" s="153"/>
      <c r="J157" s="152">
        <f t="shared" si="0"/>
        <v>0</v>
      </c>
      <c r="K157" s="154"/>
      <c r="L157" s="30"/>
      <c r="M157" s="155" t="s">
        <v>1</v>
      </c>
      <c r="N157" s="156" t="s">
        <v>41</v>
      </c>
      <c r="O157" s="58"/>
      <c r="P157" s="157">
        <f t="shared" si="1"/>
        <v>0</v>
      </c>
      <c r="Q157" s="157">
        <v>0</v>
      </c>
      <c r="R157" s="157">
        <f t="shared" si="2"/>
        <v>0</v>
      </c>
      <c r="S157" s="157">
        <v>0</v>
      </c>
      <c r="T157" s="158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167</v>
      </c>
      <c r="AT157" s="159" t="s">
        <v>169</v>
      </c>
      <c r="AU157" s="159" t="s">
        <v>173</v>
      </c>
      <c r="AY157" s="14" t="s">
        <v>166</v>
      </c>
      <c r="BE157" s="160">
        <f t="shared" si="4"/>
        <v>0</v>
      </c>
      <c r="BF157" s="160">
        <f t="shared" si="5"/>
        <v>0</v>
      </c>
      <c r="BG157" s="160">
        <f t="shared" si="6"/>
        <v>0</v>
      </c>
      <c r="BH157" s="160">
        <f t="shared" si="7"/>
        <v>0</v>
      </c>
      <c r="BI157" s="160">
        <f t="shared" si="8"/>
        <v>0</v>
      </c>
      <c r="BJ157" s="14" t="s">
        <v>173</v>
      </c>
      <c r="BK157" s="161">
        <f t="shared" si="9"/>
        <v>0</v>
      </c>
      <c r="BL157" s="14" t="s">
        <v>167</v>
      </c>
      <c r="BM157" s="159" t="s">
        <v>729</v>
      </c>
    </row>
    <row r="158" spans="1:65" s="2" customFormat="1" ht="24.2" customHeight="1">
      <c r="A158" s="29"/>
      <c r="B158" s="147"/>
      <c r="C158" s="148" t="s">
        <v>270</v>
      </c>
      <c r="D158" s="148" t="s">
        <v>169</v>
      </c>
      <c r="E158" s="149" t="s">
        <v>730</v>
      </c>
      <c r="F158" s="150" t="s">
        <v>731</v>
      </c>
      <c r="G158" s="151" t="s">
        <v>177</v>
      </c>
      <c r="H158" s="152">
        <v>46.548999999999999</v>
      </c>
      <c r="I158" s="153"/>
      <c r="J158" s="152">
        <f t="shared" si="0"/>
        <v>0</v>
      </c>
      <c r="K158" s="154"/>
      <c r="L158" s="30"/>
      <c r="M158" s="155" t="s">
        <v>1</v>
      </c>
      <c r="N158" s="156" t="s">
        <v>41</v>
      </c>
      <c r="O158" s="58"/>
      <c r="P158" s="157">
        <f t="shared" si="1"/>
        <v>0</v>
      </c>
      <c r="Q158" s="157">
        <v>0</v>
      </c>
      <c r="R158" s="157">
        <f t="shared" si="2"/>
        <v>0</v>
      </c>
      <c r="S158" s="157">
        <v>0</v>
      </c>
      <c r="T158" s="158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167</v>
      </c>
      <c r="AT158" s="159" t="s">
        <v>169</v>
      </c>
      <c r="AU158" s="159" t="s">
        <v>173</v>
      </c>
      <c r="AY158" s="14" t="s">
        <v>166</v>
      </c>
      <c r="BE158" s="160">
        <f t="shared" si="4"/>
        <v>0</v>
      </c>
      <c r="BF158" s="160">
        <f t="shared" si="5"/>
        <v>0</v>
      </c>
      <c r="BG158" s="160">
        <f t="shared" si="6"/>
        <v>0</v>
      </c>
      <c r="BH158" s="160">
        <f t="shared" si="7"/>
        <v>0</v>
      </c>
      <c r="BI158" s="160">
        <f t="shared" si="8"/>
        <v>0</v>
      </c>
      <c r="BJ158" s="14" t="s">
        <v>173</v>
      </c>
      <c r="BK158" s="161">
        <f t="shared" si="9"/>
        <v>0</v>
      </c>
      <c r="BL158" s="14" t="s">
        <v>167</v>
      </c>
      <c r="BM158" s="159" t="s">
        <v>732</v>
      </c>
    </row>
    <row r="159" spans="1:65" s="2" customFormat="1" ht="24.2" customHeight="1">
      <c r="A159" s="29"/>
      <c r="B159" s="147"/>
      <c r="C159" s="148" t="s">
        <v>277</v>
      </c>
      <c r="D159" s="148" t="s">
        <v>169</v>
      </c>
      <c r="E159" s="149" t="s">
        <v>733</v>
      </c>
      <c r="F159" s="150" t="s">
        <v>734</v>
      </c>
      <c r="G159" s="151" t="s">
        <v>177</v>
      </c>
      <c r="H159" s="152">
        <v>70.572000000000003</v>
      </c>
      <c r="I159" s="153"/>
      <c r="J159" s="152">
        <f t="shared" si="0"/>
        <v>0</v>
      </c>
      <c r="K159" s="154"/>
      <c r="L159" s="30"/>
      <c r="M159" s="155" t="s">
        <v>1</v>
      </c>
      <c r="N159" s="156" t="s">
        <v>41</v>
      </c>
      <c r="O159" s="58"/>
      <c r="P159" s="157">
        <f t="shared" si="1"/>
        <v>0</v>
      </c>
      <c r="Q159" s="157">
        <v>0</v>
      </c>
      <c r="R159" s="157">
        <f t="shared" si="2"/>
        <v>0</v>
      </c>
      <c r="S159" s="157">
        <v>0</v>
      </c>
      <c r="T159" s="158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167</v>
      </c>
      <c r="AT159" s="159" t="s">
        <v>169</v>
      </c>
      <c r="AU159" s="159" t="s">
        <v>173</v>
      </c>
      <c r="AY159" s="14" t="s">
        <v>166</v>
      </c>
      <c r="BE159" s="160">
        <f t="shared" si="4"/>
        <v>0</v>
      </c>
      <c r="BF159" s="160">
        <f t="shared" si="5"/>
        <v>0</v>
      </c>
      <c r="BG159" s="160">
        <f t="shared" si="6"/>
        <v>0</v>
      </c>
      <c r="BH159" s="160">
        <f t="shared" si="7"/>
        <v>0</v>
      </c>
      <c r="BI159" s="160">
        <f t="shared" si="8"/>
        <v>0</v>
      </c>
      <c r="BJ159" s="14" t="s">
        <v>173</v>
      </c>
      <c r="BK159" s="161">
        <f t="shared" si="9"/>
        <v>0</v>
      </c>
      <c r="BL159" s="14" t="s">
        <v>167</v>
      </c>
      <c r="BM159" s="159" t="s">
        <v>735</v>
      </c>
    </row>
    <row r="160" spans="1:65" s="2" customFormat="1" ht="24.2" customHeight="1">
      <c r="A160" s="29"/>
      <c r="B160" s="147"/>
      <c r="C160" s="148" t="s">
        <v>281</v>
      </c>
      <c r="D160" s="148" t="s">
        <v>169</v>
      </c>
      <c r="E160" s="149" t="s">
        <v>736</v>
      </c>
      <c r="F160" s="150" t="s">
        <v>737</v>
      </c>
      <c r="G160" s="151" t="s">
        <v>177</v>
      </c>
      <c r="H160" s="152">
        <v>26.349</v>
      </c>
      <c r="I160" s="153"/>
      <c r="J160" s="152">
        <f t="shared" si="0"/>
        <v>0</v>
      </c>
      <c r="K160" s="154"/>
      <c r="L160" s="30"/>
      <c r="M160" s="155" t="s">
        <v>1</v>
      </c>
      <c r="N160" s="156" t="s">
        <v>41</v>
      </c>
      <c r="O160" s="58"/>
      <c r="P160" s="157">
        <f t="shared" si="1"/>
        <v>0</v>
      </c>
      <c r="Q160" s="157">
        <v>0</v>
      </c>
      <c r="R160" s="157">
        <f t="shared" si="2"/>
        <v>0</v>
      </c>
      <c r="S160" s="157">
        <v>0</v>
      </c>
      <c r="T160" s="158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167</v>
      </c>
      <c r="AT160" s="159" t="s">
        <v>169</v>
      </c>
      <c r="AU160" s="159" t="s">
        <v>173</v>
      </c>
      <c r="AY160" s="14" t="s">
        <v>166</v>
      </c>
      <c r="BE160" s="160">
        <f t="shared" si="4"/>
        <v>0</v>
      </c>
      <c r="BF160" s="160">
        <f t="shared" si="5"/>
        <v>0</v>
      </c>
      <c r="BG160" s="160">
        <f t="shared" si="6"/>
        <v>0</v>
      </c>
      <c r="BH160" s="160">
        <f t="shared" si="7"/>
        <v>0</v>
      </c>
      <c r="BI160" s="160">
        <f t="shared" si="8"/>
        <v>0</v>
      </c>
      <c r="BJ160" s="14" t="s">
        <v>173</v>
      </c>
      <c r="BK160" s="161">
        <f t="shared" si="9"/>
        <v>0</v>
      </c>
      <c r="BL160" s="14" t="s">
        <v>167</v>
      </c>
      <c r="BM160" s="159" t="s">
        <v>738</v>
      </c>
    </row>
    <row r="161" spans="1:65" s="2" customFormat="1" ht="24.2" customHeight="1">
      <c r="A161" s="29"/>
      <c r="B161" s="147"/>
      <c r="C161" s="148" t="s">
        <v>285</v>
      </c>
      <c r="D161" s="148" t="s">
        <v>169</v>
      </c>
      <c r="E161" s="149" t="s">
        <v>739</v>
      </c>
      <c r="F161" s="150" t="s">
        <v>740</v>
      </c>
      <c r="G161" s="151" t="s">
        <v>222</v>
      </c>
      <c r="H161" s="152">
        <v>156.005</v>
      </c>
      <c r="I161" s="153"/>
      <c r="J161" s="152">
        <f t="shared" si="0"/>
        <v>0</v>
      </c>
      <c r="K161" s="154"/>
      <c r="L161" s="30"/>
      <c r="M161" s="155" t="s">
        <v>1</v>
      </c>
      <c r="N161" s="156" t="s">
        <v>41</v>
      </c>
      <c r="O161" s="58"/>
      <c r="P161" s="157">
        <f t="shared" si="1"/>
        <v>0</v>
      </c>
      <c r="Q161" s="157">
        <v>0</v>
      </c>
      <c r="R161" s="157">
        <f t="shared" si="2"/>
        <v>0</v>
      </c>
      <c r="S161" s="157">
        <v>0</v>
      </c>
      <c r="T161" s="158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167</v>
      </c>
      <c r="AT161" s="159" t="s">
        <v>169</v>
      </c>
      <c r="AU161" s="159" t="s">
        <v>173</v>
      </c>
      <c r="AY161" s="14" t="s">
        <v>166</v>
      </c>
      <c r="BE161" s="160">
        <f t="shared" si="4"/>
        <v>0</v>
      </c>
      <c r="BF161" s="160">
        <f t="shared" si="5"/>
        <v>0</v>
      </c>
      <c r="BG161" s="160">
        <f t="shared" si="6"/>
        <v>0</v>
      </c>
      <c r="BH161" s="160">
        <f t="shared" si="7"/>
        <v>0</v>
      </c>
      <c r="BI161" s="160">
        <f t="shared" si="8"/>
        <v>0</v>
      </c>
      <c r="BJ161" s="14" t="s">
        <v>173</v>
      </c>
      <c r="BK161" s="161">
        <f t="shared" si="9"/>
        <v>0</v>
      </c>
      <c r="BL161" s="14" t="s">
        <v>167</v>
      </c>
      <c r="BM161" s="159" t="s">
        <v>741</v>
      </c>
    </row>
    <row r="162" spans="1:65" s="2" customFormat="1" ht="37.9" customHeight="1">
      <c r="A162" s="29"/>
      <c r="B162" s="147"/>
      <c r="C162" s="148" t="s">
        <v>291</v>
      </c>
      <c r="D162" s="148" t="s">
        <v>169</v>
      </c>
      <c r="E162" s="149" t="s">
        <v>742</v>
      </c>
      <c r="F162" s="150" t="s">
        <v>743</v>
      </c>
      <c r="G162" s="151" t="s">
        <v>177</v>
      </c>
      <c r="H162" s="152">
        <v>8.6470000000000002</v>
      </c>
      <c r="I162" s="153"/>
      <c r="J162" s="152">
        <f t="shared" si="0"/>
        <v>0</v>
      </c>
      <c r="K162" s="154"/>
      <c r="L162" s="30"/>
      <c r="M162" s="155" t="s">
        <v>1</v>
      </c>
      <c r="N162" s="156" t="s">
        <v>41</v>
      </c>
      <c r="O162" s="58"/>
      <c r="P162" s="157">
        <f t="shared" si="1"/>
        <v>0</v>
      </c>
      <c r="Q162" s="157">
        <v>0</v>
      </c>
      <c r="R162" s="157">
        <f t="shared" si="2"/>
        <v>0</v>
      </c>
      <c r="S162" s="157">
        <v>0</v>
      </c>
      <c r="T162" s="158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167</v>
      </c>
      <c r="AT162" s="159" t="s">
        <v>169</v>
      </c>
      <c r="AU162" s="159" t="s">
        <v>173</v>
      </c>
      <c r="AY162" s="14" t="s">
        <v>166</v>
      </c>
      <c r="BE162" s="160">
        <f t="shared" si="4"/>
        <v>0</v>
      </c>
      <c r="BF162" s="160">
        <f t="shared" si="5"/>
        <v>0</v>
      </c>
      <c r="BG162" s="160">
        <f t="shared" si="6"/>
        <v>0</v>
      </c>
      <c r="BH162" s="160">
        <f t="shared" si="7"/>
        <v>0</v>
      </c>
      <c r="BI162" s="160">
        <f t="shared" si="8"/>
        <v>0</v>
      </c>
      <c r="BJ162" s="14" t="s">
        <v>173</v>
      </c>
      <c r="BK162" s="161">
        <f t="shared" si="9"/>
        <v>0</v>
      </c>
      <c r="BL162" s="14" t="s">
        <v>167</v>
      </c>
      <c r="BM162" s="159" t="s">
        <v>744</v>
      </c>
    </row>
    <row r="163" spans="1:65" s="2" customFormat="1" ht="37.9" customHeight="1">
      <c r="A163" s="29"/>
      <c r="B163" s="147"/>
      <c r="C163" s="148" t="s">
        <v>299</v>
      </c>
      <c r="D163" s="148" t="s">
        <v>169</v>
      </c>
      <c r="E163" s="149" t="s">
        <v>745</v>
      </c>
      <c r="F163" s="150" t="s">
        <v>746</v>
      </c>
      <c r="G163" s="151" t="s">
        <v>177</v>
      </c>
      <c r="H163" s="152">
        <v>15.343</v>
      </c>
      <c r="I163" s="153"/>
      <c r="J163" s="152">
        <f t="shared" si="0"/>
        <v>0</v>
      </c>
      <c r="K163" s="154"/>
      <c r="L163" s="30"/>
      <c r="M163" s="155" t="s">
        <v>1</v>
      </c>
      <c r="N163" s="156" t="s">
        <v>41</v>
      </c>
      <c r="O163" s="58"/>
      <c r="P163" s="157">
        <f t="shared" si="1"/>
        <v>0</v>
      </c>
      <c r="Q163" s="157">
        <v>0</v>
      </c>
      <c r="R163" s="157">
        <f t="shared" si="2"/>
        <v>0</v>
      </c>
      <c r="S163" s="157">
        <v>0</v>
      </c>
      <c r="T163" s="158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167</v>
      </c>
      <c r="AT163" s="159" t="s">
        <v>169</v>
      </c>
      <c r="AU163" s="159" t="s">
        <v>173</v>
      </c>
      <c r="AY163" s="14" t="s">
        <v>166</v>
      </c>
      <c r="BE163" s="160">
        <f t="shared" si="4"/>
        <v>0</v>
      </c>
      <c r="BF163" s="160">
        <f t="shared" si="5"/>
        <v>0</v>
      </c>
      <c r="BG163" s="160">
        <f t="shared" si="6"/>
        <v>0</v>
      </c>
      <c r="BH163" s="160">
        <f t="shared" si="7"/>
        <v>0</v>
      </c>
      <c r="BI163" s="160">
        <f t="shared" si="8"/>
        <v>0</v>
      </c>
      <c r="BJ163" s="14" t="s">
        <v>173</v>
      </c>
      <c r="BK163" s="161">
        <f t="shared" si="9"/>
        <v>0</v>
      </c>
      <c r="BL163" s="14" t="s">
        <v>167</v>
      </c>
      <c r="BM163" s="159" t="s">
        <v>747</v>
      </c>
    </row>
    <row r="164" spans="1:65" s="2" customFormat="1" ht="24.2" customHeight="1">
      <c r="A164" s="29"/>
      <c r="B164" s="147"/>
      <c r="C164" s="148" t="s">
        <v>303</v>
      </c>
      <c r="D164" s="148" t="s">
        <v>169</v>
      </c>
      <c r="E164" s="149" t="s">
        <v>748</v>
      </c>
      <c r="F164" s="150" t="s">
        <v>749</v>
      </c>
      <c r="G164" s="151" t="s">
        <v>177</v>
      </c>
      <c r="H164" s="152">
        <v>61.505000000000003</v>
      </c>
      <c r="I164" s="153"/>
      <c r="J164" s="152">
        <f t="shared" si="0"/>
        <v>0</v>
      </c>
      <c r="K164" s="154"/>
      <c r="L164" s="30"/>
      <c r="M164" s="155" t="s">
        <v>1</v>
      </c>
      <c r="N164" s="156" t="s">
        <v>41</v>
      </c>
      <c r="O164" s="58"/>
      <c r="P164" s="157">
        <f t="shared" si="1"/>
        <v>0</v>
      </c>
      <c r="Q164" s="157">
        <v>0</v>
      </c>
      <c r="R164" s="157">
        <f t="shared" si="2"/>
        <v>0</v>
      </c>
      <c r="S164" s="157">
        <v>0</v>
      </c>
      <c r="T164" s="158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167</v>
      </c>
      <c r="AT164" s="159" t="s">
        <v>169</v>
      </c>
      <c r="AU164" s="159" t="s">
        <v>173</v>
      </c>
      <c r="AY164" s="14" t="s">
        <v>166</v>
      </c>
      <c r="BE164" s="160">
        <f t="shared" si="4"/>
        <v>0</v>
      </c>
      <c r="BF164" s="160">
        <f t="shared" si="5"/>
        <v>0</v>
      </c>
      <c r="BG164" s="160">
        <f t="shared" si="6"/>
        <v>0</v>
      </c>
      <c r="BH164" s="160">
        <f t="shared" si="7"/>
        <v>0</v>
      </c>
      <c r="BI164" s="160">
        <f t="shared" si="8"/>
        <v>0</v>
      </c>
      <c r="BJ164" s="14" t="s">
        <v>173</v>
      </c>
      <c r="BK164" s="161">
        <f t="shared" si="9"/>
        <v>0</v>
      </c>
      <c r="BL164" s="14" t="s">
        <v>167</v>
      </c>
      <c r="BM164" s="159" t="s">
        <v>750</v>
      </c>
    </row>
    <row r="165" spans="1:65" s="2" customFormat="1" ht="24.2" customHeight="1">
      <c r="A165" s="29"/>
      <c r="B165" s="147"/>
      <c r="C165" s="148" t="s">
        <v>307</v>
      </c>
      <c r="D165" s="148" t="s">
        <v>169</v>
      </c>
      <c r="E165" s="149" t="s">
        <v>751</v>
      </c>
      <c r="F165" s="150" t="s">
        <v>752</v>
      </c>
      <c r="G165" s="151" t="s">
        <v>177</v>
      </c>
      <c r="H165" s="152">
        <v>508.76900000000001</v>
      </c>
      <c r="I165" s="153"/>
      <c r="J165" s="152">
        <f t="shared" si="0"/>
        <v>0</v>
      </c>
      <c r="K165" s="154"/>
      <c r="L165" s="30"/>
      <c r="M165" s="155" t="s">
        <v>1</v>
      </c>
      <c r="N165" s="156" t="s">
        <v>41</v>
      </c>
      <c r="O165" s="58"/>
      <c r="P165" s="157">
        <f t="shared" si="1"/>
        <v>0</v>
      </c>
      <c r="Q165" s="157">
        <v>0</v>
      </c>
      <c r="R165" s="157">
        <f t="shared" si="2"/>
        <v>0</v>
      </c>
      <c r="S165" s="157">
        <v>0</v>
      </c>
      <c r="T165" s="158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167</v>
      </c>
      <c r="AT165" s="159" t="s">
        <v>169</v>
      </c>
      <c r="AU165" s="159" t="s">
        <v>173</v>
      </c>
      <c r="AY165" s="14" t="s">
        <v>166</v>
      </c>
      <c r="BE165" s="160">
        <f t="shared" si="4"/>
        <v>0</v>
      </c>
      <c r="BF165" s="160">
        <f t="shared" si="5"/>
        <v>0</v>
      </c>
      <c r="BG165" s="160">
        <f t="shared" si="6"/>
        <v>0</v>
      </c>
      <c r="BH165" s="160">
        <f t="shared" si="7"/>
        <v>0</v>
      </c>
      <c r="BI165" s="160">
        <f t="shared" si="8"/>
        <v>0</v>
      </c>
      <c r="BJ165" s="14" t="s">
        <v>173</v>
      </c>
      <c r="BK165" s="161">
        <f t="shared" si="9"/>
        <v>0</v>
      </c>
      <c r="BL165" s="14" t="s">
        <v>167</v>
      </c>
      <c r="BM165" s="159" t="s">
        <v>753</v>
      </c>
    </row>
    <row r="166" spans="1:65" s="2" customFormat="1" ht="24.2" customHeight="1">
      <c r="A166" s="29"/>
      <c r="B166" s="147"/>
      <c r="C166" s="148" t="s">
        <v>311</v>
      </c>
      <c r="D166" s="148" t="s">
        <v>169</v>
      </c>
      <c r="E166" s="149" t="s">
        <v>754</v>
      </c>
      <c r="F166" s="150" t="s">
        <v>755</v>
      </c>
      <c r="G166" s="151" t="s">
        <v>177</v>
      </c>
      <c r="H166" s="152">
        <v>355.15899999999999</v>
      </c>
      <c r="I166" s="153"/>
      <c r="J166" s="152">
        <f t="shared" si="0"/>
        <v>0</v>
      </c>
      <c r="K166" s="154"/>
      <c r="L166" s="30"/>
      <c r="M166" s="155" t="s">
        <v>1</v>
      </c>
      <c r="N166" s="156" t="s">
        <v>41</v>
      </c>
      <c r="O166" s="58"/>
      <c r="P166" s="157">
        <f t="shared" si="1"/>
        <v>0</v>
      </c>
      <c r="Q166" s="157">
        <v>0</v>
      </c>
      <c r="R166" s="157">
        <f t="shared" si="2"/>
        <v>0</v>
      </c>
      <c r="S166" s="157">
        <v>0</v>
      </c>
      <c r="T166" s="158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167</v>
      </c>
      <c r="AT166" s="159" t="s">
        <v>169</v>
      </c>
      <c r="AU166" s="159" t="s">
        <v>173</v>
      </c>
      <c r="AY166" s="14" t="s">
        <v>166</v>
      </c>
      <c r="BE166" s="160">
        <f t="shared" si="4"/>
        <v>0</v>
      </c>
      <c r="BF166" s="160">
        <f t="shared" si="5"/>
        <v>0</v>
      </c>
      <c r="BG166" s="160">
        <f t="shared" si="6"/>
        <v>0</v>
      </c>
      <c r="BH166" s="160">
        <f t="shared" si="7"/>
        <v>0</v>
      </c>
      <c r="BI166" s="160">
        <f t="shared" si="8"/>
        <v>0</v>
      </c>
      <c r="BJ166" s="14" t="s">
        <v>173</v>
      </c>
      <c r="BK166" s="161">
        <f t="shared" si="9"/>
        <v>0</v>
      </c>
      <c r="BL166" s="14" t="s">
        <v>167</v>
      </c>
      <c r="BM166" s="159" t="s">
        <v>756</v>
      </c>
    </row>
    <row r="167" spans="1:65" s="2" customFormat="1" ht="21.75" customHeight="1">
      <c r="A167" s="29"/>
      <c r="B167" s="147"/>
      <c r="C167" s="148" t="s">
        <v>315</v>
      </c>
      <c r="D167" s="148" t="s">
        <v>169</v>
      </c>
      <c r="E167" s="149" t="s">
        <v>757</v>
      </c>
      <c r="F167" s="150" t="s">
        <v>758</v>
      </c>
      <c r="G167" s="151" t="s">
        <v>235</v>
      </c>
      <c r="H167" s="152">
        <v>508.58</v>
      </c>
      <c r="I167" s="153"/>
      <c r="J167" s="152">
        <f t="shared" si="0"/>
        <v>0</v>
      </c>
      <c r="K167" s="154"/>
      <c r="L167" s="30"/>
      <c r="M167" s="155" t="s">
        <v>1</v>
      </c>
      <c r="N167" s="156" t="s">
        <v>41</v>
      </c>
      <c r="O167" s="58"/>
      <c r="P167" s="157">
        <f t="shared" si="1"/>
        <v>0</v>
      </c>
      <c r="Q167" s="157">
        <v>0</v>
      </c>
      <c r="R167" s="157">
        <f t="shared" si="2"/>
        <v>0</v>
      </c>
      <c r="S167" s="157">
        <v>0</v>
      </c>
      <c r="T167" s="158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167</v>
      </c>
      <c r="AT167" s="159" t="s">
        <v>169</v>
      </c>
      <c r="AU167" s="159" t="s">
        <v>173</v>
      </c>
      <c r="AY167" s="14" t="s">
        <v>166</v>
      </c>
      <c r="BE167" s="160">
        <f t="shared" si="4"/>
        <v>0</v>
      </c>
      <c r="BF167" s="160">
        <f t="shared" si="5"/>
        <v>0</v>
      </c>
      <c r="BG167" s="160">
        <f t="shared" si="6"/>
        <v>0</v>
      </c>
      <c r="BH167" s="160">
        <f t="shared" si="7"/>
        <v>0</v>
      </c>
      <c r="BI167" s="160">
        <f t="shared" si="8"/>
        <v>0</v>
      </c>
      <c r="BJ167" s="14" t="s">
        <v>173</v>
      </c>
      <c r="BK167" s="161">
        <f t="shared" si="9"/>
        <v>0</v>
      </c>
      <c r="BL167" s="14" t="s">
        <v>167</v>
      </c>
      <c r="BM167" s="159" t="s">
        <v>759</v>
      </c>
    </row>
    <row r="168" spans="1:65" s="2" customFormat="1" ht="24.2" customHeight="1">
      <c r="A168" s="29"/>
      <c r="B168" s="147"/>
      <c r="C168" s="148" t="s">
        <v>319</v>
      </c>
      <c r="D168" s="148" t="s">
        <v>169</v>
      </c>
      <c r="E168" s="149" t="s">
        <v>760</v>
      </c>
      <c r="F168" s="150" t="s">
        <v>761</v>
      </c>
      <c r="G168" s="151" t="s">
        <v>235</v>
      </c>
      <c r="H168" s="152">
        <v>4068.64</v>
      </c>
      <c r="I168" s="153"/>
      <c r="J168" s="152">
        <f t="shared" si="0"/>
        <v>0</v>
      </c>
      <c r="K168" s="154"/>
      <c r="L168" s="30"/>
      <c r="M168" s="155" t="s">
        <v>1</v>
      </c>
      <c r="N168" s="156" t="s">
        <v>41</v>
      </c>
      <c r="O168" s="58"/>
      <c r="P168" s="157">
        <f t="shared" si="1"/>
        <v>0</v>
      </c>
      <c r="Q168" s="157">
        <v>0</v>
      </c>
      <c r="R168" s="157">
        <f t="shared" si="2"/>
        <v>0</v>
      </c>
      <c r="S168" s="157">
        <v>0</v>
      </c>
      <c r="T168" s="158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167</v>
      </c>
      <c r="AT168" s="159" t="s">
        <v>169</v>
      </c>
      <c r="AU168" s="159" t="s">
        <v>173</v>
      </c>
      <c r="AY168" s="14" t="s">
        <v>166</v>
      </c>
      <c r="BE168" s="160">
        <f t="shared" si="4"/>
        <v>0</v>
      </c>
      <c r="BF168" s="160">
        <f t="shared" si="5"/>
        <v>0</v>
      </c>
      <c r="BG168" s="160">
        <f t="shared" si="6"/>
        <v>0</v>
      </c>
      <c r="BH168" s="160">
        <f t="shared" si="7"/>
        <v>0</v>
      </c>
      <c r="BI168" s="160">
        <f t="shared" si="8"/>
        <v>0</v>
      </c>
      <c r="BJ168" s="14" t="s">
        <v>173</v>
      </c>
      <c r="BK168" s="161">
        <f t="shared" si="9"/>
        <v>0</v>
      </c>
      <c r="BL168" s="14" t="s">
        <v>167</v>
      </c>
      <c r="BM168" s="159" t="s">
        <v>762</v>
      </c>
    </row>
    <row r="169" spans="1:65" s="2" customFormat="1" ht="24.2" customHeight="1">
      <c r="A169" s="29"/>
      <c r="B169" s="147"/>
      <c r="C169" s="148" t="s">
        <v>323</v>
      </c>
      <c r="D169" s="148" t="s">
        <v>169</v>
      </c>
      <c r="E169" s="149" t="s">
        <v>763</v>
      </c>
      <c r="F169" s="150" t="s">
        <v>764</v>
      </c>
      <c r="G169" s="151" t="s">
        <v>235</v>
      </c>
      <c r="H169" s="152">
        <v>508.58</v>
      </c>
      <c r="I169" s="153"/>
      <c r="J169" s="152">
        <f t="shared" si="0"/>
        <v>0</v>
      </c>
      <c r="K169" s="154"/>
      <c r="L169" s="30"/>
      <c r="M169" s="155" t="s">
        <v>1</v>
      </c>
      <c r="N169" s="156" t="s">
        <v>41</v>
      </c>
      <c r="O169" s="58"/>
      <c r="P169" s="157">
        <f t="shared" si="1"/>
        <v>0</v>
      </c>
      <c r="Q169" s="157">
        <v>0</v>
      </c>
      <c r="R169" s="157">
        <f t="shared" si="2"/>
        <v>0</v>
      </c>
      <c r="S169" s="157">
        <v>0</v>
      </c>
      <c r="T169" s="158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167</v>
      </c>
      <c r="AT169" s="159" t="s">
        <v>169</v>
      </c>
      <c r="AU169" s="159" t="s">
        <v>173</v>
      </c>
      <c r="AY169" s="14" t="s">
        <v>166</v>
      </c>
      <c r="BE169" s="160">
        <f t="shared" si="4"/>
        <v>0</v>
      </c>
      <c r="BF169" s="160">
        <f t="shared" si="5"/>
        <v>0</v>
      </c>
      <c r="BG169" s="160">
        <f t="shared" si="6"/>
        <v>0</v>
      </c>
      <c r="BH169" s="160">
        <f t="shared" si="7"/>
        <v>0</v>
      </c>
      <c r="BI169" s="160">
        <f t="shared" si="8"/>
        <v>0</v>
      </c>
      <c r="BJ169" s="14" t="s">
        <v>173</v>
      </c>
      <c r="BK169" s="161">
        <f t="shared" si="9"/>
        <v>0</v>
      </c>
      <c r="BL169" s="14" t="s">
        <v>167</v>
      </c>
      <c r="BM169" s="159" t="s">
        <v>765</v>
      </c>
    </row>
    <row r="170" spans="1:65" s="2" customFormat="1" ht="24.2" customHeight="1">
      <c r="A170" s="29"/>
      <c r="B170" s="147"/>
      <c r="C170" s="148" t="s">
        <v>327</v>
      </c>
      <c r="D170" s="148" t="s">
        <v>169</v>
      </c>
      <c r="E170" s="149" t="s">
        <v>766</v>
      </c>
      <c r="F170" s="150" t="s">
        <v>767</v>
      </c>
      <c r="G170" s="151" t="s">
        <v>235</v>
      </c>
      <c r="H170" s="152">
        <v>9154.44</v>
      </c>
      <c r="I170" s="153"/>
      <c r="J170" s="152">
        <f t="shared" si="0"/>
        <v>0</v>
      </c>
      <c r="K170" s="154"/>
      <c r="L170" s="30"/>
      <c r="M170" s="155" t="s">
        <v>1</v>
      </c>
      <c r="N170" s="156" t="s">
        <v>41</v>
      </c>
      <c r="O170" s="58"/>
      <c r="P170" s="157">
        <f t="shared" si="1"/>
        <v>0</v>
      </c>
      <c r="Q170" s="157">
        <v>0</v>
      </c>
      <c r="R170" s="157">
        <f t="shared" si="2"/>
        <v>0</v>
      </c>
      <c r="S170" s="157">
        <v>0</v>
      </c>
      <c r="T170" s="158">
        <f t="shared" si="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167</v>
      </c>
      <c r="AT170" s="159" t="s">
        <v>169</v>
      </c>
      <c r="AU170" s="159" t="s">
        <v>173</v>
      </c>
      <c r="AY170" s="14" t="s">
        <v>166</v>
      </c>
      <c r="BE170" s="160">
        <f t="shared" si="4"/>
        <v>0</v>
      </c>
      <c r="BF170" s="160">
        <f t="shared" si="5"/>
        <v>0</v>
      </c>
      <c r="BG170" s="160">
        <f t="shared" si="6"/>
        <v>0</v>
      </c>
      <c r="BH170" s="160">
        <f t="shared" si="7"/>
        <v>0</v>
      </c>
      <c r="BI170" s="160">
        <f t="shared" si="8"/>
        <v>0</v>
      </c>
      <c r="BJ170" s="14" t="s">
        <v>173</v>
      </c>
      <c r="BK170" s="161">
        <f t="shared" si="9"/>
        <v>0</v>
      </c>
      <c r="BL170" s="14" t="s">
        <v>167</v>
      </c>
      <c r="BM170" s="159" t="s">
        <v>768</v>
      </c>
    </row>
    <row r="171" spans="1:65" s="2" customFormat="1" ht="16.5" customHeight="1">
      <c r="A171" s="29"/>
      <c r="B171" s="147"/>
      <c r="C171" s="148" t="s">
        <v>331</v>
      </c>
      <c r="D171" s="148" t="s">
        <v>169</v>
      </c>
      <c r="E171" s="149" t="s">
        <v>769</v>
      </c>
      <c r="F171" s="150" t="s">
        <v>770</v>
      </c>
      <c r="G171" s="151" t="s">
        <v>235</v>
      </c>
      <c r="H171" s="152">
        <v>508.58</v>
      </c>
      <c r="I171" s="153"/>
      <c r="J171" s="152">
        <f t="shared" si="0"/>
        <v>0</v>
      </c>
      <c r="K171" s="154"/>
      <c r="L171" s="30"/>
      <c r="M171" s="155" t="s">
        <v>1</v>
      </c>
      <c r="N171" s="156" t="s">
        <v>41</v>
      </c>
      <c r="O171" s="58"/>
      <c r="P171" s="157">
        <f t="shared" si="1"/>
        <v>0</v>
      </c>
      <c r="Q171" s="157">
        <v>0</v>
      </c>
      <c r="R171" s="157">
        <f t="shared" si="2"/>
        <v>0</v>
      </c>
      <c r="S171" s="157">
        <v>0</v>
      </c>
      <c r="T171" s="158">
        <f t="shared" si="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167</v>
      </c>
      <c r="AT171" s="159" t="s">
        <v>169</v>
      </c>
      <c r="AU171" s="159" t="s">
        <v>173</v>
      </c>
      <c r="AY171" s="14" t="s">
        <v>166</v>
      </c>
      <c r="BE171" s="160">
        <f t="shared" si="4"/>
        <v>0</v>
      </c>
      <c r="BF171" s="160">
        <f t="shared" si="5"/>
        <v>0</v>
      </c>
      <c r="BG171" s="160">
        <f t="shared" si="6"/>
        <v>0</v>
      </c>
      <c r="BH171" s="160">
        <f t="shared" si="7"/>
        <v>0</v>
      </c>
      <c r="BI171" s="160">
        <f t="shared" si="8"/>
        <v>0</v>
      </c>
      <c r="BJ171" s="14" t="s">
        <v>173</v>
      </c>
      <c r="BK171" s="161">
        <f t="shared" si="9"/>
        <v>0</v>
      </c>
      <c r="BL171" s="14" t="s">
        <v>167</v>
      </c>
      <c r="BM171" s="159" t="s">
        <v>771</v>
      </c>
    </row>
    <row r="172" spans="1:65" s="12" customFormat="1" ht="22.9" customHeight="1">
      <c r="B172" s="134"/>
      <c r="D172" s="135" t="s">
        <v>74</v>
      </c>
      <c r="E172" s="145" t="s">
        <v>772</v>
      </c>
      <c r="F172" s="145" t="s">
        <v>773</v>
      </c>
      <c r="I172" s="137"/>
      <c r="J172" s="146">
        <f>BK172</f>
        <v>0</v>
      </c>
      <c r="L172" s="134"/>
      <c r="M172" s="139"/>
      <c r="N172" s="140"/>
      <c r="O172" s="140"/>
      <c r="P172" s="141">
        <f>SUM(P173:P175)</f>
        <v>0</v>
      </c>
      <c r="Q172" s="140"/>
      <c r="R172" s="141">
        <f>SUM(R173:R175)</f>
        <v>0</v>
      </c>
      <c r="S172" s="140"/>
      <c r="T172" s="142">
        <f>SUM(T173:T175)</f>
        <v>0</v>
      </c>
      <c r="AR172" s="135" t="s">
        <v>83</v>
      </c>
      <c r="AT172" s="143" t="s">
        <v>74</v>
      </c>
      <c r="AU172" s="143" t="s">
        <v>83</v>
      </c>
      <c r="AY172" s="135" t="s">
        <v>166</v>
      </c>
      <c r="BK172" s="144">
        <f>SUM(BK173:BK175)</f>
        <v>0</v>
      </c>
    </row>
    <row r="173" spans="1:65" s="2" customFormat="1" ht="24.2" customHeight="1">
      <c r="A173" s="29"/>
      <c r="B173" s="147"/>
      <c r="C173" s="148" t="s">
        <v>338</v>
      </c>
      <c r="D173" s="148" t="s">
        <v>169</v>
      </c>
      <c r="E173" s="149" t="s">
        <v>774</v>
      </c>
      <c r="F173" s="150" t="s">
        <v>775</v>
      </c>
      <c r="G173" s="151" t="s">
        <v>177</v>
      </c>
      <c r="H173" s="152">
        <v>162.82</v>
      </c>
      <c r="I173" s="153"/>
      <c r="J173" s="152">
        <f>ROUND(I173*H173,3)</f>
        <v>0</v>
      </c>
      <c r="K173" s="154"/>
      <c r="L173" s="30"/>
      <c r="M173" s="155" t="s">
        <v>1</v>
      </c>
      <c r="N173" s="156" t="s">
        <v>41</v>
      </c>
      <c r="O173" s="58"/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167</v>
      </c>
      <c r="AT173" s="159" t="s">
        <v>169</v>
      </c>
      <c r="AU173" s="159" t="s">
        <v>173</v>
      </c>
      <c r="AY173" s="14" t="s">
        <v>166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4" t="s">
        <v>173</v>
      </c>
      <c r="BK173" s="161">
        <f>ROUND(I173*H173,3)</f>
        <v>0</v>
      </c>
      <c r="BL173" s="14" t="s">
        <v>167</v>
      </c>
      <c r="BM173" s="159" t="s">
        <v>776</v>
      </c>
    </row>
    <row r="174" spans="1:65" s="2" customFormat="1" ht="21.75" customHeight="1">
      <c r="A174" s="29"/>
      <c r="B174" s="147"/>
      <c r="C174" s="148" t="s">
        <v>342</v>
      </c>
      <c r="D174" s="148" t="s">
        <v>169</v>
      </c>
      <c r="E174" s="149" t="s">
        <v>777</v>
      </c>
      <c r="F174" s="150" t="s">
        <v>778</v>
      </c>
      <c r="G174" s="151" t="s">
        <v>235</v>
      </c>
      <c r="H174" s="152">
        <v>4.3959999999999999</v>
      </c>
      <c r="I174" s="153"/>
      <c r="J174" s="152">
        <f>ROUND(I174*H174,3)</f>
        <v>0</v>
      </c>
      <c r="K174" s="154"/>
      <c r="L174" s="30"/>
      <c r="M174" s="155" t="s">
        <v>1</v>
      </c>
      <c r="N174" s="156" t="s">
        <v>41</v>
      </c>
      <c r="O174" s="58"/>
      <c r="P174" s="157">
        <f>O174*H174</f>
        <v>0</v>
      </c>
      <c r="Q174" s="157">
        <v>0</v>
      </c>
      <c r="R174" s="157">
        <f>Q174*H174</f>
        <v>0</v>
      </c>
      <c r="S174" s="157">
        <v>0</v>
      </c>
      <c r="T174" s="158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167</v>
      </c>
      <c r="AT174" s="159" t="s">
        <v>169</v>
      </c>
      <c r="AU174" s="159" t="s">
        <v>173</v>
      </c>
      <c r="AY174" s="14" t="s">
        <v>166</v>
      </c>
      <c r="BE174" s="160">
        <f>IF(N174="základná",J174,0)</f>
        <v>0</v>
      </c>
      <c r="BF174" s="160">
        <f>IF(N174="znížená",J174,0)</f>
        <v>0</v>
      </c>
      <c r="BG174" s="160">
        <f>IF(N174="zákl. prenesená",J174,0)</f>
        <v>0</v>
      </c>
      <c r="BH174" s="160">
        <f>IF(N174="zníž. prenesená",J174,0)</f>
        <v>0</v>
      </c>
      <c r="BI174" s="160">
        <f>IF(N174="nulová",J174,0)</f>
        <v>0</v>
      </c>
      <c r="BJ174" s="14" t="s">
        <v>173</v>
      </c>
      <c r="BK174" s="161">
        <f>ROUND(I174*H174,3)</f>
        <v>0</v>
      </c>
      <c r="BL174" s="14" t="s">
        <v>167</v>
      </c>
      <c r="BM174" s="159" t="s">
        <v>779</v>
      </c>
    </row>
    <row r="175" spans="1:65" s="2" customFormat="1" ht="24.2" customHeight="1">
      <c r="A175" s="29"/>
      <c r="B175" s="147"/>
      <c r="C175" s="148" t="s">
        <v>346</v>
      </c>
      <c r="D175" s="148" t="s">
        <v>169</v>
      </c>
      <c r="E175" s="149" t="s">
        <v>780</v>
      </c>
      <c r="F175" s="150" t="s">
        <v>781</v>
      </c>
      <c r="G175" s="151" t="s">
        <v>235</v>
      </c>
      <c r="H175" s="152">
        <v>4.3959999999999999</v>
      </c>
      <c r="I175" s="153"/>
      <c r="J175" s="152">
        <f>ROUND(I175*H175,3)</f>
        <v>0</v>
      </c>
      <c r="K175" s="154"/>
      <c r="L175" s="30"/>
      <c r="M175" s="155" t="s">
        <v>1</v>
      </c>
      <c r="N175" s="156" t="s">
        <v>41</v>
      </c>
      <c r="O175" s="58"/>
      <c r="P175" s="157">
        <f>O175*H175</f>
        <v>0</v>
      </c>
      <c r="Q175" s="157">
        <v>0</v>
      </c>
      <c r="R175" s="157">
        <f>Q175*H175</f>
        <v>0</v>
      </c>
      <c r="S175" s="157">
        <v>0</v>
      </c>
      <c r="T175" s="158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167</v>
      </c>
      <c r="AT175" s="159" t="s">
        <v>169</v>
      </c>
      <c r="AU175" s="159" t="s">
        <v>173</v>
      </c>
      <c r="AY175" s="14" t="s">
        <v>166</v>
      </c>
      <c r="BE175" s="160">
        <f>IF(N175="základná",J175,0)</f>
        <v>0</v>
      </c>
      <c r="BF175" s="160">
        <f>IF(N175="znížená",J175,0)</f>
        <v>0</v>
      </c>
      <c r="BG175" s="160">
        <f>IF(N175="zákl. prenesená",J175,0)</f>
        <v>0</v>
      </c>
      <c r="BH175" s="160">
        <f>IF(N175="zníž. prenesená",J175,0)</f>
        <v>0</v>
      </c>
      <c r="BI175" s="160">
        <f>IF(N175="nulová",J175,0)</f>
        <v>0</v>
      </c>
      <c r="BJ175" s="14" t="s">
        <v>173</v>
      </c>
      <c r="BK175" s="161">
        <f>ROUND(I175*H175,3)</f>
        <v>0</v>
      </c>
      <c r="BL175" s="14" t="s">
        <v>167</v>
      </c>
      <c r="BM175" s="159" t="s">
        <v>782</v>
      </c>
    </row>
    <row r="176" spans="1:65" s="12" customFormat="1" ht="25.9" customHeight="1">
      <c r="B176" s="134"/>
      <c r="D176" s="135" t="s">
        <v>74</v>
      </c>
      <c r="E176" s="136" t="s">
        <v>295</v>
      </c>
      <c r="F176" s="136" t="s">
        <v>296</v>
      </c>
      <c r="I176" s="137"/>
      <c r="J176" s="138">
        <f>BK176</f>
        <v>0</v>
      </c>
      <c r="L176" s="134"/>
      <c r="M176" s="139"/>
      <c r="N176" s="140"/>
      <c r="O176" s="140"/>
      <c r="P176" s="141">
        <f>P177+P180+P183+P186+P192+P201+P207+P213</f>
        <v>0</v>
      </c>
      <c r="Q176" s="140"/>
      <c r="R176" s="141">
        <f>R177+R180+R183+R186+R192+R201+R207+R213</f>
        <v>0</v>
      </c>
      <c r="S176" s="140"/>
      <c r="T176" s="142">
        <f>T177+T180+T183+T186+T192+T201+T207+T213</f>
        <v>0</v>
      </c>
      <c r="AR176" s="135" t="s">
        <v>173</v>
      </c>
      <c r="AT176" s="143" t="s">
        <v>74</v>
      </c>
      <c r="AU176" s="143" t="s">
        <v>75</v>
      </c>
      <c r="AY176" s="135" t="s">
        <v>166</v>
      </c>
      <c r="BK176" s="144">
        <f>BK177+BK180+BK183+BK186+BK192+BK201+BK207+BK213</f>
        <v>0</v>
      </c>
    </row>
    <row r="177" spans="1:65" s="12" customFormat="1" ht="22.9" customHeight="1">
      <c r="B177" s="134"/>
      <c r="D177" s="135" t="s">
        <v>74</v>
      </c>
      <c r="E177" s="145" t="s">
        <v>783</v>
      </c>
      <c r="F177" s="145" t="s">
        <v>784</v>
      </c>
      <c r="I177" s="137"/>
      <c r="J177" s="146">
        <f>BK177</f>
        <v>0</v>
      </c>
      <c r="L177" s="134"/>
      <c r="M177" s="139"/>
      <c r="N177" s="140"/>
      <c r="O177" s="140"/>
      <c r="P177" s="141">
        <f>SUM(P178:P179)</f>
        <v>0</v>
      </c>
      <c r="Q177" s="140"/>
      <c r="R177" s="141">
        <f>SUM(R178:R179)</f>
        <v>0</v>
      </c>
      <c r="S177" s="140"/>
      <c r="T177" s="142">
        <f>SUM(T178:T179)</f>
        <v>0</v>
      </c>
      <c r="AR177" s="135" t="s">
        <v>173</v>
      </c>
      <c r="AT177" s="143" t="s">
        <v>74</v>
      </c>
      <c r="AU177" s="143" t="s">
        <v>83</v>
      </c>
      <c r="AY177" s="135" t="s">
        <v>166</v>
      </c>
      <c r="BK177" s="144">
        <f>SUM(BK178:BK179)</f>
        <v>0</v>
      </c>
    </row>
    <row r="178" spans="1:65" s="2" customFormat="1" ht="24.2" customHeight="1">
      <c r="A178" s="29"/>
      <c r="B178" s="147"/>
      <c r="C178" s="148" t="s">
        <v>350</v>
      </c>
      <c r="D178" s="148" t="s">
        <v>169</v>
      </c>
      <c r="E178" s="149" t="s">
        <v>785</v>
      </c>
      <c r="F178" s="150" t="s">
        <v>786</v>
      </c>
      <c r="G178" s="151" t="s">
        <v>177</v>
      </c>
      <c r="H178" s="152">
        <v>355.15899999999999</v>
      </c>
      <c r="I178" s="153"/>
      <c r="J178" s="152">
        <f>ROUND(I178*H178,3)</f>
        <v>0</v>
      </c>
      <c r="K178" s="154"/>
      <c r="L178" s="30"/>
      <c r="M178" s="155" t="s">
        <v>1</v>
      </c>
      <c r="N178" s="156" t="s">
        <v>41</v>
      </c>
      <c r="O178" s="58"/>
      <c r="P178" s="157">
        <f>O178*H178</f>
        <v>0</v>
      </c>
      <c r="Q178" s="157">
        <v>0</v>
      </c>
      <c r="R178" s="157">
        <f>Q178*H178</f>
        <v>0</v>
      </c>
      <c r="S178" s="157">
        <v>0</v>
      </c>
      <c r="T178" s="158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232</v>
      </c>
      <c r="AT178" s="159" t="s">
        <v>169</v>
      </c>
      <c r="AU178" s="159" t="s">
        <v>173</v>
      </c>
      <c r="AY178" s="14" t="s">
        <v>166</v>
      </c>
      <c r="BE178" s="160">
        <f>IF(N178="základná",J178,0)</f>
        <v>0</v>
      </c>
      <c r="BF178" s="160">
        <f>IF(N178="znížená",J178,0)</f>
        <v>0</v>
      </c>
      <c r="BG178" s="160">
        <f>IF(N178="zákl. prenesená",J178,0)</f>
        <v>0</v>
      </c>
      <c r="BH178" s="160">
        <f>IF(N178="zníž. prenesená",J178,0)</f>
        <v>0</v>
      </c>
      <c r="BI178" s="160">
        <f>IF(N178="nulová",J178,0)</f>
        <v>0</v>
      </c>
      <c r="BJ178" s="14" t="s">
        <v>173</v>
      </c>
      <c r="BK178" s="161">
        <f>ROUND(I178*H178,3)</f>
        <v>0</v>
      </c>
      <c r="BL178" s="14" t="s">
        <v>232</v>
      </c>
      <c r="BM178" s="159" t="s">
        <v>787</v>
      </c>
    </row>
    <row r="179" spans="1:65" s="2" customFormat="1" ht="24.2" customHeight="1">
      <c r="A179" s="29"/>
      <c r="B179" s="147"/>
      <c r="C179" s="148" t="s">
        <v>354</v>
      </c>
      <c r="D179" s="148" t="s">
        <v>169</v>
      </c>
      <c r="E179" s="149" t="s">
        <v>788</v>
      </c>
      <c r="F179" s="150" t="s">
        <v>789</v>
      </c>
      <c r="G179" s="151" t="s">
        <v>334</v>
      </c>
      <c r="H179" s="153"/>
      <c r="I179" s="153"/>
      <c r="J179" s="152">
        <f>ROUND(I179*H179,3)</f>
        <v>0</v>
      </c>
      <c r="K179" s="154"/>
      <c r="L179" s="30"/>
      <c r="M179" s="155" t="s">
        <v>1</v>
      </c>
      <c r="N179" s="156" t="s">
        <v>41</v>
      </c>
      <c r="O179" s="58"/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232</v>
      </c>
      <c r="AT179" s="159" t="s">
        <v>169</v>
      </c>
      <c r="AU179" s="159" t="s">
        <v>173</v>
      </c>
      <c r="AY179" s="14" t="s">
        <v>166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4" t="s">
        <v>173</v>
      </c>
      <c r="BK179" s="161">
        <f>ROUND(I179*H179,3)</f>
        <v>0</v>
      </c>
      <c r="BL179" s="14" t="s">
        <v>232</v>
      </c>
      <c r="BM179" s="159" t="s">
        <v>790</v>
      </c>
    </row>
    <row r="180" spans="1:65" s="12" customFormat="1" ht="22.9" customHeight="1">
      <c r="B180" s="134"/>
      <c r="D180" s="135" t="s">
        <v>74</v>
      </c>
      <c r="E180" s="145" t="s">
        <v>791</v>
      </c>
      <c r="F180" s="145" t="s">
        <v>792</v>
      </c>
      <c r="I180" s="137"/>
      <c r="J180" s="146">
        <f>BK180</f>
        <v>0</v>
      </c>
      <c r="L180" s="134"/>
      <c r="M180" s="139"/>
      <c r="N180" s="140"/>
      <c r="O180" s="140"/>
      <c r="P180" s="141">
        <f>SUM(P181:P182)</f>
        <v>0</v>
      </c>
      <c r="Q180" s="140"/>
      <c r="R180" s="141">
        <f>SUM(R181:R182)</f>
        <v>0</v>
      </c>
      <c r="S180" s="140"/>
      <c r="T180" s="142">
        <f>SUM(T181:T182)</f>
        <v>0</v>
      </c>
      <c r="AR180" s="135" t="s">
        <v>173</v>
      </c>
      <c r="AT180" s="143" t="s">
        <v>74</v>
      </c>
      <c r="AU180" s="143" t="s">
        <v>83</v>
      </c>
      <c r="AY180" s="135" t="s">
        <v>166</v>
      </c>
      <c r="BK180" s="144">
        <f>SUM(BK181:BK182)</f>
        <v>0</v>
      </c>
    </row>
    <row r="181" spans="1:65" s="2" customFormat="1" ht="33" customHeight="1">
      <c r="A181" s="29"/>
      <c r="B181" s="147"/>
      <c r="C181" s="148" t="s">
        <v>358</v>
      </c>
      <c r="D181" s="148" t="s">
        <v>169</v>
      </c>
      <c r="E181" s="149" t="s">
        <v>793</v>
      </c>
      <c r="F181" s="150" t="s">
        <v>794</v>
      </c>
      <c r="G181" s="151" t="s">
        <v>271</v>
      </c>
      <c r="H181" s="152">
        <v>10</v>
      </c>
      <c r="I181" s="153"/>
      <c r="J181" s="152">
        <f>ROUND(I181*H181,3)</f>
        <v>0</v>
      </c>
      <c r="K181" s="154"/>
      <c r="L181" s="30"/>
      <c r="M181" s="155" t="s">
        <v>1</v>
      </c>
      <c r="N181" s="156" t="s">
        <v>41</v>
      </c>
      <c r="O181" s="58"/>
      <c r="P181" s="157">
        <f>O181*H181</f>
        <v>0</v>
      </c>
      <c r="Q181" s="157">
        <v>0</v>
      </c>
      <c r="R181" s="157">
        <f>Q181*H181</f>
        <v>0</v>
      </c>
      <c r="S181" s="157">
        <v>0</v>
      </c>
      <c r="T181" s="158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232</v>
      </c>
      <c r="AT181" s="159" t="s">
        <v>169</v>
      </c>
      <c r="AU181" s="159" t="s">
        <v>173</v>
      </c>
      <c r="AY181" s="14" t="s">
        <v>166</v>
      </c>
      <c r="BE181" s="160">
        <f>IF(N181="základná",J181,0)</f>
        <v>0</v>
      </c>
      <c r="BF181" s="160">
        <f>IF(N181="znížená",J181,0)</f>
        <v>0</v>
      </c>
      <c r="BG181" s="160">
        <f>IF(N181="zákl. prenesená",J181,0)</f>
        <v>0</v>
      </c>
      <c r="BH181" s="160">
        <f>IF(N181="zníž. prenesená",J181,0)</f>
        <v>0</v>
      </c>
      <c r="BI181" s="160">
        <f>IF(N181="nulová",J181,0)</f>
        <v>0</v>
      </c>
      <c r="BJ181" s="14" t="s">
        <v>173</v>
      </c>
      <c r="BK181" s="161">
        <f>ROUND(I181*H181,3)</f>
        <v>0</v>
      </c>
      <c r="BL181" s="14" t="s">
        <v>232</v>
      </c>
      <c r="BM181" s="159" t="s">
        <v>795</v>
      </c>
    </row>
    <row r="182" spans="1:65" s="2" customFormat="1" ht="33" customHeight="1">
      <c r="A182" s="29"/>
      <c r="B182" s="147"/>
      <c r="C182" s="148" t="s">
        <v>364</v>
      </c>
      <c r="D182" s="148" t="s">
        <v>169</v>
      </c>
      <c r="E182" s="149" t="s">
        <v>796</v>
      </c>
      <c r="F182" s="150" t="s">
        <v>797</v>
      </c>
      <c r="G182" s="151" t="s">
        <v>271</v>
      </c>
      <c r="H182" s="152">
        <v>16</v>
      </c>
      <c r="I182" s="153"/>
      <c r="J182" s="152">
        <f>ROUND(I182*H182,3)</f>
        <v>0</v>
      </c>
      <c r="K182" s="154"/>
      <c r="L182" s="30"/>
      <c r="M182" s="155" t="s">
        <v>1</v>
      </c>
      <c r="N182" s="156" t="s">
        <v>41</v>
      </c>
      <c r="O182" s="58"/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8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232</v>
      </c>
      <c r="AT182" s="159" t="s">
        <v>169</v>
      </c>
      <c r="AU182" s="159" t="s">
        <v>173</v>
      </c>
      <c r="AY182" s="14" t="s">
        <v>166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4" t="s">
        <v>173</v>
      </c>
      <c r="BK182" s="161">
        <f>ROUND(I182*H182,3)</f>
        <v>0</v>
      </c>
      <c r="BL182" s="14" t="s">
        <v>232</v>
      </c>
      <c r="BM182" s="159" t="s">
        <v>798</v>
      </c>
    </row>
    <row r="183" spans="1:65" s="12" customFormat="1" ht="22.9" customHeight="1">
      <c r="B183" s="134"/>
      <c r="D183" s="135" t="s">
        <v>74</v>
      </c>
      <c r="E183" s="145" t="s">
        <v>799</v>
      </c>
      <c r="F183" s="145" t="s">
        <v>800</v>
      </c>
      <c r="I183" s="137"/>
      <c r="J183" s="146">
        <f>BK183</f>
        <v>0</v>
      </c>
      <c r="L183" s="134"/>
      <c r="M183" s="139"/>
      <c r="N183" s="140"/>
      <c r="O183" s="140"/>
      <c r="P183" s="141">
        <f>SUM(P184:P185)</f>
        <v>0</v>
      </c>
      <c r="Q183" s="140"/>
      <c r="R183" s="141">
        <f>SUM(R184:R185)</f>
        <v>0</v>
      </c>
      <c r="S183" s="140"/>
      <c r="T183" s="142">
        <f>SUM(T184:T185)</f>
        <v>0</v>
      </c>
      <c r="AR183" s="135" t="s">
        <v>173</v>
      </c>
      <c r="AT183" s="143" t="s">
        <v>74</v>
      </c>
      <c r="AU183" s="143" t="s">
        <v>83</v>
      </c>
      <c r="AY183" s="135" t="s">
        <v>166</v>
      </c>
      <c r="BK183" s="144">
        <f>SUM(BK184:BK185)</f>
        <v>0</v>
      </c>
    </row>
    <row r="184" spans="1:65" s="2" customFormat="1" ht="21.75" customHeight="1">
      <c r="A184" s="29"/>
      <c r="B184" s="147"/>
      <c r="C184" s="148" t="s">
        <v>368</v>
      </c>
      <c r="D184" s="148" t="s">
        <v>169</v>
      </c>
      <c r="E184" s="149" t="s">
        <v>801</v>
      </c>
      <c r="F184" s="150" t="s">
        <v>802</v>
      </c>
      <c r="G184" s="151" t="s">
        <v>222</v>
      </c>
      <c r="H184" s="152">
        <v>25</v>
      </c>
      <c r="I184" s="153"/>
      <c r="J184" s="152">
        <f>ROUND(I184*H184,3)</f>
        <v>0</v>
      </c>
      <c r="K184" s="154"/>
      <c r="L184" s="30"/>
      <c r="M184" s="155" t="s">
        <v>1</v>
      </c>
      <c r="N184" s="156" t="s">
        <v>41</v>
      </c>
      <c r="O184" s="58"/>
      <c r="P184" s="157">
        <f>O184*H184</f>
        <v>0</v>
      </c>
      <c r="Q184" s="157">
        <v>0</v>
      </c>
      <c r="R184" s="157">
        <f>Q184*H184</f>
        <v>0</v>
      </c>
      <c r="S184" s="157">
        <v>0</v>
      </c>
      <c r="T184" s="158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232</v>
      </c>
      <c r="AT184" s="159" t="s">
        <v>169</v>
      </c>
      <c r="AU184" s="159" t="s">
        <v>173</v>
      </c>
      <c r="AY184" s="14" t="s">
        <v>166</v>
      </c>
      <c r="BE184" s="160">
        <f>IF(N184="základná",J184,0)</f>
        <v>0</v>
      </c>
      <c r="BF184" s="160">
        <f>IF(N184="znížená",J184,0)</f>
        <v>0</v>
      </c>
      <c r="BG184" s="160">
        <f>IF(N184="zákl. prenesená",J184,0)</f>
        <v>0</v>
      </c>
      <c r="BH184" s="160">
        <f>IF(N184="zníž. prenesená",J184,0)</f>
        <v>0</v>
      </c>
      <c r="BI184" s="160">
        <f>IF(N184="nulová",J184,0)</f>
        <v>0</v>
      </c>
      <c r="BJ184" s="14" t="s">
        <v>173</v>
      </c>
      <c r="BK184" s="161">
        <f>ROUND(I184*H184,3)</f>
        <v>0</v>
      </c>
      <c r="BL184" s="14" t="s">
        <v>232</v>
      </c>
      <c r="BM184" s="159" t="s">
        <v>803</v>
      </c>
    </row>
    <row r="185" spans="1:65" s="2" customFormat="1" ht="24.2" customHeight="1">
      <c r="A185" s="29"/>
      <c r="B185" s="147"/>
      <c r="C185" s="148" t="s">
        <v>372</v>
      </c>
      <c r="D185" s="148" t="s">
        <v>169</v>
      </c>
      <c r="E185" s="149" t="s">
        <v>804</v>
      </c>
      <c r="F185" s="150" t="s">
        <v>805</v>
      </c>
      <c r="G185" s="151" t="s">
        <v>271</v>
      </c>
      <c r="H185" s="152">
        <v>35</v>
      </c>
      <c r="I185" s="153"/>
      <c r="J185" s="152">
        <f>ROUND(I185*H185,3)</f>
        <v>0</v>
      </c>
      <c r="K185" s="154"/>
      <c r="L185" s="30"/>
      <c r="M185" s="155" t="s">
        <v>1</v>
      </c>
      <c r="N185" s="156" t="s">
        <v>41</v>
      </c>
      <c r="O185" s="58"/>
      <c r="P185" s="157">
        <f>O185*H185</f>
        <v>0</v>
      </c>
      <c r="Q185" s="157">
        <v>0</v>
      </c>
      <c r="R185" s="157">
        <f>Q185*H185</f>
        <v>0</v>
      </c>
      <c r="S185" s="157">
        <v>0</v>
      </c>
      <c r="T185" s="158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232</v>
      </c>
      <c r="AT185" s="159" t="s">
        <v>169</v>
      </c>
      <c r="AU185" s="159" t="s">
        <v>173</v>
      </c>
      <c r="AY185" s="14" t="s">
        <v>166</v>
      </c>
      <c r="BE185" s="160">
        <f>IF(N185="základná",J185,0)</f>
        <v>0</v>
      </c>
      <c r="BF185" s="160">
        <f>IF(N185="znížená",J185,0)</f>
        <v>0</v>
      </c>
      <c r="BG185" s="160">
        <f>IF(N185="zákl. prenesená",J185,0)</f>
        <v>0</v>
      </c>
      <c r="BH185" s="160">
        <f>IF(N185="zníž. prenesená",J185,0)</f>
        <v>0</v>
      </c>
      <c r="BI185" s="160">
        <f>IF(N185="nulová",J185,0)</f>
        <v>0</v>
      </c>
      <c r="BJ185" s="14" t="s">
        <v>173</v>
      </c>
      <c r="BK185" s="161">
        <f>ROUND(I185*H185,3)</f>
        <v>0</v>
      </c>
      <c r="BL185" s="14" t="s">
        <v>232</v>
      </c>
      <c r="BM185" s="159" t="s">
        <v>806</v>
      </c>
    </row>
    <row r="186" spans="1:65" s="12" customFormat="1" ht="22.9" customHeight="1">
      <c r="B186" s="134"/>
      <c r="D186" s="135" t="s">
        <v>74</v>
      </c>
      <c r="E186" s="145" t="s">
        <v>807</v>
      </c>
      <c r="F186" s="145" t="s">
        <v>808</v>
      </c>
      <c r="I186" s="137"/>
      <c r="J186" s="146">
        <f>BK186</f>
        <v>0</v>
      </c>
      <c r="L186" s="134"/>
      <c r="M186" s="139"/>
      <c r="N186" s="140"/>
      <c r="O186" s="140"/>
      <c r="P186" s="141">
        <f>SUM(P187:P191)</f>
        <v>0</v>
      </c>
      <c r="Q186" s="140"/>
      <c r="R186" s="141">
        <f>SUM(R187:R191)</f>
        <v>0</v>
      </c>
      <c r="S186" s="140"/>
      <c r="T186" s="142">
        <f>SUM(T187:T191)</f>
        <v>0</v>
      </c>
      <c r="AR186" s="135" t="s">
        <v>173</v>
      </c>
      <c r="AT186" s="143" t="s">
        <v>74</v>
      </c>
      <c r="AU186" s="143" t="s">
        <v>83</v>
      </c>
      <c r="AY186" s="135" t="s">
        <v>166</v>
      </c>
      <c r="BK186" s="144">
        <f>SUM(BK187:BK191)</f>
        <v>0</v>
      </c>
    </row>
    <row r="187" spans="1:65" s="2" customFormat="1" ht="24.2" customHeight="1">
      <c r="A187" s="29"/>
      <c r="B187" s="147"/>
      <c r="C187" s="148" t="s">
        <v>376</v>
      </c>
      <c r="D187" s="148" t="s">
        <v>169</v>
      </c>
      <c r="E187" s="149" t="s">
        <v>809</v>
      </c>
      <c r="F187" s="150" t="s">
        <v>810</v>
      </c>
      <c r="G187" s="151" t="s">
        <v>811</v>
      </c>
      <c r="H187" s="152">
        <v>11</v>
      </c>
      <c r="I187" s="153"/>
      <c r="J187" s="152">
        <f>ROUND(I187*H187,3)</f>
        <v>0</v>
      </c>
      <c r="K187" s="154"/>
      <c r="L187" s="30"/>
      <c r="M187" s="155" t="s">
        <v>1</v>
      </c>
      <c r="N187" s="156" t="s">
        <v>41</v>
      </c>
      <c r="O187" s="58"/>
      <c r="P187" s="157">
        <f>O187*H187</f>
        <v>0</v>
      </c>
      <c r="Q187" s="157">
        <v>0</v>
      </c>
      <c r="R187" s="157">
        <f>Q187*H187</f>
        <v>0</v>
      </c>
      <c r="S187" s="157">
        <v>0</v>
      </c>
      <c r="T187" s="158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232</v>
      </c>
      <c r="AT187" s="159" t="s">
        <v>169</v>
      </c>
      <c r="AU187" s="159" t="s">
        <v>173</v>
      </c>
      <c r="AY187" s="14" t="s">
        <v>166</v>
      </c>
      <c r="BE187" s="160">
        <f>IF(N187="základná",J187,0)</f>
        <v>0</v>
      </c>
      <c r="BF187" s="160">
        <f>IF(N187="znížená",J187,0)</f>
        <v>0</v>
      </c>
      <c r="BG187" s="160">
        <f>IF(N187="zákl. prenesená",J187,0)</f>
        <v>0</v>
      </c>
      <c r="BH187" s="160">
        <f>IF(N187="zníž. prenesená",J187,0)</f>
        <v>0</v>
      </c>
      <c r="BI187" s="160">
        <f>IF(N187="nulová",J187,0)</f>
        <v>0</v>
      </c>
      <c r="BJ187" s="14" t="s">
        <v>173</v>
      </c>
      <c r="BK187" s="161">
        <f>ROUND(I187*H187,3)</f>
        <v>0</v>
      </c>
      <c r="BL187" s="14" t="s">
        <v>232</v>
      </c>
      <c r="BM187" s="159" t="s">
        <v>812</v>
      </c>
    </row>
    <row r="188" spans="1:65" s="2" customFormat="1" ht="24.2" customHeight="1">
      <c r="A188" s="29"/>
      <c r="B188" s="147"/>
      <c r="C188" s="148" t="s">
        <v>380</v>
      </c>
      <c r="D188" s="148" t="s">
        <v>169</v>
      </c>
      <c r="E188" s="149" t="s">
        <v>813</v>
      </c>
      <c r="F188" s="150" t="s">
        <v>814</v>
      </c>
      <c r="G188" s="151" t="s">
        <v>811</v>
      </c>
      <c r="H188" s="152">
        <v>8</v>
      </c>
      <c r="I188" s="153"/>
      <c r="J188" s="152">
        <f>ROUND(I188*H188,3)</f>
        <v>0</v>
      </c>
      <c r="K188" s="154"/>
      <c r="L188" s="30"/>
      <c r="M188" s="155" t="s">
        <v>1</v>
      </c>
      <c r="N188" s="156" t="s">
        <v>41</v>
      </c>
      <c r="O188" s="58"/>
      <c r="P188" s="157">
        <f>O188*H188</f>
        <v>0</v>
      </c>
      <c r="Q188" s="157">
        <v>0</v>
      </c>
      <c r="R188" s="157">
        <f>Q188*H188</f>
        <v>0</v>
      </c>
      <c r="S188" s="157">
        <v>0</v>
      </c>
      <c r="T188" s="158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232</v>
      </c>
      <c r="AT188" s="159" t="s">
        <v>169</v>
      </c>
      <c r="AU188" s="159" t="s">
        <v>173</v>
      </c>
      <c r="AY188" s="14" t="s">
        <v>166</v>
      </c>
      <c r="BE188" s="160">
        <f>IF(N188="základná",J188,0)</f>
        <v>0</v>
      </c>
      <c r="BF188" s="160">
        <f>IF(N188="znížená",J188,0)</f>
        <v>0</v>
      </c>
      <c r="BG188" s="160">
        <f>IF(N188="zákl. prenesená",J188,0)</f>
        <v>0</v>
      </c>
      <c r="BH188" s="160">
        <f>IF(N188="zníž. prenesená",J188,0)</f>
        <v>0</v>
      </c>
      <c r="BI188" s="160">
        <f>IF(N188="nulová",J188,0)</f>
        <v>0</v>
      </c>
      <c r="BJ188" s="14" t="s">
        <v>173</v>
      </c>
      <c r="BK188" s="161">
        <f>ROUND(I188*H188,3)</f>
        <v>0</v>
      </c>
      <c r="BL188" s="14" t="s">
        <v>232</v>
      </c>
      <c r="BM188" s="159" t="s">
        <v>815</v>
      </c>
    </row>
    <row r="189" spans="1:65" s="2" customFormat="1" ht="24.2" customHeight="1">
      <c r="A189" s="29"/>
      <c r="B189" s="147"/>
      <c r="C189" s="148" t="s">
        <v>384</v>
      </c>
      <c r="D189" s="148" t="s">
        <v>169</v>
      </c>
      <c r="E189" s="149" t="s">
        <v>816</v>
      </c>
      <c r="F189" s="150" t="s">
        <v>817</v>
      </c>
      <c r="G189" s="151" t="s">
        <v>811</v>
      </c>
      <c r="H189" s="152">
        <v>8</v>
      </c>
      <c r="I189" s="153"/>
      <c r="J189" s="152">
        <f>ROUND(I189*H189,3)</f>
        <v>0</v>
      </c>
      <c r="K189" s="154"/>
      <c r="L189" s="30"/>
      <c r="M189" s="155" t="s">
        <v>1</v>
      </c>
      <c r="N189" s="156" t="s">
        <v>41</v>
      </c>
      <c r="O189" s="58"/>
      <c r="P189" s="157">
        <f>O189*H189</f>
        <v>0</v>
      </c>
      <c r="Q189" s="157">
        <v>0</v>
      </c>
      <c r="R189" s="157">
        <f>Q189*H189</f>
        <v>0</v>
      </c>
      <c r="S189" s="157">
        <v>0</v>
      </c>
      <c r="T189" s="158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232</v>
      </c>
      <c r="AT189" s="159" t="s">
        <v>169</v>
      </c>
      <c r="AU189" s="159" t="s">
        <v>173</v>
      </c>
      <c r="AY189" s="14" t="s">
        <v>166</v>
      </c>
      <c r="BE189" s="160">
        <f>IF(N189="základná",J189,0)</f>
        <v>0</v>
      </c>
      <c r="BF189" s="160">
        <f>IF(N189="znížená",J189,0)</f>
        <v>0</v>
      </c>
      <c r="BG189" s="160">
        <f>IF(N189="zákl. prenesená",J189,0)</f>
        <v>0</v>
      </c>
      <c r="BH189" s="160">
        <f>IF(N189="zníž. prenesená",J189,0)</f>
        <v>0</v>
      </c>
      <c r="BI189" s="160">
        <f>IF(N189="nulová",J189,0)</f>
        <v>0</v>
      </c>
      <c r="BJ189" s="14" t="s">
        <v>173</v>
      </c>
      <c r="BK189" s="161">
        <f>ROUND(I189*H189,3)</f>
        <v>0</v>
      </c>
      <c r="BL189" s="14" t="s">
        <v>232</v>
      </c>
      <c r="BM189" s="159" t="s">
        <v>818</v>
      </c>
    </row>
    <row r="190" spans="1:65" s="2" customFormat="1" ht="33" customHeight="1">
      <c r="A190" s="29"/>
      <c r="B190" s="147"/>
      <c r="C190" s="148" t="s">
        <v>388</v>
      </c>
      <c r="D190" s="148" t="s">
        <v>169</v>
      </c>
      <c r="E190" s="149" t="s">
        <v>819</v>
      </c>
      <c r="F190" s="150" t="s">
        <v>820</v>
      </c>
      <c r="G190" s="151" t="s">
        <v>811</v>
      </c>
      <c r="H190" s="152">
        <v>1</v>
      </c>
      <c r="I190" s="153"/>
      <c r="J190" s="152">
        <f>ROUND(I190*H190,3)</f>
        <v>0</v>
      </c>
      <c r="K190" s="154"/>
      <c r="L190" s="30"/>
      <c r="M190" s="155" t="s">
        <v>1</v>
      </c>
      <c r="N190" s="156" t="s">
        <v>41</v>
      </c>
      <c r="O190" s="58"/>
      <c r="P190" s="157">
        <f>O190*H190</f>
        <v>0</v>
      </c>
      <c r="Q190" s="157">
        <v>0</v>
      </c>
      <c r="R190" s="157">
        <f>Q190*H190</f>
        <v>0</v>
      </c>
      <c r="S190" s="157">
        <v>0</v>
      </c>
      <c r="T190" s="158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232</v>
      </c>
      <c r="AT190" s="159" t="s">
        <v>169</v>
      </c>
      <c r="AU190" s="159" t="s">
        <v>173</v>
      </c>
      <c r="AY190" s="14" t="s">
        <v>166</v>
      </c>
      <c r="BE190" s="160">
        <f>IF(N190="základná",J190,0)</f>
        <v>0</v>
      </c>
      <c r="BF190" s="160">
        <f>IF(N190="znížená",J190,0)</f>
        <v>0</v>
      </c>
      <c r="BG190" s="160">
        <f>IF(N190="zákl. prenesená",J190,0)</f>
        <v>0</v>
      </c>
      <c r="BH190" s="160">
        <f>IF(N190="zníž. prenesená",J190,0)</f>
        <v>0</v>
      </c>
      <c r="BI190" s="160">
        <f>IF(N190="nulová",J190,0)</f>
        <v>0</v>
      </c>
      <c r="BJ190" s="14" t="s">
        <v>173</v>
      </c>
      <c r="BK190" s="161">
        <f>ROUND(I190*H190,3)</f>
        <v>0</v>
      </c>
      <c r="BL190" s="14" t="s">
        <v>232</v>
      </c>
      <c r="BM190" s="159" t="s">
        <v>821</v>
      </c>
    </row>
    <row r="191" spans="1:65" s="2" customFormat="1" ht="24.2" customHeight="1">
      <c r="A191" s="29"/>
      <c r="B191" s="147"/>
      <c r="C191" s="148" t="s">
        <v>392</v>
      </c>
      <c r="D191" s="148" t="s">
        <v>169</v>
      </c>
      <c r="E191" s="149" t="s">
        <v>822</v>
      </c>
      <c r="F191" s="150" t="s">
        <v>823</v>
      </c>
      <c r="G191" s="151" t="s">
        <v>824</v>
      </c>
      <c r="H191" s="152">
        <v>9</v>
      </c>
      <c r="I191" s="153"/>
      <c r="J191" s="152">
        <f>ROUND(I191*H191,3)</f>
        <v>0</v>
      </c>
      <c r="K191" s="154"/>
      <c r="L191" s="30"/>
      <c r="M191" s="155" t="s">
        <v>1</v>
      </c>
      <c r="N191" s="156" t="s">
        <v>41</v>
      </c>
      <c r="O191" s="58"/>
      <c r="P191" s="157">
        <f>O191*H191</f>
        <v>0</v>
      </c>
      <c r="Q191" s="157">
        <v>0</v>
      </c>
      <c r="R191" s="157">
        <f>Q191*H191</f>
        <v>0</v>
      </c>
      <c r="S191" s="157">
        <v>0</v>
      </c>
      <c r="T191" s="158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232</v>
      </c>
      <c r="AT191" s="159" t="s">
        <v>169</v>
      </c>
      <c r="AU191" s="159" t="s">
        <v>173</v>
      </c>
      <c r="AY191" s="14" t="s">
        <v>166</v>
      </c>
      <c r="BE191" s="160">
        <f>IF(N191="základná",J191,0)</f>
        <v>0</v>
      </c>
      <c r="BF191" s="160">
        <f>IF(N191="znížená",J191,0)</f>
        <v>0</v>
      </c>
      <c r="BG191" s="160">
        <f>IF(N191="zákl. prenesená",J191,0)</f>
        <v>0</v>
      </c>
      <c r="BH191" s="160">
        <f>IF(N191="zníž. prenesená",J191,0)</f>
        <v>0</v>
      </c>
      <c r="BI191" s="160">
        <f>IF(N191="nulová",J191,0)</f>
        <v>0</v>
      </c>
      <c r="BJ191" s="14" t="s">
        <v>173</v>
      </c>
      <c r="BK191" s="161">
        <f>ROUND(I191*H191,3)</f>
        <v>0</v>
      </c>
      <c r="BL191" s="14" t="s">
        <v>232</v>
      </c>
      <c r="BM191" s="159" t="s">
        <v>825</v>
      </c>
    </row>
    <row r="192" spans="1:65" s="12" customFormat="1" ht="22.9" customHeight="1">
      <c r="B192" s="134"/>
      <c r="D192" s="135" t="s">
        <v>74</v>
      </c>
      <c r="E192" s="145" t="s">
        <v>826</v>
      </c>
      <c r="F192" s="145" t="s">
        <v>827</v>
      </c>
      <c r="I192" s="137"/>
      <c r="J192" s="146">
        <f>BK192</f>
        <v>0</v>
      </c>
      <c r="L192" s="134"/>
      <c r="M192" s="139"/>
      <c r="N192" s="140"/>
      <c r="O192" s="140"/>
      <c r="P192" s="141">
        <f>SUM(P193:P200)</f>
        <v>0</v>
      </c>
      <c r="Q192" s="140"/>
      <c r="R192" s="141">
        <f>SUM(R193:R200)</f>
        <v>0</v>
      </c>
      <c r="S192" s="140"/>
      <c r="T192" s="142">
        <f>SUM(T193:T200)</f>
        <v>0</v>
      </c>
      <c r="AR192" s="135" t="s">
        <v>173</v>
      </c>
      <c r="AT192" s="143" t="s">
        <v>74</v>
      </c>
      <c r="AU192" s="143" t="s">
        <v>83</v>
      </c>
      <c r="AY192" s="135" t="s">
        <v>166</v>
      </c>
      <c r="BK192" s="144">
        <f>SUM(BK193:BK200)</f>
        <v>0</v>
      </c>
    </row>
    <row r="193" spans="1:65" s="2" customFormat="1" ht="24.2" customHeight="1">
      <c r="A193" s="29"/>
      <c r="B193" s="147"/>
      <c r="C193" s="148" t="s">
        <v>396</v>
      </c>
      <c r="D193" s="148" t="s">
        <v>169</v>
      </c>
      <c r="E193" s="149" t="s">
        <v>828</v>
      </c>
      <c r="F193" s="150" t="s">
        <v>829</v>
      </c>
      <c r="G193" s="151" t="s">
        <v>177</v>
      </c>
      <c r="H193" s="152">
        <v>1.35</v>
      </c>
      <c r="I193" s="153"/>
      <c r="J193" s="152">
        <f t="shared" ref="J193:J200" si="10">ROUND(I193*H193,3)</f>
        <v>0</v>
      </c>
      <c r="K193" s="154"/>
      <c r="L193" s="30"/>
      <c r="M193" s="155" t="s">
        <v>1</v>
      </c>
      <c r="N193" s="156" t="s">
        <v>41</v>
      </c>
      <c r="O193" s="58"/>
      <c r="P193" s="157">
        <f t="shared" ref="P193:P200" si="11">O193*H193</f>
        <v>0</v>
      </c>
      <c r="Q193" s="157">
        <v>0</v>
      </c>
      <c r="R193" s="157">
        <f t="shared" ref="R193:R200" si="12">Q193*H193</f>
        <v>0</v>
      </c>
      <c r="S193" s="157">
        <v>0</v>
      </c>
      <c r="T193" s="158">
        <f t="shared" ref="T193:T200" si="13"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232</v>
      </c>
      <c r="AT193" s="159" t="s">
        <v>169</v>
      </c>
      <c r="AU193" s="159" t="s">
        <v>173</v>
      </c>
      <c r="AY193" s="14" t="s">
        <v>166</v>
      </c>
      <c r="BE193" s="160">
        <f t="shared" ref="BE193:BE200" si="14">IF(N193="základná",J193,0)</f>
        <v>0</v>
      </c>
      <c r="BF193" s="160">
        <f t="shared" ref="BF193:BF200" si="15">IF(N193="znížená",J193,0)</f>
        <v>0</v>
      </c>
      <c r="BG193" s="160">
        <f t="shared" ref="BG193:BG200" si="16">IF(N193="zákl. prenesená",J193,0)</f>
        <v>0</v>
      </c>
      <c r="BH193" s="160">
        <f t="shared" ref="BH193:BH200" si="17">IF(N193="zníž. prenesená",J193,0)</f>
        <v>0</v>
      </c>
      <c r="BI193" s="160">
        <f t="shared" ref="BI193:BI200" si="18">IF(N193="nulová",J193,0)</f>
        <v>0</v>
      </c>
      <c r="BJ193" s="14" t="s">
        <v>173</v>
      </c>
      <c r="BK193" s="161">
        <f t="shared" ref="BK193:BK200" si="19">ROUND(I193*H193,3)</f>
        <v>0</v>
      </c>
      <c r="BL193" s="14" t="s">
        <v>232</v>
      </c>
      <c r="BM193" s="159" t="s">
        <v>830</v>
      </c>
    </row>
    <row r="194" spans="1:65" s="2" customFormat="1" ht="33" customHeight="1">
      <c r="A194" s="29"/>
      <c r="B194" s="147"/>
      <c r="C194" s="148" t="s">
        <v>400</v>
      </c>
      <c r="D194" s="148" t="s">
        <v>169</v>
      </c>
      <c r="E194" s="149" t="s">
        <v>831</v>
      </c>
      <c r="F194" s="150" t="s">
        <v>832</v>
      </c>
      <c r="G194" s="151" t="s">
        <v>222</v>
      </c>
      <c r="H194" s="152">
        <v>150.28</v>
      </c>
      <c r="I194" s="153"/>
      <c r="J194" s="152">
        <f t="shared" si="10"/>
        <v>0</v>
      </c>
      <c r="K194" s="154"/>
      <c r="L194" s="30"/>
      <c r="M194" s="155" t="s">
        <v>1</v>
      </c>
      <c r="N194" s="156" t="s">
        <v>41</v>
      </c>
      <c r="O194" s="58"/>
      <c r="P194" s="157">
        <f t="shared" si="11"/>
        <v>0</v>
      </c>
      <c r="Q194" s="157">
        <v>0</v>
      </c>
      <c r="R194" s="157">
        <f t="shared" si="12"/>
        <v>0</v>
      </c>
      <c r="S194" s="157">
        <v>0</v>
      </c>
      <c r="T194" s="158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232</v>
      </c>
      <c r="AT194" s="159" t="s">
        <v>169</v>
      </c>
      <c r="AU194" s="159" t="s">
        <v>173</v>
      </c>
      <c r="AY194" s="14" t="s">
        <v>166</v>
      </c>
      <c r="BE194" s="160">
        <f t="shared" si="14"/>
        <v>0</v>
      </c>
      <c r="BF194" s="160">
        <f t="shared" si="15"/>
        <v>0</v>
      </c>
      <c r="BG194" s="160">
        <f t="shared" si="16"/>
        <v>0</v>
      </c>
      <c r="BH194" s="160">
        <f t="shared" si="17"/>
        <v>0</v>
      </c>
      <c r="BI194" s="160">
        <f t="shared" si="18"/>
        <v>0</v>
      </c>
      <c r="BJ194" s="14" t="s">
        <v>173</v>
      </c>
      <c r="BK194" s="161">
        <f t="shared" si="19"/>
        <v>0</v>
      </c>
      <c r="BL194" s="14" t="s">
        <v>232</v>
      </c>
      <c r="BM194" s="159" t="s">
        <v>833</v>
      </c>
    </row>
    <row r="195" spans="1:65" s="2" customFormat="1" ht="37.9" customHeight="1">
      <c r="A195" s="29"/>
      <c r="B195" s="147"/>
      <c r="C195" s="148" t="s">
        <v>404</v>
      </c>
      <c r="D195" s="148" t="s">
        <v>169</v>
      </c>
      <c r="E195" s="149" t="s">
        <v>834</v>
      </c>
      <c r="F195" s="150" t="s">
        <v>835</v>
      </c>
      <c r="G195" s="151" t="s">
        <v>222</v>
      </c>
      <c r="H195" s="152">
        <v>8.19</v>
      </c>
      <c r="I195" s="153"/>
      <c r="J195" s="152">
        <f t="shared" si="10"/>
        <v>0</v>
      </c>
      <c r="K195" s="154"/>
      <c r="L195" s="30"/>
      <c r="M195" s="155" t="s">
        <v>1</v>
      </c>
      <c r="N195" s="156" t="s">
        <v>41</v>
      </c>
      <c r="O195" s="58"/>
      <c r="P195" s="157">
        <f t="shared" si="11"/>
        <v>0</v>
      </c>
      <c r="Q195" s="157">
        <v>0</v>
      </c>
      <c r="R195" s="157">
        <f t="shared" si="12"/>
        <v>0</v>
      </c>
      <c r="S195" s="157">
        <v>0</v>
      </c>
      <c r="T195" s="158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232</v>
      </c>
      <c r="AT195" s="159" t="s">
        <v>169</v>
      </c>
      <c r="AU195" s="159" t="s">
        <v>173</v>
      </c>
      <c r="AY195" s="14" t="s">
        <v>166</v>
      </c>
      <c r="BE195" s="160">
        <f t="shared" si="14"/>
        <v>0</v>
      </c>
      <c r="BF195" s="160">
        <f t="shared" si="15"/>
        <v>0</v>
      </c>
      <c r="BG195" s="160">
        <f t="shared" si="16"/>
        <v>0</v>
      </c>
      <c r="BH195" s="160">
        <f t="shared" si="17"/>
        <v>0</v>
      </c>
      <c r="BI195" s="160">
        <f t="shared" si="18"/>
        <v>0</v>
      </c>
      <c r="BJ195" s="14" t="s">
        <v>173</v>
      </c>
      <c r="BK195" s="161">
        <f t="shared" si="19"/>
        <v>0</v>
      </c>
      <c r="BL195" s="14" t="s">
        <v>232</v>
      </c>
      <c r="BM195" s="159" t="s">
        <v>836</v>
      </c>
    </row>
    <row r="196" spans="1:65" s="2" customFormat="1" ht="33" customHeight="1">
      <c r="A196" s="29"/>
      <c r="B196" s="147"/>
      <c r="C196" s="148" t="s">
        <v>410</v>
      </c>
      <c r="D196" s="148" t="s">
        <v>169</v>
      </c>
      <c r="E196" s="149" t="s">
        <v>837</v>
      </c>
      <c r="F196" s="150" t="s">
        <v>838</v>
      </c>
      <c r="G196" s="151" t="s">
        <v>222</v>
      </c>
      <c r="H196" s="152">
        <v>79.31</v>
      </c>
      <c r="I196" s="153"/>
      <c r="J196" s="152">
        <f t="shared" si="10"/>
        <v>0</v>
      </c>
      <c r="K196" s="154"/>
      <c r="L196" s="30"/>
      <c r="M196" s="155" t="s">
        <v>1</v>
      </c>
      <c r="N196" s="156" t="s">
        <v>41</v>
      </c>
      <c r="O196" s="58"/>
      <c r="P196" s="157">
        <f t="shared" si="11"/>
        <v>0</v>
      </c>
      <c r="Q196" s="157">
        <v>0</v>
      </c>
      <c r="R196" s="157">
        <f t="shared" si="12"/>
        <v>0</v>
      </c>
      <c r="S196" s="157">
        <v>0</v>
      </c>
      <c r="T196" s="158">
        <f t="shared" si="1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232</v>
      </c>
      <c r="AT196" s="159" t="s">
        <v>169</v>
      </c>
      <c r="AU196" s="159" t="s">
        <v>173</v>
      </c>
      <c r="AY196" s="14" t="s">
        <v>166</v>
      </c>
      <c r="BE196" s="160">
        <f t="shared" si="14"/>
        <v>0</v>
      </c>
      <c r="BF196" s="160">
        <f t="shared" si="15"/>
        <v>0</v>
      </c>
      <c r="BG196" s="160">
        <f t="shared" si="16"/>
        <v>0</v>
      </c>
      <c r="BH196" s="160">
        <f t="shared" si="17"/>
        <v>0</v>
      </c>
      <c r="BI196" s="160">
        <f t="shared" si="18"/>
        <v>0</v>
      </c>
      <c r="BJ196" s="14" t="s">
        <v>173</v>
      </c>
      <c r="BK196" s="161">
        <f t="shared" si="19"/>
        <v>0</v>
      </c>
      <c r="BL196" s="14" t="s">
        <v>232</v>
      </c>
      <c r="BM196" s="159" t="s">
        <v>839</v>
      </c>
    </row>
    <row r="197" spans="1:65" s="2" customFormat="1" ht="24.2" customHeight="1">
      <c r="A197" s="29"/>
      <c r="B197" s="147"/>
      <c r="C197" s="148" t="s">
        <v>414</v>
      </c>
      <c r="D197" s="148" t="s">
        <v>169</v>
      </c>
      <c r="E197" s="149" t="s">
        <v>840</v>
      </c>
      <c r="F197" s="150" t="s">
        <v>841</v>
      </c>
      <c r="G197" s="151" t="s">
        <v>268</v>
      </c>
      <c r="H197" s="152">
        <v>5</v>
      </c>
      <c r="I197" s="153"/>
      <c r="J197" s="152">
        <f t="shared" si="10"/>
        <v>0</v>
      </c>
      <c r="K197" s="154"/>
      <c r="L197" s="30"/>
      <c r="M197" s="155" t="s">
        <v>1</v>
      </c>
      <c r="N197" s="156" t="s">
        <v>41</v>
      </c>
      <c r="O197" s="58"/>
      <c r="P197" s="157">
        <f t="shared" si="11"/>
        <v>0</v>
      </c>
      <c r="Q197" s="157">
        <v>0</v>
      </c>
      <c r="R197" s="157">
        <f t="shared" si="12"/>
        <v>0</v>
      </c>
      <c r="S197" s="157">
        <v>0</v>
      </c>
      <c r="T197" s="158">
        <f t="shared" si="1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232</v>
      </c>
      <c r="AT197" s="159" t="s">
        <v>169</v>
      </c>
      <c r="AU197" s="159" t="s">
        <v>173</v>
      </c>
      <c r="AY197" s="14" t="s">
        <v>166</v>
      </c>
      <c r="BE197" s="160">
        <f t="shared" si="14"/>
        <v>0</v>
      </c>
      <c r="BF197" s="160">
        <f t="shared" si="15"/>
        <v>0</v>
      </c>
      <c r="BG197" s="160">
        <f t="shared" si="16"/>
        <v>0</v>
      </c>
      <c r="BH197" s="160">
        <f t="shared" si="17"/>
        <v>0</v>
      </c>
      <c r="BI197" s="160">
        <f t="shared" si="18"/>
        <v>0</v>
      </c>
      <c r="BJ197" s="14" t="s">
        <v>173</v>
      </c>
      <c r="BK197" s="161">
        <f t="shared" si="19"/>
        <v>0</v>
      </c>
      <c r="BL197" s="14" t="s">
        <v>232</v>
      </c>
      <c r="BM197" s="159" t="s">
        <v>842</v>
      </c>
    </row>
    <row r="198" spans="1:65" s="2" customFormat="1" ht="24.2" customHeight="1">
      <c r="A198" s="29"/>
      <c r="B198" s="147"/>
      <c r="C198" s="148" t="s">
        <v>418</v>
      </c>
      <c r="D198" s="148" t="s">
        <v>169</v>
      </c>
      <c r="E198" s="149" t="s">
        <v>843</v>
      </c>
      <c r="F198" s="150" t="s">
        <v>844</v>
      </c>
      <c r="G198" s="151" t="s">
        <v>222</v>
      </c>
      <c r="H198" s="152">
        <v>9.26</v>
      </c>
      <c r="I198" s="153"/>
      <c r="J198" s="152">
        <f t="shared" si="10"/>
        <v>0</v>
      </c>
      <c r="K198" s="154"/>
      <c r="L198" s="30"/>
      <c r="M198" s="155" t="s">
        <v>1</v>
      </c>
      <c r="N198" s="156" t="s">
        <v>41</v>
      </c>
      <c r="O198" s="58"/>
      <c r="P198" s="157">
        <f t="shared" si="11"/>
        <v>0</v>
      </c>
      <c r="Q198" s="157">
        <v>0</v>
      </c>
      <c r="R198" s="157">
        <f t="shared" si="12"/>
        <v>0</v>
      </c>
      <c r="S198" s="157">
        <v>0</v>
      </c>
      <c r="T198" s="158">
        <f t="shared" si="1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232</v>
      </c>
      <c r="AT198" s="159" t="s">
        <v>169</v>
      </c>
      <c r="AU198" s="159" t="s">
        <v>173</v>
      </c>
      <c r="AY198" s="14" t="s">
        <v>166</v>
      </c>
      <c r="BE198" s="160">
        <f t="shared" si="14"/>
        <v>0</v>
      </c>
      <c r="BF198" s="160">
        <f t="shared" si="15"/>
        <v>0</v>
      </c>
      <c r="BG198" s="160">
        <f t="shared" si="16"/>
        <v>0</v>
      </c>
      <c r="BH198" s="160">
        <f t="shared" si="17"/>
        <v>0</v>
      </c>
      <c r="BI198" s="160">
        <f t="shared" si="18"/>
        <v>0</v>
      </c>
      <c r="BJ198" s="14" t="s">
        <v>173</v>
      </c>
      <c r="BK198" s="161">
        <f t="shared" si="19"/>
        <v>0</v>
      </c>
      <c r="BL198" s="14" t="s">
        <v>232</v>
      </c>
      <c r="BM198" s="159" t="s">
        <v>845</v>
      </c>
    </row>
    <row r="199" spans="1:65" s="2" customFormat="1" ht="24.2" customHeight="1">
      <c r="A199" s="29"/>
      <c r="B199" s="147"/>
      <c r="C199" s="148" t="s">
        <v>422</v>
      </c>
      <c r="D199" s="148" t="s">
        <v>169</v>
      </c>
      <c r="E199" s="149" t="s">
        <v>846</v>
      </c>
      <c r="F199" s="150" t="s">
        <v>847</v>
      </c>
      <c r="G199" s="151" t="s">
        <v>222</v>
      </c>
      <c r="H199" s="152">
        <v>42</v>
      </c>
      <c r="I199" s="153"/>
      <c r="J199" s="152">
        <f t="shared" si="10"/>
        <v>0</v>
      </c>
      <c r="K199" s="154"/>
      <c r="L199" s="30"/>
      <c r="M199" s="155" t="s">
        <v>1</v>
      </c>
      <c r="N199" s="156" t="s">
        <v>41</v>
      </c>
      <c r="O199" s="58"/>
      <c r="P199" s="157">
        <f t="shared" si="11"/>
        <v>0</v>
      </c>
      <c r="Q199" s="157">
        <v>0</v>
      </c>
      <c r="R199" s="157">
        <f t="shared" si="12"/>
        <v>0</v>
      </c>
      <c r="S199" s="157">
        <v>0</v>
      </c>
      <c r="T199" s="158">
        <f t="shared" si="1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232</v>
      </c>
      <c r="AT199" s="159" t="s">
        <v>169</v>
      </c>
      <c r="AU199" s="159" t="s">
        <v>173</v>
      </c>
      <c r="AY199" s="14" t="s">
        <v>166</v>
      </c>
      <c r="BE199" s="160">
        <f t="shared" si="14"/>
        <v>0</v>
      </c>
      <c r="BF199" s="160">
        <f t="shared" si="15"/>
        <v>0</v>
      </c>
      <c r="BG199" s="160">
        <f t="shared" si="16"/>
        <v>0</v>
      </c>
      <c r="BH199" s="160">
        <f t="shared" si="17"/>
        <v>0</v>
      </c>
      <c r="BI199" s="160">
        <f t="shared" si="18"/>
        <v>0</v>
      </c>
      <c r="BJ199" s="14" t="s">
        <v>173</v>
      </c>
      <c r="BK199" s="161">
        <f t="shared" si="19"/>
        <v>0</v>
      </c>
      <c r="BL199" s="14" t="s">
        <v>232</v>
      </c>
      <c r="BM199" s="159" t="s">
        <v>848</v>
      </c>
    </row>
    <row r="200" spans="1:65" s="2" customFormat="1" ht="24.2" customHeight="1">
      <c r="A200" s="29"/>
      <c r="B200" s="147"/>
      <c r="C200" s="148" t="s">
        <v>426</v>
      </c>
      <c r="D200" s="148" t="s">
        <v>169</v>
      </c>
      <c r="E200" s="149" t="s">
        <v>849</v>
      </c>
      <c r="F200" s="150" t="s">
        <v>850</v>
      </c>
      <c r="G200" s="151" t="s">
        <v>334</v>
      </c>
      <c r="H200" s="153"/>
      <c r="I200" s="153"/>
      <c r="J200" s="152">
        <f t="shared" si="10"/>
        <v>0</v>
      </c>
      <c r="K200" s="154"/>
      <c r="L200" s="30"/>
      <c r="M200" s="155" t="s">
        <v>1</v>
      </c>
      <c r="N200" s="156" t="s">
        <v>41</v>
      </c>
      <c r="O200" s="58"/>
      <c r="P200" s="157">
        <f t="shared" si="11"/>
        <v>0</v>
      </c>
      <c r="Q200" s="157">
        <v>0</v>
      </c>
      <c r="R200" s="157">
        <f t="shared" si="12"/>
        <v>0</v>
      </c>
      <c r="S200" s="157">
        <v>0</v>
      </c>
      <c r="T200" s="158">
        <f t="shared" si="1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232</v>
      </c>
      <c r="AT200" s="159" t="s">
        <v>169</v>
      </c>
      <c r="AU200" s="159" t="s">
        <v>173</v>
      </c>
      <c r="AY200" s="14" t="s">
        <v>166</v>
      </c>
      <c r="BE200" s="160">
        <f t="shared" si="14"/>
        <v>0</v>
      </c>
      <c r="BF200" s="160">
        <f t="shared" si="15"/>
        <v>0</v>
      </c>
      <c r="BG200" s="160">
        <f t="shared" si="16"/>
        <v>0</v>
      </c>
      <c r="BH200" s="160">
        <f t="shared" si="17"/>
        <v>0</v>
      </c>
      <c r="BI200" s="160">
        <f t="shared" si="18"/>
        <v>0</v>
      </c>
      <c r="BJ200" s="14" t="s">
        <v>173</v>
      </c>
      <c r="BK200" s="161">
        <f t="shared" si="19"/>
        <v>0</v>
      </c>
      <c r="BL200" s="14" t="s">
        <v>232</v>
      </c>
      <c r="BM200" s="159" t="s">
        <v>851</v>
      </c>
    </row>
    <row r="201" spans="1:65" s="12" customFormat="1" ht="22.9" customHeight="1">
      <c r="B201" s="134"/>
      <c r="D201" s="135" t="s">
        <v>74</v>
      </c>
      <c r="E201" s="145" t="s">
        <v>408</v>
      </c>
      <c r="F201" s="145" t="s">
        <v>409</v>
      </c>
      <c r="I201" s="137"/>
      <c r="J201" s="146">
        <f>BK201</f>
        <v>0</v>
      </c>
      <c r="L201" s="134"/>
      <c r="M201" s="139"/>
      <c r="N201" s="140"/>
      <c r="O201" s="140"/>
      <c r="P201" s="141">
        <f>SUM(P202:P206)</f>
        <v>0</v>
      </c>
      <c r="Q201" s="140"/>
      <c r="R201" s="141">
        <f>SUM(R202:R206)</f>
        <v>0</v>
      </c>
      <c r="S201" s="140"/>
      <c r="T201" s="142">
        <f>SUM(T202:T206)</f>
        <v>0</v>
      </c>
      <c r="AR201" s="135" t="s">
        <v>173</v>
      </c>
      <c r="AT201" s="143" t="s">
        <v>74</v>
      </c>
      <c r="AU201" s="143" t="s">
        <v>83</v>
      </c>
      <c r="AY201" s="135" t="s">
        <v>166</v>
      </c>
      <c r="BK201" s="144">
        <f>SUM(BK202:BK206)</f>
        <v>0</v>
      </c>
    </row>
    <row r="202" spans="1:65" s="2" customFormat="1" ht="16.5" customHeight="1">
      <c r="A202" s="29"/>
      <c r="B202" s="147"/>
      <c r="C202" s="148" t="s">
        <v>430</v>
      </c>
      <c r="D202" s="148" t="s">
        <v>169</v>
      </c>
      <c r="E202" s="149" t="s">
        <v>852</v>
      </c>
      <c r="F202" s="150" t="s">
        <v>853</v>
      </c>
      <c r="G202" s="151" t="s">
        <v>177</v>
      </c>
      <c r="H202" s="152">
        <v>35.881999999999998</v>
      </c>
      <c r="I202" s="153"/>
      <c r="J202" s="152">
        <f>ROUND(I202*H202,3)</f>
        <v>0</v>
      </c>
      <c r="K202" s="154"/>
      <c r="L202" s="30"/>
      <c r="M202" s="155" t="s">
        <v>1</v>
      </c>
      <c r="N202" s="156" t="s">
        <v>41</v>
      </c>
      <c r="O202" s="58"/>
      <c r="P202" s="157">
        <f>O202*H202</f>
        <v>0</v>
      </c>
      <c r="Q202" s="157">
        <v>0</v>
      </c>
      <c r="R202" s="157">
        <f>Q202*H202</f>
        <v>0</v>
      </c>
      <c r="S202" s="157">
        <v>0</v>
      </c>
      <c r="T202" s="158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232</v>
      </c>
      <c r="AT202" s="159" t="s">
        <v>169</v>
      </c>
      <c r="AU202" s="159" t="s">
        <v>173</v>
      </c>
      <c r="AY202" s="14" t="s">
        <v>166</v>
      </c>
      <c r="BE202" s="160">
        <f>IF(N202="základná",J202,0)</f>
        <v>0</v>
      </c>
      <c r="BF202" s="160">
        <f>IF(N202="znížená",J202,0)</f>
        <v>0</v>
      </c>
      <c r="BG202" s="160">
        <f>IF(N202="zákl. prenesená",J202,0)</f>
        <v>0</v>
      </c>
      <c r="BH202" s="160">
        <f>IF(N202="zníž. prenesená",J202,0)</f>
        <v>0</v>
      </c>
      <c r="BI202" s="160">
        <f>IF(N202="nulová",J202,0)</f>
        <v>0</v>
      </c>
      <c r="BJ202" s="14" t="s">
        <v>173</v>
      </c>
      <c r="BK202" s="161">
        <f>ROUND(I202*H202,3)</f>
        <v>0</v>
      </c>
      <c r="BL202" s="14" t="s">
        <v>232</v>
      </c>
      <c r="BM202" s="159" t="s">
        <v>854</v>
      </c>
    </row>
    <row r="203" spans="1:65" s="2" customFormat="1" ht="16.5" customHeight="1">
      <c r="A203" s="29"/>
      <c r="B203" s="147"/>
      <c r="C203" s="148" t="s">
        <v>434</v>
      </c>
      <c r="D203" s="148" t="s">
        <v>169</v>
      </c>
      <c r="E203" s="149" t="s">
        <v>855</v>
      </c>
      <c r="F203" s="150" t="s">
        <v>856</v>
      </c>
      <c r="G203" s="151" t="s">
        <v>222</v>
      </c>
      <c r="H203" s="152">
        <v>306</v>
      </c>
      <c r="I203" s="153"/>
      <c r="J203" s="152">
        <f>ROUND(I203*H203,3)</f>
        <v>0</v>
      </c>
      <c r="K203" s="154"/>
      <c r="L203" s="30"/>
      <c r="M203" s="155" t="s">
        <v>1</v>
      </c>
      <c r="N203" s="156" t="s">
        <v>41</v>
      </c>
      <c r="O203" s="58"/>
      <c r="P203" s="157">
        <f>O203*H203</f>
        <v>0</v>
      </c>
      <c r="Q203" s="157">
        <v>0</v>
      </c>
      <c r="R203" s="157">
        <f>Q203*H203</f>
        <v>0</v>
      </c>
      <c r="S203" s="157">
        <v>0</v>
      </c>
      <c r="T203" s="158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232</v>
      </c>
      <c r="AT203" s="159" t="s">
        <v>169</v>
      </c>
      <c r="AU203" s="159" t="s">
        <v>173</v>
      </c>
      <c r="AY203" s="14" t="s">
        <v>166</v>
      </c>
      <c r="BE203" s="160">
        <f>IF(N203="základná",J203,0)</f>
        <v>0</v>
      </c>
      <c r="BF203" s="160">
        <f>IF(N203="znížená",J203,0)</f>
        <v>0</v>
      </c>
      <c r="BG203" s="160">
        <f>IF(N203="zákl. prenesená",J203,0)</f>
        <v>0</v>
      </c>
      <c r="BH203" s="160">
        <f>IF(N203="zníž. prenesená",J203,0)</f>
        <v>0</v>
      </c>
      <c r="BI203" s="160">
        <f>IF(N203="nulová",J203,0)</f>
        <v>0</v>
      </c>
      <c r="BJ203" s="14" t="s">
        <v>173</v>
      </c>
      <c r="BK203" s="161">
        <f>ROUND(I203*H203,3)</f>
        <v>0</v>
      </c>
      <c r="BL203" s="14" t="s">
        <v>232</v>
      </c>
      <c r="BM203" s="159" t="s">
        <v>857</v>
      </c>
    </row>
    <row r="204" spans="1:65" s="2" customFormat="1" ht="24.2" customHeight="1">
      <c r="A204" s="29"/>
      <c r="B204" s="147"/>
      <c r="C204" s="148" t="s">
        <v>438</v>
      </c>
      <c r="D204" s="148" t="s">
        <v>169</v>
      </c>
      <c r="E204" s="149" t="s">
        <v>858</v>
      </c>
      <c r="F204" s="150" t="s">
        <v>859</v>
      </c>
      <c r="G204" s="151" t="s">
        <v>177</v>
      </c>
      <c r="H204" s="152">
        <v>26.6</v>
      </c>
      <c r="I204" s="153"/>
      <c r="J204" s="152">
        <f>ROUND(I204*H204,3)</f>
        <v>0</v>
      </c>
      <c r="K204" s="154"/>
      <c r="L204" s="30"/>
      <c r="M204" s="155" t="s">
        <v>1</v>
      </c>
      <c r="N204" s="156" t="s">
        <v>41</v>
      </c>
      <c r="O204" s="58"/>
      <c r="P204" s="157">
        <f>O204*H204</f>
        <v>0</v>
      </c>
      <c r="Q204" s="157">
        <v>0</v>
      </c>
      <c r="R204" s="157">
        <f>Q204*H204</f>
        <v>0</v>
      </c>
      <c r="S204" s="157">
        <v>0</v>
      </c>
      <c r="T204" s="158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232</v>
      </c>
      <c r="AT204" s="159" t="s">
        <v>169</v>
      </c>
      <c r="AU204" s="159" t="s">
        <v>173</v>
      </c>
      <c r="AY204" s="14" t="s">
        <v>166</v>
      </c>
      <c r="BE204" s="160">
        <f>IF(N204="základná",J204,0)</f>
        <v>0</v>
      </c>
      <c r="BF204" s="160">
        <f>IF(N204="znížená",J204,0)</f>
        <v>0</v>
      </c>
      <c r="BG204" s="160">
        <f>IF(N204="zákl. prenesená",J204,0)</f>
        <v>0</v>
      </c>
      <c r="BH204" s="160">
        <f>IF(N204="zníž. prenesená",J204,0)</f>
        <v>0</v>
      </c>
      <c r="BI204" s="160">
        <f>IF(N204="nulová",J204,0)</f>
        <v>0</v>
      </c>
      <c r="BJ204" s="14" t="s">
        <v>173</v>
      </c>
      <c r="BK204" s="161">
        <f>ROUND(I204*H204,3)</f>
        <v>0</v>
      </c>
      <c r="BL204" s="14" t="s">
        <v>232</v>
      </c>
      <c r="BM204" s="159" t="s">
        <v>860</v>
      </c>
    </row>
    <row r="205" spans="1:65" s="2" customFormat="1" ht="24.2" customHeight="1">
      <c r="A205" s="29"/>
      <c r="B205" s="147"/>
      <c r="C205" s="148" t="s">
        <v>442</v>
      </c>
      <c r="D205" s="148" t="s">
        <v>169</v>
      </c>
      <c r="E205" s="149" t="s">
        <v>861</v>
      </c>
      <c r="F205" s="150" t="s">
        <v>862</v>
      </c>
      <c r="G205" s="151" t="s">
        <v>177</v>
      </c>
      <c r="H205" s="152">
        <v>26.6</v>
      </c>
      <c r="I205" s="153"/>
      <c r="J205" s="152">
        <f>ROUND(I205*H205,3)</f>
        <v>0</v>
      </c>
      <c r="K205" s="154"/>
      <c r="L205" s="30"/>
      <c r="M205" s="155" t="s">
        <v>1</v>
      </c>
      <c r="N205" s="156" t="s">
        <v>41</v>
      </c>
      <c r="O205" s="58"/>
      <c r="P205" s="157">
        <f>O205*H205</f>
        <v>0</v>
      </c>
      <c r="Q205" s="157">
        <v>0</v>
      </c>
      <c r="R205" s="157">
        <f>Q205*H205</f>
        <v>0</v>
      </c>
      <c r="S205" s="157">
        <v>0</v>
      </c>
      <c r="T205" s="158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232</v>
      </c>
      <c r="AT205" s="159" t="s">
        <v>169</v>
      </c>
      <c r="AU205" s="159" t="s">
        <v>173</v>
      </c>
      <c r="AY205" s="14" t="s">
        <v>166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4" t="s">
        <v>173</v>
      </c>
      <c r="BK205" s="161">
        <f>ROUND(I205*H205,3)</f>
        <v>0</v>
      </c>
      <c r="BL205" s="14" t="s">
        <v>232</v>
      </c>
      <c r="BM205" s="159" t="s">
        <v>863</v>
      </c>
    </row>
    <row r="206" spans="1:65" s="2" customFormat="1" ht="24.2" customHeight="1">
      <c r="A206" s="29"/>
      <c r="B206" s="147"/>
      <c r="C206" s="148" t="s">
        <v>446</v>
      </c>
      <c r="D206" s="148" t="s">
        <v>169</v>
      </c>
      <c r="E206" s="149" t="s">
        <v>463</v>
      </c>
      <c r="F206" s="150" t="s">
        <v>464</v>
      </c>
      <c r="G206" s="151" t="s">
        <v>334</v>
      </c>
      <c r="H206" s="153"/>
      <c r="I206" s="153"/>
      <c r="J206" s="152">
        <f>ROUND(I206*H206,3)</f>
        <v>0</v>
      </c>
      <c r="K206" s="154"/>
      <c r="L206" s="30"/>
      <c r="M206" s="155" t="s">
        <v>1</v>
      </c>
      <c r="N206" s="156" t="s">
        <v>41</v>
      </c>
      <c r="O206" s="58"/>
      <c r="P206" s="157">
        <f>O206*H206</f>
        <v>0</v>
      </c>
      <c r="Q206" s="157">
        <v>0</v>
      </c>
      <c r="R206" s="157">
        <f>Q206*H206</f>
        <v>0</v>
      </c>
      <c r="S206" s="157">
        <v>0</v>
      </c>
      <c r="T206" s="158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9" t="s">
        <v>232</v>
      </c>
      <c r="AT206" s="159" t="s">
        <v>169</v>
      </c>
      <c r="AU206" s="159" t="s">
        <v>173</v>
      </c>
      <c r="AY206" s="14" t="s">
        <v>166</v>
      </c>
      <c r="BE206" s="160">
        <f>IF(N206="základná",J206,0)</f>
        <v>0</v>
      </c>
      <c r="BF206" s="160">
        <f>IF(N206="znížená",J206,0)</f>
        <v>0</v>
      </c>
      <c r="BG206" s="160">
        <f>IF(N206="zákl. prenesená",J206,0)</f>
        <v>0</v>
      </c>
      <c r="BH206" s="160">
        <f>IF(N206="zníž. prenesená",J206,0)</f>
        <v>0</v>
      </c>
      <c r="BI206" s="160">
        <f>IF(N206="nulová",J206,0)</f>
        <v>0</v>
      </c>
      <c r="BJ206" s="14" t="s">
        <v>173</v>
      </c>
      <c r="BK206" s="161">
        <f>ROUND(I206*H206,3)</f>
        <v>0</v>
      </c>
      <c r="BL206" s="14" t="s">
        <v>232</v>
      </c>
      <c r="BM206" s="159" t="s">
        <v>864</v>
      </c>
    </row>
    <row r="207" spans="1:65" s="12" customFormat="1" ht="22.9" customHeight="1">
      <c r="B207" s="134"/>
      <c r="D207" s="135" t="s">
        <v>74</v>
      </c>
      <c r="E207" s="145" t="s">
        <v>540</v>
      </c>
      <c r="F207" s="145" t="s">
        <v>541</v>
      </c>
      <c r="I207" s="137"/>
      <c r="J207" s="146">
        <f>BK207</f>
        <v>0</v>
      </c>
      <c r="L207" s="134"/>
      <c r="M207" s="139"/>
      <c r="N207" s="140"/>
      <c r="O207" s="140"/>
      <c r="P207" s="141">
        <f>SUM(P208:P212)</f>
        <v>0</v>
      </c>
      <c r="Q207" s="140"/>
      <c r="R207" s="141">
        <f>SUM(R208:R212)</f>
        <v>0</v>
      </c>
      <c r="S207" s="140"/>
      <c r="T207" s="142">
        <f>SUM(T208:T212)</f>
        <v>0</v>
      </c>
      <c r="AR207" s="135" t="s">
        <v>173</v>
      </c>
      <c r="AT207" s="143" t="s">
        <v>74</v>
      </c>
      <c r="AU207" s="143" t="s">
        <v>83</v>
      </c>
      <c r="AY207" s="135" t="s">
        <v>166</v>
      </c>
      <c r="BK207" s="144">
        <f>SUM(BK208:BK212)</f>
        <v>0</v>
      </c>
    </row>
    <row r="208" spans="1:65" s="2" customFormat="1" ht="24.2" customHeight="1">
      <c r="A208" s="29"/>
      <c r="B208" s="147"/>
      <c r="C208" s="148" t="s">
        <v>450</v>
      </c>
      <c r="D208" s="148" t="s">
        <v>169</v>
      </c>
      <c r="E208" s="149" t="s">
        <v>865</v>
      </c>
      <c r="F208" s="150" t="s">
        <v>866</v>
      </c>
      <c r="G208" s="151" t="s">
        <v>177</v>
      </c>
      <c r="H208" s="152">
        <v>23.998000000000001</v>
      </c>
      <c r="I208" s="153"/>
      <c r="J208" s="152">
        <f>ROUND(I208*H208,3)</f>
        <v>0</v>
      </c>
      <c r="K208" s="154"/>
      <c r="L208" s="30"/>
      <c r="M208" s="155" t="s">
        <v>1</v>
      </c>
      <c r="N208" s="156" t="s">
        <v>41</v>
      </c>
      <c r="O208" s="58"/>
      <c r="P208" s="157">
        <f>O208*H208</f>
        <v>0</v>
      </c>
      <c r="Q208" s="157">
        <v>0</v>
      </c>
      <c r="R208" s="157">
        <f>Q208*H208</f>
        <v>0</v>
      </c>
      <c r="S208" s="157">
        <v>0</v>
      </c>
      <c r="T208" s="158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9" t="s">
        <v>232</v>
      </c>
      <c r="AT208" s="159" t="s">
        <v>169</v>
      </c>
      <c r="AU208" s="159" t="s">
        <v>173</v>
      </c>
      <c r="AY208" s="14" t="s">
        <v>166</v>
      </c>
      <c r="BE208" s="160">
        <f>IF(N208="základná",J208,0)</f>
        <v>0</v>
      </c>
      <c r="BF208" s="160">
        <f>IF(N208="znížená",J208,0)</f>
        <v>0</v>
      </c>
      <c r="BG208" s="160">
        <f>IF(N208="zákl. prenesená",J208,0)</f>
        <v>0</v>
      </c>
      <c r="BH208" s="160">
        <f>IF(N208="zníž. prenesená",J208,0)</f>
        <v>0</v>
      </c>
      <c r="BI208" s="160">
        <f>IF(N208="nulová",J208,0)</f>
        <v>0</v>
      </c>
      <c r="BJ208" s="14" t="s">
        <v>173</v>
      </c>
      <c r="BK208" s="161">
        <f>ROUND(I208*H208,3)</f>
        <v>0</v>
      </c>
      <c r="BL208" s="14" t="s">
        <v>232</v>
      </c>
      <c r="BM208" s="159" t="s">
        <v>867</v>
      </c>
    </row>
    <row r="209" spans="1:65" s="2" customFormat="1" ht="24.2" customHeight="1">
      <c r="A209" s="29"/>
      <c r="B209" s="147"/>
      <c r="C209" s="148" t="s">
        <v>454</v>
      </c>
      <c r="D209" s="148" t="s">
        <v>169</v>
      </c>
      <c r="E209" s="149" t="s">
        <v>868</v>
      </c>
      <c r="F209" s="150" t="s">
        <v>869</v>
      </c>
      <c r="G209" s="151" t="s">
        <v>222</v>
      </c>
      <c r="H209" s="152">
        <v>37.799999999999997</v>
      </c>
      <c r="I209" s="153"/>
      <c r="J209" s="152">
        <f>ROUND(I209*H209,3)</f>
        <v>0</v>
      </c>
      <c r="K209" s="154"/>
      <c r="L209" s="30"/>
      <c r="M209" s="155" t="s">
        <v>1</v>
      </c>
      <c r="N209" s="156" t="s">
        <v>41</v>
      </c>
      <c r="O209" s="58"/>
      <c r="P209" s="157">
        <f>O209*H209</f>
        <v>0</v>
      </c>
      <c r="Q209" s="157">
        <v>0</v>
      </c>
      <c r="R209" s="157">
        <f>Q209*H209</f>
        <v>0</v>
      </c>
      <c r="S209" s="157">
        <v>0</v>
      </c>
      <c r="T209" s="158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9" t="s">
        <v>232</v>
      </c>
      <c r="AT209" s="159" t="s">
        <v>169</v>
      </c>
      <c r="AU209" s="159" t="s">
        <v>173</v>
      </c>
      <c r="AY209" s="14" t="s">
        <v>166</v>
      </c>
      <c r="BE209" s="160">
        <f>IF(N209="základná",J209,0)</f>
        <v>0</v>
      </c>
      <c r="BF209" s="160">
        <f>IF(N209="znížená",J209,0)</f>
        <v>0</v>
      </c>
      <c r="BG209" s="160">
        <f>IF(N209="zákl. prenesená",J209,0)</f>
        <v>0</v>
      </c>
      <c r="BH209" s="160">
        <f>IF(N209="zníž. prenesená",J209,0)</f>
        <v>0</v>
      </c>
      <c r="BI209" s="160">
        <f>IF(N209="nulová",J209,0)</f>
        <v>0</v>
      </c>
      <c r="BJ209" s="14" t="s">
        <v>173</v>
      </c>
      <c r="BK209" s="161">
        <f>ROUND(I209*H209,3)</f>
        <v>0</v>
      </c>
      <c r="BL209" s="14" t="s">
        <v>232</v>
      </c>
      <c r="BM209" s="159" t="s">
        <v>870</v>
      </c>
    </row>
    <row r="210" spans="1:65" s="2" customFormat="1" ht="16.5" customHeight="1">
      <c r="A210" s="29"/>
      <c r="B210" s="147"/>
      <c r="C210" s="148" t="s">
        <v>458</v>
      </c>
      <c r="D210" s="148" t="s">
        <v>169</v>
      </c>
      <c r="E210" s="149" t="s">
        <v>871</v>
      </c>
      <c r="F210" s="150" t="s">
        <v>872</v>
      </c>
      <c r="G210" s="151" t="s">
        <v>222</v>
      </c>
      <c r="H210" s="152">
        <v>236.4</v>
      </c>
      <c r="I210" s="153"/>
      <c r="J210" s="152">
        <f>ROUND(I210*H210,3)</f>
        <v>0</v>
      </c>
      <c r="K210" s="154"/>
      <c r="L210" s="30"/>
      <c r="M210" s="155" t="s">
        <v>1</v>
      </c>
      <c r="N210" s="156" t="s">
        <v>41</v>
      </c>
      <c r="O210" s="58"/>
      <c r="P210" s="157">
        <f>O210*H210</f>
        <v>0</v>
      </c>
      <c r="Q210" s="157">
        <v>0</v>
      </c>
      <c r="R210" s="157">
        <f>Q210*H210</f>
        <v>0</v>
      </c>
      <c r="S210" s="157">
        <v>0</v>
      </c>
      <c r="T210" s="158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232</v>
      </c>
      <c r="AT210" s="159" t="s">
        <v>169</v>
      </c>
      <c r="AU210" s="159" t="s">
        <v>173</v>
      </c>
      <c r="AY210" s="14" t="s">
        <v>166</v>
      </c>
      <c r="BE210" s="160">
        <f>IF(N210="základná",J210,0)</f>
        <v>0</v>
      </c>
      <c r="BF210" s="160">
        <f>IF(N210="znížená",J210,0)</f>
        <v>0</v>
      </c>
      <c r="BG210" s="160">
        <f>IF(N210="zákl. prenesená",J210,0)</f>
        <v>0</v>
      </c>
      <c r="BH210" s="160">
        <f>IF(N210="zníž. prenesená",J210,0)</f>
        <v>0</v>
      </c>
      <c r="BI210" s="160">
        <f>IF(N210="nulová",J210,0)</f>
        <v>0</v>
      </c>
      <c r="BJ210" s="14" t="s">
        <v>173</v>
      </c>
      <c r="BK210" s="161">
        <f>ROUND(I210*H210,3)</f>
        <v>0</v>
      </c>
      <c r="BL210" s="14" t="s">
        <v>232</v>
      </c>
      <c r="BM210" s="159" t="s">
        <v>873</v>
      </c>
    </row>
    <row r="211" spans="1:65" s="2" customFormat="1" ht="24.2" customHeight="1">
      <c r="A211" s="29"/>
      <c r="B211" s="147"/>
      <c r="C211" s="148" t="s">
        <v>462</v>
      </c>
      <c r="D211" s="148" t="s">
        <v>169</v>
      </c>
      <c r="E211" s="149" t="s">
        <v>874</v>
      </c>
      <c r="F211" s="150" t="s">
        <v>875</v>
      </c>
      <c r="G211" s="151" t="s">
        <v>177</v>
      </c>
      <c r="H211" s="152">
        <v>444.44600000000003</v>
      </c>
      <c r="I211" s="153"/>
      <c r="J211" s="152">
        <f>ROUND(I211*H211,3)</f>
        <v>0</v>
      </c>
      <c r="K211" s="154"/>
      <c r="L211" s="30"/>
      <c r="M211" s="155" t="s">
        <v>1</v>
      </c>
      <c r="N211" s="156" t="s">
        <v>41</v>
      </c>
      <c r="O211" s="58"/>
      <c r="P211" s="157">
        <f>O211*H211</f>
        <v>0</v>
      </c>
      <c r="Q211" s="157">
        <v>0</v>
      </c>
      <c r="R211" s="157">
        <f>Q211*H211</f>
        <v>0</v>
      </c>
      <c r="S211" s="157">
        <v>0</v>
      </c>
      <c r="T211" s="158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232</v>
      </c>
      <c r="AT211" s="159" t="s">
        <v>169</v>
      </c>
      <c r="AU211" s="159" t="s">
        <v>173</v>
      </c>
      <c r="AY211" s="14" t="s">
        <v>166</v>
      </c>
      <c r="BE211" s="160">
        <f>IF(N211="základná",J211,0)</f>
        <v>0</v>
      </c>
      <c r="BF211" s="160">
        <f>IF(N211="znížená",J211,0)</f>
        <v>0</v>
      </c>
      <c r="BG211" s="160">
        <f>IF(N211="zákl. prenesená",J211,0)</f>
        <v>0</v>
      </c>
      <c r="BH211" s="160">
        <f>IF(N211="zníž. prenesená",J211,0)</f>
        <v>0</v>
      </c>
      <c r="BI211" s="160">
        <f>IF(N211="nulová",J211,0)</f>
        <v>0</v>
      </c>
      <c r="BJ211" s="14" t="s">
        <v>173</v>
      </c>
      <c r="BK211" s="161">
        <f>ROUND(I211*H211,3)</f>
        <v>0</v>
      </c>
      <c r="BL211" s="14" t="s">
        <v>232</v>
      </c>
      <c r="BM211" s="159" t="s">
        <v>876</v>
      </c>
    </row>
    <row r="212" spans="1:65" s="2" customFormat="1" ht="24.2" customHeight="1">
      <c r="A212" s="29"/>
      <c r="B212" s="147"/>
      <c r="C212" s="148" t="s">
        <v>468</v>
      </c>
      <c r="D212" s="148" t="s">
        <v>169</v>
      </c>
      <c r="E212" s="149" t="s">
        <v>575</v>
      </c>
      <c r="F212" s="150" t="s">
        <v>576</v>
      </c>
      <c r="G212" s="151" t="s">
        <v>334</v>
      </c>
      <c r="H212" s="153"/>
      <c r="I212" s="153"/>
      <c r="J212" s="152">
        <f>ROUND(I212*H212,3)</f>
        <v>0</v>
      </c>
      <c r="K212" s="154"/>
      <c r="L212" s="30"/>
      <c r="M212" s="155" t="s">
        <v>1</v>
      </c>
      <c r="N212" s="156" t="s">
        <v>41</v>
      </c>
      <c r="O212" s="58"/>
      <c r="P212" s="157">
        <f>O212*H212</f>
        <v>0</v>
      </c>
      <c r="Q212" s="157">
        <v>0</v>
      </c>
      <c r="R212" s="157">
        <f>Q212*H212</f>
        <v>0</v>
      </c>
      <c r="S212" s="157">
        <v>0</v>
      </c>
      <c r="T212" s="158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232</v>
      </c>
      <c r="AT212" s="159" t="s">
        <v>169</v>
      </c>
      <c r="AU212" s="159" t="s">
        <v>173</v>
      </c>
      <c r="AY212" s="14" t="s">
        <v>166</v>
      </c>
      <c r="BE212" s="160">
        <f>IF(N212="základná",J212,0)</f>
        <v>0</v>
      </c>
      <c r="BF212" s="160">
        <f>IF(N212="znížená",J212,0)</f>
        <v>0</v>
      </c>
      <c r="BG212" s="160">
        <f>IF(N212="zákl. prenesená",J212,0)</f>
        <v>0</v>
      </c>
      <c r="BH212" s="160">
        <f>IF(N212="zníž. prenesená",J212,0)</f>
        <v>0</v>
      </c>
      <c r="BI212" s="160">
        <f>IF(N212="nulová",J212,0)</f>
        <v>0</v>
      </c>
      <c r="BJ212" s="14" t="s">
        <v>173</v>
      </c>
      <c r="BK212" s="161">
        <f>ROUND(I212*H212,3)</f>
        <v>0</v>
      </c>
      <c r="BL212" s="14" t="s">
        <v>232</v>
      </c>
      <c r="BM212" s="159" t="s">
        <v>877</v>
      </c>
    </row>
    <row r="213" spans="1:65" s="12" customFormat="1" ht="22.9" customHeight="1">
      <c r="B213" s="134"/>
      <c r="D213" s="135" t="s">
        <v>74</v>
      </c>
      <c r="E213" s="145" t="s">
        <v>878</v>
      </c>
      <c r="F213" s="145" t="s">
        <v>879</v>
      </c>
      <c r="I213" s="137"/>
      <c r="J213" s="146">
        <f>BK213</f>
        <v>0</v>
      </c>
      <c r="L213" s="134"/>
      <c r="M213" s="139"/>
      <c r="N213" s="140"/>
      <c r="O213" s="140"/>
      <c r="P213" s="141">
        <f>P214</f>
        <v>0</v>
      </c>
      <c r="Q213" s="140"/>
      <c r="R213" s="141">
        <f>R214</f>
        <v>0</v>
      </c>
      <c r="S213" s="140"/>
      <c r="T213" s="142">
        <f>T214</f>
        <v>0</v>
      </c>
      <c r="AR213" s="135" t="s">
        <v>173</v>
      </c>
      <c r="AT213" s="143" t="s">
        <v>74</v>
      </c>
      <c r="AU213" s="143" t="s">
        <v>83</v>
      </c>
      <c r="AY213" s="135" t="s">
        <v>166</v>
      </c>
      <c r="BK213" s="144">
        <f>BK214</f>
        <v>0</v>
      </c>
    </row>
    <row r="214" spans="1:65" s="2" customFormat="1" ht="24.2" customHeight="1">
      <c r="A214" s="29"/>
      <c r="B214" s="147"/>
      <c r="C214" s="148" t="s">
        <v>472</v>
      </c>
      <c r="D214" s="148" t="s">
        <v>169</v>
      </c>
      <c r="E214" s="149" t="s">
        <v>880</v>
      </c>
      <c r="F214" s="150" t="s">
        <v>881</v>
      </c>
      <c r="G214" s="151" t="s">
        <v>177</v>
      </c>
      <c r="H214" s="152">
        <v>369.01</v>
      </c>
      <c r="I214" s="153"/>
      <c r="J214" s="152">
        <f>ROUND(I214*H214,3)</f>
        <v>0</v>
      </c>
      <c r="K214" s="154"/>
      <c r="L214" s="30"/>
      <c r="M214" s="155" t="s">
        <v>1</v>
      </c>
      <c r="N214" s="156" t="s">
        <v>41</v>
      </c>
      <c r="O214" s="58"/>
      <c r="P214" s="157">
        <f>O214*H214</f>
        <v>0</v>
      </c>
      <c r="Q214" s="157">
        <v>0</v>
      </c>
      <c r="R214" s="157">
        <f>Q214*H214</f>
        <v>0</v>
      </c>
      <c r="S214" s="157">
        <v>0</v>
      </c>
      <c r="T214" s="158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232</v>
      </c>
      <c r="AT214" s="159" t="s">
        <v>169</v>
      </c>
      <c r="AU214" s="159" t="s">
        <v>173</v>
      </c>
      <c r="AY214" s="14" t="s">
        <v>166</v>
      </c>
      <c r="BE214" s="160">
        <f>IF(N214="základná",J214,0)</f>
        <v>0</v>
      </c>
      <c r="BF214" s="160">
        <f>IF(N214="znížená",J214,0)</f>
        <v>0</v>
      </c>
      <c r="BG214" s="160">
        <f>IF(N214="zákl. prenesená",J214,0)</f>
        <v>0</v>
      </c>
      <c r="BH214" s="160">
        <f>IF(N214="zníž. prenesená",J214,0)</f>
        <v>0</v>
      </c>
      <c r="BI214" s="160">
        <f>IF(N214="nulová",J214,0)</f>
        <v>0</v>
      </c>
      <c r="BJ214" s="14" t="s">
        <v>173</v>
      </c>
      <c r="BK214" s="161">
        <f>ROUND(I214*H214,3)</f>
        <v>0</v>
      </c>
      <c r="BL214" s="14" t="s">
        <v>232</v>
      </c>
      <c r="BM214" s="159" t="s">
        <v>882</v>
      </c>
    </row>
    <row r="215" spans="1:65" s="12" customFormat="1" ht="25.9" customHeight="1">
      <c r="B215" s="134"/>
      <c r="D215" s="135" t="s">
        <v>74</v>
      </c>
      <c r="E215" s="136" t="s">
        <v>636</v>
      </c>
      <c r="F215" s="136" t="s">
        <v>637</v>
      </c>
      <c r="I215" s="137"/>
      <c r="J215" s="138">
        <f>BK215</f>
        <v>0</v>
      </c>
      <c r="L215" s="134"/>
      <c r="M215" s="139"/>
      <c r="N215" s="140"/>
      <c r="O215" s="140"/>
      <c r="P215" s="141">
        <f>P216</f>
        <v>0</v>
      </c>
      <c r="Q215" s="140"/>
      <c r="R215" s="141">
        <f>R216</f>
        <v>0</v>
      </c>
      <c r="S215" s="140"/>
      <c r="T215" s="142">
        <f>T216</f>
        <v>0</v>
      </c>
      <c r="AR215" s="135" t="s">
        <v>167</v>
      </c>
      <c r="AT215" s="143" t="s">
        <v>74</v>
      </c>
      <c r="AU215" s="143" t="s">
        <v>75</v>
      </c>
      <c r="AY215" s="135" t="s">
        <v>166</v>
      </c>
      <c r="BK215" s="144">
        <f>BK216</f>
        <v>0</v>
      </c>
    </row>
    <row r="216" spans="1:65" s="2" customFormat="1" ht="16.5" customHeight="1">
      <c r="A216" s="29"/>
      <c r="B216" s="147"/>
      <c r="C216" s="148" t="s">
        <v>476</v>
      </c>
      <c r="D216" s="148" t="s">
        <v>169</v>
      </c>
      <c r="E216" s="149" t="s">
        <v>883</v>
      </c>
      <c r="F216" s="150" t="s">
        <v>884</v>
      </c>
      <c r="G216" s="151" t="s">
        <v>641</v>
      </c>
      <c r="H216" s="152">
        <v>4</v>
      </c>
      <c r="I216" s="153"/>
      <c r="J216" s="152">
        <f>ROUND(I216*H216,3)</f>
        <v>0</v>
      </c>
      <c r="K216" s="154"/>
      <c r="L216" s="30"/>
      <c r="M216" s="172" t="s">
        <v>1</v>
      </c>
      <c r="N216" s="173" t="s">
        <v>41</v>
      </c>
      <c r="O216" s="174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9" t="s">
        <v>642</v>
      </c>
      <c r="AT216" s="159" t="s">
        <v>169</v>
      </c>
      <c r="AU216" s="159" t="s">
        <v>83</v>
      </c>
      <c r="AY216" s="14" t="s">
        <v>166</v>
      </c>
      <c r="BE216" s="160">
        <f>IF(N216="základná",J216,0)</f>
        <v>0</v>
      </c>
      <c r="BF216" s="160">
        <f>IF(N216="znížená",J216,0)</f>
        <v>0</v>
      </c>
      <c r="BG216" s="160">
        <f>IF(N216="zákl. prenesená",J216,0)</f>
        <v>0</v>
      </c>
      <c r="BH216" s="160">
        <f>IF(N216="zníž. prenesená",J216,0)</f>
        <v>0</v>
      </c>
      <c r="BI216" s="160">
        <f>IF(N216="nulová",J216,0)</f>
        <v>0</v>
      </c>
      <c r="BJ216" s="14" t="s">
        <v>173</v>
      </c>
      <c r="BK216" s="161">
        <f>ROUND(I216*H216,3)</f>
        <v>0</v>
      </c>
      <c r="BL216" s="14" t="s">
        <v>642</v>
      </c>
      <c r="BM216" s="159" t="s">
        <v>885</v>
      </c>
    </row>
    <row r="217" spans="1:65" s="2" customFormat="1" ht="6.95" customHeight="1">
      <c r="A217" s="29"/>
      <c r="B217" s="47"/>
      <c r="C217" s="48"/>
      <c r="D217" s="48"/>
      <c r="E217" s="48"/>
      <c r="F217" s="48"/>
      <c r="G217" s="48"/>
      <c r="H217" s="48"/>
      <c r="I217" s="48"/>
      <c r="J217" s="48"/>
      <c r="K217" s="48"/>
      <c r="L217" s="30"/>
      <c r="M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</row>
  </sheetData>
  <autoFilter ref="C129:K216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886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ROUND((SUM(BE123:BE139)),  2)</f>
        <v>0</v>
      </c>
      <c r="G33" s="100"/>
      <c r="H33" s="100"/>
      <c r="I33" s="101">
        <v>0.2</v>
      </c>
      <c r="J33" s="99">
        <f>ROUND(((SUM(BE123:BE139))*I33),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ROUND((SUM(BF123:BF139)),  2)</f>
        <v>0</v>
      </c>
      <c r="G34" s="100"/>
      <c r="H34" s="100"/>
      <c r="I34" s="101">
        <v>0.2</v>
      </c>
      <c r="J34" s="99">
        <f>ROUND(((SUM(BF123:BF139))*I34),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ROUND((SUM(BG123:BG139)),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ROUND((SUM(BH123:BH139)),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ROUND((SUM(BI123:BI139)),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SO012 - SO-01.2 Statické konštrukcie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132</v>
      </c>
      <c r="E97" s="117"/>
      <c r="F97" s="117"/>
      <c r="G97" s="117"/>
      <c r="H97" s="117"/>
      <c r="I97" s="117"/>
      <c r="J97" s="118">
        <f>J124</f>
        <v>0</v>
      </c>
      <c r="L97" s="115"/>
    </row>
    <row r="98" spans="1:31" s="10" customFormat="1" ht="19.899999999999999" hidden="1" customHeight="1">
      <c r="B98" s="119"/>
      <c r="D98" s="120" t="s">
        <v>136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1:31" s="10" customFormat="1" ht="19.899999999999999" hidden="1" customHeight="1">
      <c r="B99" s="119"/>
      <c r="D99" s="120" t="s">
        <v>137</v>
      </c>
      <c r="E99" s="121"/>
      <c r="F99" s="121"/>
      <c r="G99" s="121"/>
      <c r="H99" s="121"/>
      <c r="I99" s="121"/>
      <c r="J99" s="122">
        <f>J127</f>
        <v>0</v>
      </c>
      <c r="L99" s="119"/>
    </row>
    <row r="100" spans="1:31" s="9" customFormat="1" ht="24.95" hidden="1" customHeight="1">
      <c r="B100" s="115"/>
      <c r="D100" s="116" t="s">
        <v>138</v>
      </c>
      <c r="E100" s="117"/>
      <c r="F100" s="117"/>
      <c r="G100" s="117"/>
      <c r="H100" s="117"/>
      <c r="I100" s="117"/>
      <c r="J100" s="118">
        <f>J129</f>
        <v>0</v>
      </c>
      <c r="L100" s="115"/>
    </row>
    <row r="101" spans="1:31" s="10" customFormat="1" ht="19.899999999999999" hidden="1" customHeight="1">
      <c r="B101" s="119"/>
      <c r="D101" s="120" t="s">
        <v>143</v>
      </c>
      <c r="E101" s="121"/>
      <c r="F101" s="121"/>
      <c r="G101" s="121"/>
      <c r="H101" s="121"/>
      <c r="I101" s="121"/>
      <c r="J101" s="122">
        <f>J130</f>
        <v>0</v>
      </c>
      <c r="L101" s="119"/>
    </row>
    <row r="102" spans="1:31" s="10" customFormat="1" ht="19.899999999999999" hidden="1" customHeight="1">
      <c r="B102" s="119"/>
      <c r="D102" s="120" t="s">
        <v>148</v>
      </c>
      <c r="E102" s="121"/>
      <c r="F102" s="121"/>
      <c r="G102" s="121"/>
      <c r="H102" s="121"/>
      <c r="I102" s="121"/>
      <c r="J102" s="122">
        <f>J135</f>
        <v>0</v>
      </c>
      <c r="L102" s="119"/>
    </row>
    <row r="103" spans="1:31" s="9" customFormat="1" ht="24.95" hidden="1" customHeight="1">
      <c r="B103" s="115"/>
      <c r="D103" s="116" t="s">
        <v>151</v>
      </c>
      <c r="E103" s="117"/>
      <c r="F103" s="117"/>
      <c r="G103" s="117"/>
      <c r="H103" s="117"/>
      <c r="I103" s="117"/>
      <c r="J103" s="118">
        <f>J138</f>
        <v>0</v>
      </c>
      <c r="L103" s="115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hidden="1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152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26.25" customHeight="1">
      <c r="A113" s="29"/>
      <c r="B113" s="30"/>
      <c r="C113" s="29"/>
      <c r="D113" s="29"/>
      <c r="E113" s="223" t="str">
        <f>E7</f>
        <v>Základná škola TULIPÁNOVÁ, Tulipánová 1, Nitra – Rekonštrukcia pavilónu 3</v>
      </c>
      <c r="F113" s="224"/>
      <c r="G113" s="224"/>
      <c r="H113" s="224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125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19" t="str">
        <f>E9</f>
        <v>SO012 - SO-01.2 Statické konštrukcie</v>
      </c>
      <c r="F115" s="222"/>
      <c r="G115" s="222"/>
      <c r="H115" s="222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 xml:space="preserve"> Tulipánová 1, Nitra</v>
      </c>
      <c r="G117" s="29"/>
      <c r="H117" s="29"/>
      <c r="I117" s="24" t="s">
        <v>20</v>
      </c>
      <c r="J117" s="55">
        <f>IF(J12="","",J12)</f>
        <v>44937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21</v>
      </c>
      <c r="D119" s="29"/>
      <c r="E119" s="29"/>
      <c r="F119" s="22" t="str">
        <f>E15</f>
        <v>Mesto Nitra</v>
      </c>
      <c r="G119" s="29"/>
      <c r="H119" s="29"/>
      <c r="I119" s="24" t="s">
        <v>27</v>
      </c>
      <c r="J119" s="27" t="str">
        <f>E21</f>
        <v>Ing. Imrich CIGÁŇ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25.7" customHeight="1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24" t="s">
        <v>31</v>
      </c>
      <c r="J120" s="27" t="str">
        <f>E24</f>
        <v>Ing. Imrich CIGÁŇ , s.r.o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3"/>
      <c r="B122" s="124"/>
      <c r="C122" s="125" t="s">
        <v>153</v>
      </c>
      <c r="D122" s="126" t="s">
        <v>60</v>
      </c>
      <c r="E122" s="126" t="s">
        <v>56</v>
      </c>
      <c r="F122" s="126" t="s">
        <v>57</v>
      </c>
      <c r="G122" s="126" t="s">
        <v>154</v>
      </c>
      <c r="H122" s="126" t="s">
        <v>155</v>
      </c>
      <c r="I122" s="126" t="s">
        <v>156</v>
      </c>
      <c r="J122" s="127" t="s">
        <v>129</v>
      </c>
      <c r="K122" s="128" t="s">
        <v>157</v>
      </c>
      <c r="L122" s="129"/>
      <c r="M122" s="62" t="s">
        <v>1</v>
      </c>
      <c r="N122" s="63" t="s">
        <v>39</v>
      </c>
      <c r="O122" s="63" t="s">
        <v>158</v>
      </c>
      <c r="P122" s="63" t="s">
        <v>159</v>
      </c>
      <c r="Q122" s="63" t="s">
        <v>160</v>
      </c>
      <c r="R122" s="63" t="s">
        <v>161</v>
      </c>
      <c r="S122" s="63" t="s">
        <v>162</v>
      </c>
      <c r="T122" s="64" t="s">
        <v>163</v>
      </c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</row>
    <row r="123" spans="1:65" s="2" customFormat="1" ht="22.9" customHeight="1">
      <c r="A123" s="29"/>
      <c r="B123" s="30"/>
      <c r="C123" s="69" t="s">
        <v>130</v>
      </c>
      <c r="D123" s="29"/>
      <c r="E123" s="29"/>
      <c r="F123" s="29"/>
      <c r="G123" s="29"/>
      <c r="H123" s="29"/>
      <c r="I123" s="29"/>
      <c r="J123" s="130">
        <f>BK123</f>
        <v>0</v>
      </c>
      <c r="K123" s="29"/>
      <c r="L123" s="30"/>
      <c r="M123" s="65"/>
      <c r="N123" s="56"/>
      <c r="O123" s="66"/>
      <c r="P123" s="131">
        <f>P124+P129+P138</f>
        <v>0</v>
      </c>
      <c r="Q123" s="66"/>
      <c r="R123" s="131">
        <f>R124+R129+R138</f>
        <v>0</v>
      </c>
      <c r="S123" s="66"/>
      <c r="T123" s="132">
        <f>T124+T129+T138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74</v>
      </c>
      <c r="AU123" s="14" t="s">
        <v>131</v>
      </c>
      <c r="BK123" s="133">
        <f>BK124+BK129+BK138</f>
        <v>0</v>
      </c>
    </row>
    <row r="124" spans="1:65" s="12" customFormat="1" ht="25.9" customHeight="1">
      <c r="B124" s="134"/>
      <c r="D124" s="135" t="s">
        <v>74</v>
      </c>
      <c r="E124" s="136" t="s">
        <v>164</v>
      </c>
      <c r="F124" s="136" t="s">
        <v>165</v>
      </c>
      <c r="I124" s="137"/>
      <c r="J124" s="138">
        <f>BK124</f>
        <v>0</v>
      </c>
      <c r="L124" s="134"/>
      <c r="M124" s="139"/>
      <c r="N124" s="140"/>
      <c r="O124" s="140"/>
      <c r="P124" s="141">
        <f>P125+P127</f>
        <v>0</v>
      </c>
      <c r="Q124" s="140"/>
      <c r="R124" s="141">
        <f>R125+R127</f>
        <v>0</v>
      </c>
      <c r="S124" s="140"/>
      <c r="T124" s="142">
        <f>T125+T127</f>
        <v>0</v>
      </c>
      <c r="AR124" s="135" t="s">
        <v>83</v>
      </c>
      <c r="AT124" s="143" t="s">
        <v>74</v>
      </c>
      <c r="AU124" s="143" t="s">
        <v>75</v>
      </c>
      <c r="AY124" s="135" t="s">
        <v>166</v>
      </c>
      <c r="BK124" s="144">
        <f>BK125+BK127</f>
        <v>0</v>
      </c>
    </row>
    <row r="125" spans="1:65" s="12" customFormat="1" ht="22.9" customHeight="1">
      <c r="B125" s="134"/>
      <c r="D125" s="135" t="s">
        <v>74</v>
      </c>
      <c r="E125" s="145" t="s">
        <v>203</v>
      </c>
      <c r="F125" s="145" t="s">
        <v>276</v>
      </c>
      <c r="I125" s="137"/>
      <c r="J125" s="146">
        <f>BK125</f>
        <v>0</v>
      </c>
      <c r="L125" s="134"/>
      <c r="M125" s="139"/>
      <c r="N125" s="140"/>
      <c r="O125" s="140"/>
      <c r="P125" s="141">
        <f>P126</f>
        <v>0</v>
      </c>
      <c r="Q125" s="140"/>
      <c r="R125" s="141">
        <f>R126</f>
        <v>0</v>
      </c>
      <c r="S125" s="140"/>
      <c r="T125" s="142">
        <f>T126</f>
        <v>0</v>
      </c>
      <c r="AR125" s="135" t="s">
        <v>83</v>
      </c>
      <c r="AT125" s="143" t="s">
        <v>74</v>
      </c>
      <c r="AU125" s="143" t="s">
        <v>83</v>
      </c>
      <c r="AY125" s="135" t="s">
        <v>166</v>
      </c>
      <c r="BK125" s="144">
        <f>BK126</f>
        <v>0</v>
      </c>
    </row>
    <row r="126" spans="1:65" s="2" customFormat="1" ht="37.9" customHeight="1">
      <c r="A126" s="29"/>
      <c r="B126" s="147"/>
      <c r="C126" s="148" t="s">
        <v>83</v>
      </c>
      <c r="D126" s="148" t="s">
        <v>169</v>
      </c>
      <c r="E126" s="149" t="s">
        <v>887</v>
      </c>
      <c r="F126" s="150" t="s">
        <v>888</v>
      </c>
      <c r="G126" s="151" t="s">
        <v>268</v>
      </c>
      <c r="H126" s="152">
        <v>400</v>
      </c>
      <c r="I126" s="153"/>
      <c r="J126" s="152">
        <f>ROUND(I126*H126,3)</f>
        <v>0</v>
      </c>
      <c r="K126" s="154"/>
      <c r="L126" s="30"/>
      <c r="M126" s="155" t="s">
        <v>1</v>
      </c>
      <c r="N126" s="156" t="s">
        <v>41</v>
      </c>
      <c r="O126" s="58"/>
      <c r="P126" s="157">
        <f>O126*H126</f>
        <v>0</v>
      </c>
      <c r="Q126" s="157">
        <v>0</v>
      </c>
      <c r="R126" s="157">
        <f>Q126*H126</f>
        <v>0</v>
      </c>
      <c r="S126" s="157">
        <v>0</v>
      </c>
      <c r="T126" s="158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167</v>
      </c>
      <c r="AT126" s="159" t="s">
        <v>169</v>
      </c>
      <c r="AU126" s="159" t="s">
        <v>173</v>
      </c>
      <c r="AY126" s="14" t="s">
        <v>166</v>
      </c>
      <c r="BE126" s="160">
        <f>IF(N126="základná",J126,0)</f>
        <v>0</v>
      </c>
      <c r="BF126" s="160">
        <f>IF(N126="znížená",J126,0)</f>
        <v>0</v>
      </c>
      <c r="BG126" s="160">
        <f>IF(N126="zákl. prenesená",J126,0)</f>
        <v>0</v>
      </c>
      <c r="BH126" s="160">
        <f>IF(N126="zníž. prenesená",J126,0)</f>
        <v>0</v>
      </c>
      <c r="BI126" s="160">
        <f>IF(N126="nulová",J126,0)</f>
        <v>0</v>
      </c>
      <c r="BJ126" s="14" t="s">
        <v>173</v>
      </c>
      <c r="BK126" s="161">
        <f>ROUND(I126*H126,3)</f>
        <v>0</v>
      </c>
      <c r="BL126" s="14" t="s">
        <v>167</v>
      </c>
      <c r="BM126" s="159" t="s">
        <v>889</v>
      </c>
    </row>
    <row r="127" spans="1:65" s="12" customFormat="1" ht="22.9" customHeight="1">
      <c r="B127" s="134"/>
      <c r="D127" s="135" t="s">
        <v>74</v>
      </c>
      <c r="E127" s="145" t="s">
        <v>289</v>
      </c>
      <c r="F127" s="145" t="s">
        <v>290</v>
      </c>
      <c r="I127" s="137"/>
      <c r="J127" s="146">
        <f>BK127</f>
        <v>0</v>
      </c>
      <c r="L127" s="134"/>
      <c r="M127" s="139"/>
      <c r="N127" s="140"/>
      <c r="O127" s="140"/>
      <c r="P127" s="141">
        <f>P128</f>
        <v>0</v>
      </c>
      <c r="Q127" s="140"/>
      <c r="R127" s="141">
        <f>R128</f>
        <v>0</v>
      </c>
      <c r="S127" s="140"/>
      <c r="T127" s="142">
        <f>T128</f>
        <v>0</v>
      </c>
      <c r="AR127" s="135" t="s">
        <v>83</v>
      </c>
      <c r="AT127" s="143" t="s">
        <v>74</v>
      </c>
      <c r="AU127" s="143" t="s">
        <v>83</v>
      </c>
      <c r="AY127" s="135" t="s">
        <v>166</v>
      </c>
      <c r="BK127" s="144">
        <f>BK128</f>
        <v>0</v>
      </c>
    </row>
    <row r="128" spans="1:65" s="2" customFormat="1" ht="24.2" customHeight="1">
      <c r="A128" s="29"/>
      <c r="B128" s="147"/>
      <c r="C128" s="148" t="s">
        <v>173</v>
      </c>
      <c r="D128" s="148" t="s">
        <v>169</v>
      </c>
      <c r="E128" s="149" t="s">
        <v>292</v>
      </c>
      <c r="F128" s="150" t="s">
        <v>293</v>
      </c>
      <c r="G128" s="151" t="s">
        <v>235</v>
      </c>
      <c r="H128" s="152">
        <v>0.14000000000000001</v>
      </c>
      <c r="I128" s="153"/>
      <c r="J128" s="152">
        <f>ROUND(I128*H128,3)</f>
        <v>0</v>
      </c>
      <c r="K128" s="154"/>
      <c r="L128" s="30"/>
      <c r="M128" s="155" t="s">
        <v>1</v>
      </c>
      <c r="N128" s="156" t="s">
        <v>41</v>
      </c>
      <c r="O128" s="58"/>
      <c r="P128" s="157">
        <f>O128*H128</f>
        <v>0</v>
      </c>
      <c r="Q128" s="157">
        <v>0</v>
      </c>
      <c r="R128" s="157">
        <f>Q128*H128</f>
        <v>0</v>
      </c>
      <c r="S128" s="157">
        <v>0</v>
      </c>
      <c r="T128" s="158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167</v>
      </c>
      <c r="AT128" s="159" t="s">
        <v>169</v>
      </c>
      <c r="AU128" s="159" t="s">
        <v>173</v>
      </c>
      <c r="AY128" s="14" t="s">
        <v>166</v>
      </c>
      <c r="BE128" s="160">
        <f>IF(N128="základná",J128,0)</f>
        <v>0</v>
      </c>
      <c r="BF128" s="160">
        <f>IF(N128="znížená",J128,0)</f>
        <v>0</v>
      </c>
      <c r="BG128" s="160">
        <f>IF(N128="zákl. prenesená",J128,0)</f>
        <v>0</v>
      </c>
      <c r="BH128" s="160">
        <f>IF(N128="zníž. prenesená",J128,0)</f>
        <v>0</v>
      </c>
      <c r="BI128" s="160">
        <f>IF(N128="nulová",J128,0)</f>
        <v>0</v>
      </c>
      <c r="BJ128" s="14" t="s">
        <v>173</v>
      </c>
      <c r="BK128" s="161">
        <f>ROUND(I128*H128,3)</f>
        <v>0</v>
      </c>
      <c r="BL128" s="14" t="s">
        <v>167</v>
      </c>
      <c r="BM128" s="159" t="s">
        <v>890</v>
      </c>
    </row>
    <row r="129" spans="1:65" s="12" customFormat="1" ht="25.9" customHeight="1">
      <c r="B129" s="134"/>
      <c r="D129" s="135" t="s">
        <v>74</v>
      </c>
      <c r="E129" s="136" t="s">
        <v>295</v>
      </c>
      <c r="F129" s="136" t="s">
        <v>296</v>
      </c>
      <c r="I129" s="137"/>
      <c r="J129" s="138">
        <f>BK129</f>
        <v>0</v>
      </c>
      <c r="L129" s="134"/>
      <c r="M129" s="139"/>
      <c r="N129" s="140"/>
      <c r="O129" s="140"/>
      <c r="P129" s="141">
        <f>P130+P135</f>
        <v>0</v>
      </c>
      <c r="Q129" s="140"/>
      <c r="R129" s="141">
        <f>R130+R135</f>
        <v>0</v>
      </c>
      <c r="S129" s="140"/>
      <c r="T129" s="142">
        <f>T130+T135</f>
        <v>0</v>
      </c>
      <c r="AR129" s="135" t="s">
        <v>173</v>
      </c>
      <c r="AT129" s="143" t="s">
        <v>74</v>
      </c>
      <c r="AU129" s="143" t="s">
        <v>75</v>
      </c>
      <c r="AY129" s="135" t="s">
        <v>166</v>
      </c>
      <c r="BK129" s="144">
        <f>BK130+BK135</f>
        <v>0</v>
      </c>
    </row>
    <row r="130" spans="1:65" s="12" customFormat="1" ht="22.9" customHeight="1">
      <c r="B130" s="134"/>
      <c r="D130" s="135" t="s">
        <v>74</v>
      </c>
      <c r="E130" s="145" t="s">
        <v>466</v>
      </c>
      <c r="F130" s="145" t="s">
        <v>467</v>
      </c>
      <c r="I130" s="137"/>
      <c r="J130" s="146">
        <f>BK130</f>
        <v>0</v>
      </c>
      <c r="L130" s="134"/>
      <c r="M130" s="139"/>
      <c r="N130" s="140"/>
      <c r="O130" s="140"/>
      <c r="P130" s="141">
        <f>SUM(P131:P134)</f>
        <v>0</v>
      </c>
      <c r="Q130" s="140"/>
      <c r="R130" s="141">
        <f>SUM(R131:R134)</f>
        <v>0</v>
      </c>
      <c r="S130" s="140"/>
      <c r="T130" s="142">
        <f>SUM(T131:T134)</f>
        <v>0</v>
      </c>
      <c r="AR130" s="135" t="s">
        <v>173</v>
      </c>
      <c r="AT130" s="143" t="s">
        <v>74</v>
      </c>
      <c r="AU130" s="143" t="s">
        <v>83</v>
      </c>
      <c r="AY130" s="135" t="s">
        <v>166</v>
      </c>
      <c r="BK130" s="144">
        <f>SUM(BK131:BK134)</f>
        <v>0</v>
      </c>
    </row>
    <row r="131" spans="1:65" s="2" customFormat="1" ht="24.2" customHeight="1">
      <c r="A131" s="29"/>
      <c r="B131" s="147"/>
      <c r="C131" s="148" t="s">
        <v>179</v>
      </c>
      <c r="D131" s="148" t="s">
        <v>169</v>
      </c>
      <c r="E131" s="149" t="s">
        <v>891</v>
      </c>
      <c r="F131" s="150" t="s">
        <v>892</v>
      </c>
      <c r="G131" s="151" t="s">
        <v>893</v>
      </c>
      <c r="H131" s="152">
        <v>33848.506000000001</v>
      </c>
      <c r="I131" s="153"/>
      <c r="J131" s="152">
        <f>ROUND(I131*H131,3)</f>
        <v>0</v>
      </c>
      <c r="K131" s="154"/>
      <c r="L131" s="30"/>
      <c r="M131" s="155" t="s">
        <v>1</v>
      </c>
      <c r="N131" s="156" t="s">
        <v>41</v>
      </c>
      <c r="O131" s="58"/>
      <c r="P131" s="157">
        <f>O131*H131</f>
        <v>0</v>
      </c>
      <c r="Q131" s="157">
        <v>0</v>
      </c>
      <c r="R131" s="157">
        <f>Q131*H131</f>
        <v>0</v>
      </c>
      <c r="S131" s="157">
        <v>0</v>
      </c>
      <c r="T131" s="15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232</v>
      </c>
      <c r="AT131" s="159" t="s">
        <v>169</v>
      </c>
      <c r="AU131" s="159" t="s">
        <v>173</v>
      </c>
      <c r="AY131" s="14" t="s">
        <v>166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4" t="s">
        <v>173</v>
      </c>
      <c r="BK131" s="161">
        <f>ROUND(I131*H131,3)</f>
        <v>0</v>
      </c>
      <c r="BL131" s="14" t="s">
        <v>232</v>
      </c>
      <c r="BM131" s="159" t="s">
        <v>894</v>
      </c>
    </row>
    <row r="132" spans="1:65" s="2" customFormat="1" ht="16.5" customHeight="1">
      <c r="A132" s="29"/>
      <c r="B132" s="147"/>
      <c r="C132" s="162" t="s">
        <v>167</v>
      </c>
      <c r="D132" s="162" t="s">
        <v>271</v>
      </c>
      <c r="E132" s="163" t="s">
        <v>895</v>
      </c>
      <c r="F132" s="164" t="s">
        <v>896</v>
      </c>
      <c r="G132" s="165" t="s">
        <v>893</v>
      </c>
      <c r="H132" s="166">
        <v>33848.506000000001</v>
      </c>
      <c r="I132" s="167"/>
      <c r="J132" s="166">
        <f>ROUND(I132*H132,3)</f>
        <v>0</v>
      </c>
      <c r="K132" s="168"/>
      <c r="L132" s="169"/>
      <c r="M132" s="170" t="s">
        <v>1</v>
      </c>
      <c r="N132" s="171" t="s">
        <v>41</v>
      </c>
      <c r="O132" s="58"/>
      <c r="P132" s="157">
        <f>O132*H132</f>
        <v>0</v>
      </c>
      <c r="Q132" s="157">
        <v>0</v>
      </c>
      <c r="R132" s="157">
        <f>Q132*H132</f>
        <v>0</v>
      </c>
      <c r="S132" s="157">
        <v>0</v>
      </c>
      <c r="T132" s="158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307</v>
      </c>
      <c r="AT132" s="159" t="s">
        <v>271</v>
      </c>
      <c r="AU132" s="159" t="s">
        <v>173</v>
      </c>
      <c r="AY132" s="14" t="s">
        <v>166</v>
      </c>
      <c r="BE132" s="160">
        <f>IF(N132="základná",J132,0)</f>
        <v>0</v>
      </c>
      <c r="BF132" s="160">
        <f>IF(N132="znížená",J132,0)</f>
        <v>0</v>
      </c>
      <c r="BG132" s="160">
        <f>IF(N132="zákl. prenesená",J132,0)</f>
        <v>0</v>
      </c>
      <c r="BH132" s="160">
        <f>IF(N132="zníž. prenesená",J132,0)</f>
        <v>0</v>
      </c>
      <c r="BI132" s="160">
        <f>IF(N132="nulová",J132,0)</f>
        <v>0</v>
      </c>
      <c r="BJ132" s="14" t="s">
        <v>173</v>
      </c>
      <c r="BK132" s="161">
        <f>ROUND(I132*H132,3)</f>
        <v>0</v>
      </c>
      <c r="BL132" s="14" t="s">
        <v>232</v>
      </c>
      <c r="BM132" s="159" t="s">
        <v>897</v>
      </c>
    </row>
    <row r="133" spans="1:65" s="2" customFormat="1" ht="33" customHeight="1">
      <c r="A133" s="29"/>
      <c r="B133" s="147"/>
      <c r="C133" s="148" t="s">
        <v>188</v>
      </c>
      <c r="D133" s="148" t="s">
        <v>169</v>
      </c>
      <c r="E133" s="149" t="s">
        <v>898</v>
      </c>
      <c r="F133" s="150" t="s">
        <v>899</v>
      </c>
      <c r="G133" s="151" t="s">
        <v>893</v>
      </c>
      <c r="H133" s="152">
        <v>33848.506000000001</v>
      </c>
      <c r="I133" s="153"/>
      <c r="J133" s="152">
        <f>ROUND(I133*H133,3)</f>
        <v>0</v>
      </c>
      <c r="K133" s="154"/>
      <c r="L133" s="30"/>
      <c r="M133" s="155" t="s">
        <v>1</v>
      </c>
      <c r="N133" s="156" t="s">
        <v>41</v>
      </c>
      <c r="O133" s="58"/>
      <c r="P133" s="157">
        <f>O133*H133</f>
        <v>0</v>
      </c>
      <c r="Q133" s="157">
        <v>0</v>
      </c>
      <c r="R133" s="157">
        <f>Q133*H133</f>
        <v>0</v>
      </c>
      <c r="S133" s="157">
        <v>0</v>
      </c>
      <c r="T133" s="158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232</v>
      </c>
      <c r="AT133" s="159" t="s">
        <v>169</v>
      </c>
      <c r="AU133" s="159" t="s">
        <v>173</v>
      </c>
      <c r="AY133" s="14" t="s">
        <v>166</v>
      </c>
      <c r="BE133" s="160">
        <f>IF(N133="základná",J133,0)</f>
        <v>0</v>
      </c>
      <c r="BF133" s="160">
        <f>IF(N133="znížená",J133,0)</f>
        <v>0</v>
      </c>
      <c r="BG133" s="160">
        <f>IF(N133="zákl. prenesená",J133,0)</f>
        <v>0</v>
      </c>
      <c r="BH133" s="160">
        <f>IF(N133="zníž. prenesená",J133,0)</f>
        <v>0</v>
      </c>
      <c r="BI133" s="160">
        <f>IF(N133="nulová",J133,0)</f>
        <v>0</v>
      </c>
      <c r="BJ133" s="14" t="s">
        <v>173</v>
      </c>
      <c r="BK133" s="161">
        <f>ROUND(I133*H133,3)</f>
        <v>0</v>
      </c>
      <c r="BL133" s="14" t="s">
        <v>232</v>
      </c>
      <c r="BM133" s="159" t="s">
        <v>900</v>
      </c>
    </row>
    <row r="134" spans="1:65" s="2" customFormat="1" ht="24.2" customHeight="1">
      <c r="A134" s="29"/>
      <c r="B134" s="147"/>
      <c r="C134" s="148" t="s">
        <v>183</v>
      </c>
      <c r="D134" s="148" t="s">
        <v>169</v>
      </c>
      <c r="E134" s="149" t="s">
        <v>509</v>
      </c>
      <c r="F134" s="150" t="s">
        <v>510</v>
      </c>
      <c r="G134" s="151" t="s">
        <v>334</v>
      </c>
      <c r="H134" s="153"/>
      <c r="I134" s="153"/>
      <c r="J134" s="152">
        <f>ROUND(I134*H134,3)</f>
        <v>0</v>
      </c>
      <c r="K134" s="154"/>
      <c r="L134" s="30"/>
      <c r="M134" s="155" t="s">
        <v>1</v>
      </c>
      <c r="N134" s="156" t="s">
        <v>41</v>
      </c>
      <c r="O134" s="58"/>
      <c r="P134" s="157">
        <f>O134*H134</f>
        <v>0</v>
      </c>
      <c r="Q134" s="157">
        <v>0</v>
      </c>
      <c r="R134" s="157">
        <f>Q134*H134</f>
        <v>0</v>
      </c>
      <c r="S134" s="157">
        <v>0</v>
      </c>
      <c r="T134" s="158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232</v>
      </c>
      <c r="AT134" s="159" t="s">
        <v>169</v>
      </c>
      <c r="AU134" s="159" t="s">
        <v>173</v>
      </c>
      <c r="AY134" s="14" t="s">
        <v>166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4" t="s">
        <v>173</v>
      </c>
      <c r="BK134" s="161">
        <f>ROUND(I134*H134,3)</f>
        <v>0</v>
      </c>
      <c r="BL134" s="14" t="s">
        <v>232</v>
      </c>
      <c r="BM134" s="159" t="s">
        <v>901</v>
      </c>
    </row>
    <row r="135" spans="1:65" s="12" customFormat="1" ht="22.9" customHeight="1">
      <c r="B135" s="134"/>
      <c r="D135" s="135" t="s">
        <v>74</v>
      </c>
      <c r="E135" s="145" t="s">
        <v>599</v>
      </c>
      <c r="F135" s="145" t="s">
        <v>600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SUM(P136:P137)</f>
        <v>0</v>
      </c>
      <c r="Q135" s="140"/>
      <c r="R135" s="141">
        <f>SUM(R136:R137)</f>
        <v>0</v>
      </c>
      <c r="S135" s="140"/>
      <c r="T135" s="142">
        <f>SUM(T136:T137)</f>
        <v>0</v>
      </c>
      <c r="AR135" s="135" t="s">
        <v>173</v>
      </c>
      <c r="AT135" s="143" t="s">
        <v>74</v>
      </c>
      <c r="AU135" s="143" t="s">
        <v>83</v>
      </c>
      <c r="AY135" s="135" t="s">
        <v>166</v>
      </c>
      <c r="BK135" s="144">
        <f>SUM(BK136:BK137)</f>
        <v>0</v>
      </c>
    </row>
    <row r="136" spans="1:65" s="2" customFormat="1" ht="24.2" customHeight="1">
      <c r="A136" s="29"/>
      <c r="B136" s="147"/>
      <c r="C136" s="148" t="s">
        <v>195</v>
      </c>
      <c r="D136" s="148" t="s">
        <v>169</v>
      </c>
      <c r="E136" s="149" t="s">
        <v>602</v>
      </c>
      <c r="F136" s="150" t="s">
        <v>603</v>
      </c>
      <c r="G136" s="151" t="s">
        <v>177</v>
      </c>
      <c r="H136" s="152">
        <v>1094.9770000000001</v>
      </c>
      <c r="I136" s="153"/>
      <c r="J136" s="152">
        <f>ROUND(I136*H136,3)</f>
        <v>0</v>
      </c>
      <c r="K136" s="154"/>
      <c r="L136" s="30"/>
      <c r="M136" s="155" t="s">
        <v>1</v>
      </c>
      <c r="N136" s="156" t="s">
        <v>41</v>
      </c>
      <c r="O136" s="58"/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8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232</v>
      </c>
      <c r="AT136" s="159" t="s">
        <v>169</v>
      </c>
      <c r="AU136" s="159" t="s">
        <v>173</v>
      </c>
      <c r="AY136" s="14" t="s">
        <v>166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173</v>
      </c>
      <c r="BK136" s="161">
        <f>ROUND(I136*H136,3)</f>
        <v>0</v>
      </c>
      <c r="BL136" s="14" t="s">
        <v>232</v>
      </c>
      <c r="BM136" s="159" t="s">
        <v>902</v>
      </c>
    </row>
    <row r="137" spans="1:65" s="2" customFormat="1" ht="24.2" customHeight="1">
      <c r="A137" s="29"/>
      <c r="B137" s="147"/>
      <c r="C137" s="148" t="s">
        <v>199</v>
      </c>
      <c r="D137" s="148" t="s">
        <v>169</v>
      </c>
      <c r="E137" s="149" t="s">
        <v>606</v>
      </c>
      <c r="F137" s="150" t="s">
        <v>607</v>
      </c>
      <c r="G137" s="151" t="s">
        <v>177</v>
      </c>
      <c r="H137" s="152">
        <v>1083.152</v>
      </c>
      <c r="I137" s="153"/>
      <c r="J137" s="152">
        <f>ROUND(I137*H137,3)</f>
        <v>0</v>
      </c>
      <c r="K137" s="154"/>
      <c r="L137" s="30"/>
      <c r="M137" s="155" t="s">
        <v>1</v>
      </c>
      <c r="N137" s="156" t="s">
        <v>41</v>
      </c>
      <c r="O137" s="58"/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8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232</v>
      </c>
      <c r="AT137" s="159" t="s">
        <v>169</v>
      </c>
      <c r="AU137" s="159" t="s">
        <v>173</v>
      </c>
      <c r="AY137" s="14" t="s">
        <v>166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173</v>
      </c>
      <c r="BK137" s="161">
        <f>ROUND(I137*H137,3)</f>
        <v>0</v>
      </c>
      <c r="BL137" s="14" t="s">
        <v>232</v>
      </c>
      <c r="BM137" s="159" t="s">
        <v>903</v>
      </c>
    </row>
    <row r="138" spans="1:65" s="12" customFormat="1" ht="25.9" customHeight="1">
      <c r="B138" s="134"/>
      <c r="D138" s="135" t="s">
        <v>74</v>
      </c>
      <c r="E138" s="136" t="s">
        <v>636</v>
      </c>
      <c r="F138" s="136" t="s">
        <v>637</v>
      </c>
      <c r="I138" s="137"/>
      <c r="J138" s="138">
        <f>BK138</f>
        <v>0</v>
      </c>
      <c r="L138" s="134"/>
      <c r="M138" s="139"/>
      <c r="N138" s="140"/>
      <c r="O138" s="140"/>
      <c r="P138" s="141">
        <f>P139</f>
        <v>0</v>
      </c>
      <c r="Q138" s="140"/>
      <c r="R138" s="141">
        <f>R139</f>
        <v>0</v>
      </c>
      <c r="S138" s="140"/>
      <c r="T138" s="142">
        <f>T139</f>
        <v>0</v>
      </c>
      <c r="AR138" s="135" t="s">
        <v>167</v>
      </c>
      <c r="AT138" s="143" t="s">
        <v>74</v>
      </c>
      <c r="AU138" s="143" t="s">
        <v>75</v>
      </c>
      <c r="AY138" s="135" t="s">
        <v>166</v>
      </c>
      <c r="BK138" s="144">
        <f>BK139</f>
        <v>0</v>
      </c>
    </row>
    <row r="139" spans="1:65" s="2" customFormat="1" ht="21.75" customHeight="1">
      <c r="A139" s="29"/>
      <c r="B139" s="147"/>
      <c r="C139" s="148" t="s">
        <v>203</v>
      </c>
      <c r="D139" s="148" t="s">
        <v>169</v>
      </c>
      <c r="E139" s="149" t="s">
        <v>904</v>
      </c>
      <c r="F139" s="150" t="s">
        <v>905</v>
      </c>
      <c r="G139" s="151" t="s">
        <v>641</v>
      </c>
      <c r="H139" s="152">
        <v>32</v>
      </c>
      <c r="I139" s="153"/>
      <c r="J139" s="152">
        <f>ROUND(I139*H139,3)</f>
        <v>0</v>
      </c>
      <c r="K139" s="154"/>
      <c r="L139" s="30"/>
      <c r="M139" s="172" t="s">
        <v>1</v>
      </c>
      <c r="N139" s="173" t="s">
        <v>41</v>
      </c>
      <c r="O139" s="174"/>
      <c r="P139" s="175">
        <f>O139*H139</f>
        <v>0</v>
      </c>
      <c r="Q139" s="175">
        <v>0</v>
      </c>
      <c r="R139" s="175">
        <f>Q139*H139</f>
        <v>0</v>
      </c>
      <c r="S139" s="175">
        <v>0</v>
      </c>
      <c r="T139" s="176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642</v>
      </c>
      <c r="AT139" s="159" t="s">
        <v>169</v>
      </c>
      <c r="AU139" s="159" t="s">
        <v>83</v>
      </c>
      <c r="AY139" s="14" t="s">
        <v>166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173</v>
      </c>
      <c r="BK139" s="161">
        <f>ROUND(I139*H139,3)</f>
        <v>0</v>
      </c>
      <c r="BL139" s="14" t="s">
        <v>642</v>
      </c>
      <c r="BM139" s="159" t="s">
        <v>906</v>
      </c>
    </row>
    <row r="140" spans="1:65" s="2" customFormat="1" ht="6.95" customHeight="1">
      <c r="A140" s="29"/>
      <c r="B140" s="47"/>
      <c r="C140" s="48"/>
      <c r="D140" s="48"/>
      <c r="E140" s="48"/>
      <c r="F140" s="48"/>
      <c r="G140" s="48"/>
      <c r="H140" s="48"/>
      <c r="I140" s="48"/>
      <c r="J140" s="48"/>
      <c r="K140" s="48"/>
      <c r="L140" s="30"/>
      <c r="M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</sheetData>
  <autoFilter ref="C122:K139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907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ROUND((SUM(BE126:BE158)),  2)</f>
        <v>0</v>
      </c>
      <c r="G33" s="100"/>
      <c r="H33" s="100"/>
      <c r="I33" s="101">
        <v>0.2</v>
      </c>
      <c r="J33" s="99">
        <f>ROUND(((SUM(BE126:BE158))*I33),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ROUND((SUM(BF126:BF158)),  2)</f>
        <v>0</v>
      </c>
      <c r="G34" s="100"/>
      <c r="H34" s="100"/>
      <c r="I34" s="101">
        <v>0.2</v>
      </c>
      <c r="J34" s="99">
        <f>ROUND(((SUM(BF126:BF158))*I34),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ROUND((SUM(BG126:BG158)),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ROUND((SUM(BH126:BH158)),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ROUND((SUM(BI126:BI158)),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SO013 - SO-01.3 Vonkajšie prístupové plochy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132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hidden="1" customHeight="1">
      <c r="B98" s="119"/>
      <c r="D98" s="120" t="s">
        <v>649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hidden="1" customHeight="1">
      <c r="B99" s="119"/>
      <c r="D99" s="120" t="s">
        <v>908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31" s="10" customFormat="1" ht="19.899999999999999" hidden="1" customHeight="1">
      <c r="B100" s="119"/>
      <c r="D100" s="120" t="s">
        <v>909</v>
      </c>
      <c r="E100" s="121"/>
      <c r="F100" s="121"/>
      <c r="G100" s="121"/>
      <c r="H100" s="121"/>
      <c r="I100" s="121"/>
      <c r="J100" s="122">
        <f>J137</f>
        <v>0</v>
      </c>
      <c r="L100" s="119"/>
    </row>
    <row r="101" spans="1:31" s="10" customFormat="1" ht="19.899999999999999" hidden="1" customHeight="1">
      <c r="B101" s="119"/>
      <c r="D101" s="120" t="s">
        <v>134</v>
      </c>
      <c r="E101" s="121"/>
      <c r="F101" s="121"/>
      <c r="G101" s="121"/>
      <c r="H101" s="121"/>
      <c r="I101" s="121"/>
      <c r="J101" s="122">
        <f>J141</f>
        <v>0</v>
      </c>
      <c r="L101" s="119"/>
    </row>
    <row r="102" spans="1:31" s="10" customFormat="1" ht="19.899999999999999" hidden="1" customHeight="1">
      <c r="B102" s="119"/>
      <c r="D102" s="120" t="s">
        <v>136</v>
      </c>
      <c r="E102" s="121"/>
      <c r="F102" s="121"/>
      <c r="G102" s="121"/>
      <c r="H102" s="121"/>
      <c r="I102" s="121"/>
      <c r="J102" s="122">
        <f>J146</f>
        <v>0</v>
      </c>
      <c r="L102" s="119"/>
    </row>
    <row r="103" spans="1:31" s="10" customFormat="1" ht="19.899999999999999" hidden="1" customHeight="1">
      <c r="B103" s="119"/>
      <c r="D103" s="120" t="s">
        <v>137</v>
      </c>
      <c r="E103" s="121"/>
      <c r="F103" s="121"/>
      <c r="G103" s="121"/>
      <c r="H103" s="121"/>
      <c r="I103" s="121"/>
      <c r="J103" s="122">
        <f>J150</f>
        <v>0</v>
      </c>
      <c r="L103" s="119"/>
    </row>
    <row r="104" spans="1:31" s="9" customFormat="1" ht="24.95" hidden="1" customHeight="1">
      <c r="B104" s="115"/>
      <c r="D104" s="116" t="s">
        <v>138</v>
      </c>
      <c r="E104" s="117"/>
      <c r="F104" s="117"/>
      <c r="G104" s="117"/>
      <c r="H104" s="117"/>
      <c r="I104" s="117"/>
      <c r="J104" s="118">
        <f>J152</f>
        <v>0</v>
      </c>
      <c r="L104" s="115"/>
    </row>
    <row r="105" spans="1:31" s="10" customFormat="1" ht="19.899999999999999" hidden="1" customHeight="1">
      <c r="B105" s="119"/>
      <c r="D105" s="120" t="s">
        <v>143</v>
      </c>
      <c r="E105" s="121"/>
      <c r="F105" s="121"/>
      <c r="G105" s="121"/>
      <c r="H105" s="121"/>
      <c r="I105" s="121"/>
      <c r="J105" s="122">
        <f>J153</f>
        <v>0</v>
      </c>
      <c r="L105" s="119"/>
    </row>
    <row r="106" spans="1:31" s="9" customFormat="1" ht="24.95" hidden="1" customHeight="1">
      <c r="B106" s="115"/>
      <c r="D106" s="116" t="s">
        <v>151</v>
      </c>
      <c r="E106" s="117"/>
      <c r="F106" s="117"/>
      <c r="G106" s="117"/>
      <c r="H106" s="117"/>
      <c r="I106" s="117"/>
      <c r="J106" s="118">
        <f>J157</f>
        <v>0</v>
      </c>
      <c r="L106" s="115"/>
    </row>
    <row r="107" spans="1:31" s="2" customFormat="1" ht="21.75" hidden="1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hidden="1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idden="1"/>
    <row r="110" spans="1:31" hidden="1"/>
    <row r="111" spans="1:31" hidden="1"/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152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14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23" t="str">
        <f>E7</f>
        <v>Základná škola TULIPÁNOVÁ, Tulipánová 1, Nitra – Rekonštrukcia pavilónu 3</v>
      </c>
      <c r="F116" s="224"/>
      <c r="G116" s="224"/>
      <c r="H116" s="224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125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19" t="str">
        <f>E9</f>
        <v>SO013 - SO-01.3 Vonkajšie prístupové plochy</v>
      </c>
      <c r="F118" s="222"/>
      <c r="G118" s="222"/>
      <c r="H118" s="222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18</v>
      </c>
      <c r="D120" s="29"/>
      <c r="E120" s="29"/>
      <c r="F120" s="22" t="str">
        <f>F12</f>
        <v xml:space="preserve"> Tulipánová 1, Nitra</v>
      </c>
      <c r="G120" s="29"/>
      <c r="H120" s="29"/>
      <c r="I120" s="24" t="s">
        <v>20</v>
      </c>
      <c r="J120" s="55">
        <f>IF(J12="","",J12)</f>
        <v>44937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21</v>
      </c>
      <c r="D122" s="29"/>
      <c r="E122" s="29"/>
      <c r="F122" s="22" t="str">
        <f>E15</f>
        <v>Mesto Nitra</v>
      </c>
      <c r="G122" s="29"/>
      <c r="H122" s="29"/>
      <c r="I122" s="24" t="s">
        <v>27</v>
      </c>
      <c r="J122" s="27" t="str">
        <f>E21</f>
        <v>Ing. Imrich CIGÁŇ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25</v>
      </c>
      <c r="D123" s="29"/>
      <c r="E123" s="29"/>
      <c r="F123" s="22" t="str">
        <f>IF(E18="","",E18)</f>
        <v>Vyplň údaj</v>
      </c>
      <c r="G123" s="29"/>
      <c r="H123" s="29"/>
      <c r="I123" s="24" t="s">
        <v>31</v>
      </c>
      <c r="J123" s="27" t="str">
        <f>E24</f>
        <v>Ing. Imrich CIGÁŇ , s.r.o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153</v>
      </c>
      <c r="D125" s="126" t="s">
        <v>60</v>
      </c>
      <c r="E125" s="126" t="s">
        <v>56</v>
      </c>
      <c r="F125" s="126" t="s">
        <v>57</v>
      </c>
      <c r="G125" s="126" t="s">
        <v>154</v>
      </c>
      <c r="H125" s="126" t="s">
        <v>155</v>
      </c>
      <c r="I125" s="126" t="s">
        <v>156</v>
      </c>
      <c r="J125" s="127" t="s">
        <v>129</v>
      </c>
      <c r="K125" s="128" t="s">
        <v>157</v>
      </c>
      <c r="L125" s="129"/>
      <c r="M125" s="62" t="s">
        <v>1</v>
      </c>
      <c r="N125" s="63" t="s">
        <v>39</v>
      </c>
      <c r="O125" s="63" t="s">
        <v>158</v>
      </c>
      <c r="P125" s="63" t="s">
        <v>159</v>
      </c>
      <c r="Q125" s="63" t="s">
        <v>160</v>
      </c>
      <c r="R125" s="63" t="s">
        <v>161</v>
      </c>
      <c r="S125" s="63" t="s">
        <v>162</v>
      </c>
      <c r="T125" s="64" t="s">
        <v>163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130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P127+P152+P157</f>
        <v>0</v>
      </c>
      <c r="Q126" s="66"/>
      <c r="R126" s="131">
        <f>R127+R152+R157</f>
        <v>0</v>
      </c>
      <c r="S126" s="66"/>
      <c r="T126" s="132">
        <f>T127+T152+T157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74</v>
      </c>
      <c r="AU126" s="14" t="s">
        <v>131</v>
      </c>
      <c r="BK126" s="133">
        <f>BK127+BK152+BK157</f>
        <v>0</v>
      </c>
    </row>
    <row r="127" spans="1:63" s="12" customFormat="1" ht="25.9" customHeight="1">
      <c r="B127" s="134"/>
      <c r="D127" s="135" t="s">
        <v>74</v>
      </c>
      <c r="E127" s="136" t="s">
        <v>164</v>
      </c>
      <c r="F127" s="136" t="s">
        <v>165</v>
      </c>
      <c r="I127" s="137"/>
      <c r="J127" s="138">
        <f>BK127</f>
        <v>0</v>
      </c>
      <c r="L127" s="134"/>
      <c r="M127" s="139"/>
      <c r="N127" s="140"/>
      <c r="O127" s="140"/>
      <c r="P127" s="141">
        <f>P128+P133+P137+P141+P146+P150</f>
        <v>0</v>
      </c>
      <c r="Q127" s="140"/>
      <c r="R127" s="141">
        <f>R128+R133+R137+R141+R146+R150</f>
        <v>0</v>
      </c>
      <c r="S127" s="140"/>
      <c r="T127" s="142">
        <f>T128+T133+T137+T141+T146+T150</f>
        <v>0</v>
      </c>
      <c r="AR127" s="135" t="s">
        <v>83</v>
      </c>
      <c r="AT127" s="143" t="s">
        <v>74</v>
      </c>
      <c r="AU127" s="143" t="s">
        <v>75</v>
      </c>
      <c r="AY127" s="135" t="s">
        <v>166</v>
      </c>
      <c r="BK127" s="144">
        <f>BK128+BK133+BK137+BK141+BK146+BK150</f>
        <v>0</v>
      </c>
    </row>
    <row r="128" spans="1:63" s="12" customFormat="1" ht="22.9" customHeight="1">
      <c r="B128" s="134"/>
      <c r="D128" s="135" t="s">
        <v>74</v>
      </c>
      <c r="E128" s="145" t="s">
        <v>83</v>
      </c>
      <c r="F128" s="145" t="s">
        <v>657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SUM(P129:P132)</f>
        <v>0</v>
      </c>
      <c r="Q128" s="140"/>
      <c r="R128" s="141">
        <f>SUM(R129:R132)</f>
        <v>0</v>
      </c>
      <c r="S128" s="140"/>
      <c r="T128" s="142">
        <f>SUM(T129:T132)</f>
        <v>0</v>
      </c>
      <c r="AR128" s="135" t="s">
        <v>83</v>
      </c>
      <c r="AT128" s="143" t="s">
        <v>74</v>
      </c>
      <c r="AU128" s="143" t="s">
        <v>83</v>
      </c>
      <c r="AY128" s="135" t="s">
        <v>166</v>
      </c>
      <c r="BK128" s="144">
        <f>SUM(BK129:BK132)</f>
        <v>0</v>
      </c>
    </row>
    <row r="129" spans="1:65" s="2" customFormat="1" ht="24.2" customHeight="1">
      <c r="A129" s="29"/>
      <c r="B129" s="147"/>
      <c r="C129" s="148" t="s">
        <v>83</v>
      </c>
      <c r="D129" s="148" t="s">
        <v>169</v>
      </c>
      <c r="E129" s="149" t="s">
        <v>910</v>
      </c>
      <c r="F129" s="150" t="s">
        <v>911</v>
      </c>
      <c r="G129" s="151" t="s">
        <v>172</v>
      </c>
      <c r="H129" s="152">
        <v>18.033999999999999</v>
      </c>
      <c r="I129" s="153"/>
      <c r="J129" s="152">
        <f>ROUND(I129*H129,3)</f>
        <v>0</v>
      </c>
      <c r="K129" s="154"/>
      <c r="L129" s="30"/>
      <c r="M129" s="155" t="s">
        <v>1</v>
      </c>
      <c r="N129" s="156" t="s">
        <v>41</v>
      </c>
      <c r="O129" s="58"/>
      <c r="P129" s="157">
        <f>O129*H129</f>
        <v>0</v>
      </c>
      <c r="Q129" s="157">
        <v>0</v>
      </c>
      <c r="R129" s="157">
        <f>Q129*H129</f>
        <v>0</v>
      </c>
      <c r="S129" s="157">
        <v>0</v>
      </c>
      <c r="T129" s="158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167</v>
      </c>
      <c r="AT129" s="159" t="s">
        <v>169</v>
      </c>
      <c r="AU129" s="159" t="s">
        <v>173</v>
      </c>
      <c r="AY129" s="14" t="s">
        <v>166</v>
      </c>
      <c r="BE129" s="160">
        <f>IF(N129="základná",J129,0)</f>
        <v>0</v>
      </c>
      <c r="BF129" s="160">
        <f>IF(N129="znížená",J129,0)</f>
        <v>0</v>
      </c>
      <c r="BG129" s="160">
        <f>IF(N129="zákl. prenesená",J129,0)</f>
        <v>0</v>
      </c>
      <c r="BH129" s="160">
        <f>IF(N129="zníž. prenesená",J129,0)</f>
        <v>0</v>
      </c>
      <c r="BI129" s="160">
        <f>IF(N129="nulová",J129,0)</f>
        <v>0</v>
      </c>
      <c r="BJ129" s="14" t="s">
        <v>173</v>
      </c>
      <c r="BK129" s="161">
        <f>ROUND(I129*H129,3)</f>
        <v>0</v>
      </c>
      <c r="BL129" s="14" t="s">
        <v>167</v>
      </c>
      <c r="BM129" s="159" t="s">
        <v>912</v>
      </c>
    </row>
    <row r="130" spans="1:65" s="2" customFormat="1" ht="33" customHeight="1">
      <c r="A130" s="29"/>
      <c r="B130" s="147"/>
      <c r="C130" s="148" t="s">
        <v>173</v>
      </c>
      <c r="D130" s="148" t="s">
        <v>169</v>
      </c>
      <c r="E130" s="149" t="s">
        <v>913</v>
      </c>
      <c r="F130" s="150" t="s">
        <v>914</v>
      </c>
      <c r="G130" s="151" t="s">
        <v>172</v>
      </c>
      <c r="H130" s="152">
        <v>18.033999999999999</v>
      </c>
      <c r="I130" s="153"/>
      <c r="J130" s="152">
        <f>ROUND(I130*H130,3)</f>
        <v>0</v>
      </c>
      <c r="K130" s="154"/>
      <c r="L130" s="30"/>
      <c r="M130" s="155" t="s">
        <v>1</v>
      </c>
      <c r="N130" s="156" t="s">
        <v>41</v>
      </c>
      <c r="O130" s="58"/>
      <c r="P130" s="157">
        <f>O130*H130</f>
        <v>0</v>
      </c>
      <c r="Q130" s="157">
        <v>0</v>
      </c>
      <c r="R130" s="157">
        <f>Q130*H130</f>
        <v>0</v>
      </c>
      <c r="S130" s="157">
        <v>0</v>
      </c>
      <c r="T130" s="158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167</v>
      </c>
      <c r="AT130" s="159" t="s">
        <v>169</v>
      </c>
      <c r="AU130" s="159" t="s">
        <v>173</v>
      </c>
      <c r="AY130" s="14" t="s">
        <v>166</v>
      </c>
      <c r="BE130" s="160">
        <f>IF(N130="základná",J130,0)</f>
        <v>0</v>
      </c>
      <c r="BF130" s="160">
        <f>IF(N130="znížená",J130,0)</f>
        <v>0</v>
      </c>
      <c r="BG130" s="160">
        <f>IF(N130="zákl. prenesená",J130,0)</f>
        <v>0</v>
      </c>
      <c r="BH130" s="160">
        <f>IF(N130="zníž. prenesená",J130,0)</f>
        <v>0</v>
      </c>
      <c r="BI130" s="160">
        <f>IF(N130="nulová",J130,0)</f>
        <v>0</v>
      </c>
      <c r="BJ130" s="14" t="s">
        <v>173</v>
      </c>
      <c r="BK130" s="161">
        <f>ROUND(I130*H130,3)</f>
        <v>0</v>
      </c>
      <c r="BL130" s="14" t="s">
        <v>167</v>
      </c>
      <c r="BM130" s="159" t="s">
        <v>915</v>
      </c>
    </row>
    <row r="131" spans="1:65" s="2" customFormat="1" ht="37.9" customHeight="1">
      <c r="A131" s="29"/>
      <c r="B131" s="147"/>
      <c r="C131" s="148" t="s">
        <v>179</v>
      </c>
      <c r="D131" s="148" t="s">
        <v>169</v>
      </c>
      <c r="E131" s="149" t="s">
        <v>916</v>
      </c>
      <c r="F131" s="150" t="s">
        <v>917</v>
      </c>
      <c r="G131" s="151" t="s">
        <v>172</v>
      </c>
      <c r="H131" s="152">
        <v>108.20399999999999</v>
      </c>
      <c r="I131" s="153"/>
      <c r="J131" s="152">
        <f>ROUND(I131*H131,3)</f>
        <v>0</v>
      </c>
      <c r="K131" s="154"/>
      <c r="L131" s="30"/>
      <c r="M131" s="155" t="s">
        <v>1</v>
      </c>
      <c r="N131" s="156" t="s">
        <v>41</v>
      </c>
      <c r="O131" s="58"/>
      <c r="P131" s="157">
        <f>O131*H131</f>
        <v>0</v>
      </c>
      <c r="Q131" s="157">
        <v>0</v>
      </c>
      <c r="R131" s="157">
        <f>Q131*H131</f>
        <v>0</v>
      </c>
      <c r="S131" s="157">
        <v>0</v>
      </c>
      <c r="T131" s="15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167</v>
      </c>
      <c r="AT131" s="159" t="s">
        <v>169</v>
      </c>
      <c r="AU131" s="159" t="s">
        <v>173</v>
      </c>
      <c r="AY131" s="14" t="s">
        <v>166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4" t="s">
        <v>173</v>
      </c>
      <c r="BK131" s="161">
        <f>ROUND(I131*H131,3)</f>
        <v>0</v>
      </c>
      <c r="BL131" s="14" t="s">
        <v>167</v>
      </c>
      <c r="BM131" s="159" t="s">
        <v>918</v>
      </c>
    </row>
    <row r="132" spans="1:65" s="2" customFormat="1" ht="24.2" customHeight="1">
      <c r="A132" s="29"/>
      <c r="B132" s="147"/>
      <c r="C132" s="148" t="s">
        <v>167</v>
      </c>
      <c r="D132" s="148" t="s">
        <v>169</v>
      </c>
      <c r="E132" s="149" t="s">
        <v>919</v>
      </c>
      <c r="F132" s="150" t="s">
        <v>920</v>
      </c>
      <c r="G132" s="151" t="s">
        <v>235</v>
      </c>
      <c r="H132" s="152">
        <v>27.050999999999998</v>
      </c>
      <c r="I132" s="153"/>
      <c r="J132" s="152">
        <f>ROUND(I132*H132,3)</f>
        <v>0</v>
      </c>
      <c r="K132" s="154"/>
      <c r="L132" s="30"/>
      <c r="M132" s="155" t="s">
        <v>1</v>
      </c>
      <c r="N132" s="156" t="s">
        <v>41</v>
      </c>
      <c r="O132" s="58"/>
      <c r="P132" s="157">
        <f>O132*H132</f>
        <v>0</v>
      </c>
      <c r="Q132" s="157">
        <v>0</v>
      </c>
      <c r="R132" s="157">
        <f>Q132*H132</f>
        <v>0</v>
      </c>
      <c r="S132" s="157">
        <v>0</v>
      </c>
      <c r="T132" s="158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167</v>
      </c>
      <c r="AT132" s="159" t="s">
        <v>169</v>
      </c>
      <c r="AU132" s="159" t="s">
        <v>173</v>
      </c>
      <c r="AY132" s="14" t="s">
        <v>166</v>
      </c>
      <c r="BE132" s="160">
        <f>IF(N132="základná",J132,0)</f>
        <v>0</v>
      </c>
      <c r="BF132" s="160">
        <f>IF(N132="znížená",J132,0)</f>
        <v>0</v>
      </c>
      <c r="BG132" s="160">
        <f>IF(N132="zákl. prenesená",J132,0)</f>
        <v>0</v>
      </c>
      <c r="BH132" s="160">
        <f>IF(N132="zníž. prenesená",J132,0)</f>
        <v>0</v>
      </c>
      <c r="BI132" s="160">
        <f>IF(N132="nulová",J132,0)</f>
        <v>0</v>
      </c>
      <c r="BJ132" s="14" t="s">
        <v>173</v>
      </c>
      <c r="BK132" s="161">
        <f>ROUND(I132*H132,3)</f>
        <v>0</v>
      </c>
      <c r="BL132" s="14" t="s">
        <v>167</v>
      </c>
      <c r="BM132" s="159" t="s">
        <v>921</v>
      </c>
    </row>
    <row r="133" spans="1:65" s="12" customFormat="1" ht="22.9" customHeight="1">
      <c r="B133" s="134"/>
      <c r="D133" s="135" t="s">
        <v>74</v>
      </c>
      <c r="E133" s="145" t="s">
        <v>173</v>
      </c>
      <c r="F133" s="145" t="s">
        <v>922</v>
      </c>
      <c r="I133" s="137"/>
      <c r="J133" s="146">
        <f>BK133</f>
        <v>0</v>
      </c>
      <c r="L133" s="134"/>
      <c r="M133" s="139"/>
      <c r="N133" s="140"/>
      <c r="O133" s="140"/>
      <c r="P133" s="141">
        <f>SUM(P134:P136)</f>
        <v>0</v>
      </c>
      <c r="Q133" s="140"/>
      <c r="R133" s="141">
        <f>SUM(R134:R136)</f>
        <v>0</v>
      </c>
      <c r="S133" s="140"/>
      <c r="T133" s="142">
        <f>SUM(T134:T136)</f>
        <v>0</v>
      </c>
      <c r="AR133" s="135" t="s">
        <v>83</v>
      </c>
      <c r="AT133" s="143" t="s">
        <v>74</v>
      </c>
      <c r="AU133" s="143" t="s">
        <v>83</v>
      </c>
      <c r="AY133" s="135" t="s">
        <v>166</v>
      </c>
      <c r="BK133" s="144">
        <f>SUM(BK134:BK136)</f>
        <v>0</v>
      </c>
    </row>
    <row r="134" spans="1:65" s="2" customFormat="1" ht="16.5" customHeight="1">
      <c r="A134" s="29"/>
      <c r="B134" s="147"/>
      <c r="C134" s="148" t="s">
        <v>188</v>
      </c>
      <c r="D134" s="148" t="s">
        <v>169</v>
      </c>
      <c r="E134" s="149" t="s">
        <v>923</v>
      </c>
      <c r="F134" s="150" t="s">
        <v>924</v>
      </c>
      <c r="G134" s="151" t="s">
        <v>172</v>
      </c>
      <c r="H134" s="152">
        <v>2.7090000000000001</v>
      </c>
      <c r="I134" s="153"/>
      <c r="J134" s="152">
        <f>ROUND(I134*H134,3)</f>
        <v>0</v>
      </c>
      <c r="K134" s="154"/>
      <c r="L134" s="30"/>
      <c r="M134" s="155" t="s">
        <v>1</v>
      </c>
      <c r="N134" s="156" t="s">
        <v>41</v>
      </c>
      <c r="O134" s="58"/>
      <c r="P134" s="157">
        <f>O134*H134</f>
        <v>0</v>
      </c>
      <c r="Q134" s="157">
        <v>0</v>
      </c>
      <c r="R134" s="157">
        <f>Q134*H134</f>
        <v>0</v>
      </c>
      <c r="S134" s="157">
        <v>0</v>
      </c>
      <c r="T134" s="158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167</v>
      </c>
      <c r="AT134" s="159" t="s">
        <v>169</v>
      </c>
      <c r="AU134" s="159" t="s">
        <v>173</v>
      </c>
      <c r="AY134" s="14" t="s">
        <v>166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4" t="s">
        <v>173</v>
      </c>
      <c r="BK134" s="161">
        <f>ROUND(I134*H134,3)</f>
        <v>0</v>
      </c>
      <c r="BL134" s="14" t="s">
        <v>167</v>
      </c>
      <c r="BM134" s="159" t="s">
        <v>925</v>
      </c>
    </row>
    <row r="135" spans="1:65" s="2" customFormat="1" ht="21.75" customHeight="1">
      <c r="A135" s="29"/>
      <c r="B135" s="147"/>
      <c r="C135" s="148" t="s">
        <v>183</v>
      </c>
      <c r="D135" s="148" t="s">
        <v>169</v>
      </c>
      <c r="E135" s="149" t="s">
        <v>926</v>
      </c>
      <c r="F135" s="150" t="s">
        <v>927</v>
      </c>
      <c r="G135" s="151" t="s">
        <v>177</v>
      </c>
      <c r="H135" s="152">
        <v>11.59</v>
      </c>
      <c r="I135" s="153"/>
      <c r="J135" s="152">
        <f>ROUND(I135*H135,3)</f>
        <v>0</v>
      </c>
      <c r="K135" s="154"/>
      <c r="L135" s="30"/>
      <c r="M135" s="155" t="s">
        <v>1</v>
      </c>
      <c r="N135" s="156" t="s">
        <v>41</v>
      </c>
      <c r="O135" s="58"/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167</v>
      </c>
      <c r="AT135" s="159" t="s">
        <v>169</v>
      </c>
      <c r="AU135" s="159" t="s">
        <v>173</v>
      </c>
      <c r="AY135" s="14" t="s">
        <v>166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4" t="s">
        <v>173</v>
      </c>
      <c r="BK135" s="161">
        <f>ROUND(I135*H135,3)</f>
        <v>0</v>
      </c>
      <c r="BL135" s="14" t="s">
        <v>167</v>
      </c>
      <c r="BM135" s="159" t="s">
        <v>928</v>
      </c>
    </row>
    <row r="136" spans="1:65" s="2" customFormat="1" ht="21.75" customHeight="1">
      <c r="A136" s="29"/>
      <c r="B136" s="147"/>
      <c r="C136" s="148" t="s">
        <v>195</v>
      </c>
      <c r="D136" s="148" t="s">
        <v>169</v>
      </c>
      <c r="E136" s="149" t="s">
        <v>929</v>
      </c>
      <c r="F136" s="150" t="s">
        <v>930</v>
      </c>
      <c r="G136" s="151" t="s">
        <v>177</v>
      </c>
      <c r="H136" s="152">
        <v>11.59</v>
      </c>
      <c r="I136" s="153"/>
      <c r="J136" s="152">
        <f>ROUND(I136*H136,3)</f>
        <v>0</v>
      </c>
      <c r="K136" s="154"/>
      <c r="L136" s="30"/>
      <c r="M136" s="155" t="s">
        <v>1</v>
      </c>
      <c r="N136" s="156" t="s">
        <v>41</v>
      </c>
      <c r="O136" s="58"/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8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167</v>
      </c>
      <c r="AT136" s="159" t="s">
        <v>169</v>
      </c>
      <c r="AU136" s="159" t="s">
        <v>173</v>
      </c>
      <c r="AY136" s="14" t="s">
        <v>166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173</v>
      </c>
      <c r="BK136" s="161">
        <f>ROUND(I136*H136,3)</f>
        <v>0</v>
      </c>
      <c r="BL136" s="14" t="s">
        <v>167</v>
      </c>
      <c r="BM136" s="159" t="s">
        <v>931</v>
      </c>
    </row>
    <row r="137" spans="1:65" s="12" customFormat="1" ht="22.9" customHeight="1">
      <c r="B137" s="134"/>
      <c r="D137" s="135" t="s">
        <v>74</v>
      </c>
      <c r="E137" s="145" t="s">
        <v>188</v>
      </c>
      <c r="F137" s="145" t="s">
        <v>932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SUM(P138:P140)</f>
        <v>0</v>
      </c>
      <c r="Q137" s="140"/>
      <c r="R137" s="141">
        <f>SUM(R138:R140)</f>
        <v>0</v>
      </c>
      <c r="S137" s="140"/>
      <c r="T137" s="142">
        <f>SUM(T138:T140)</f>
        <v>0</v>
      </c>
      <c r="AR137" s="135" t="s">
        <v>83</v>
      </c>
      <c r="AT137" s="143" t="s">
        <v>74</v>
      </c>
      <c r="AU137" s="143" t="s">
        <v>83</v>
      </c>
      <c r="AY137" s="135" t="s">
        <v>166</v>
      </c>
      <c r="BK137" s="144">
        <f>SUM(BK138:BK140)</f>
        <v>0</v>
      </c>
    </row>
    <row r="138" spans="1:65" s="2" customFormat="1" ht="24.2" customHeight="1">
      <c r="A138" s="29"/>
      <c r="B138" s="147"/>
      <c r="C138" s="148" t="s">
        <v>199</v>
      </c>
      <c r="D138" s="148" t="s">
        <v>169</v>
      </c>
      <c r="E138" s="149" t="s">
        <v>933</v>
      </c>
      <c r="F138" s="150" t="s">
        <v>934</v>
      </c>
      <c r="G138" s="151" t="s">
        <v>177</v>
      </c>
      <c r="H138" s="152">
        <v>54.773000000000003</v>
      </c>
      <c r="I138" s="153"/>
      <c r="J138" s="152">
        <f>ROUND(I138*H138,3)</f>
        <v>0</v>
      </c>
      <c r="K138" s="154"/>
      <c r="L138" s="30"/>
      <c r="M138" s="155" t="s">
        <v>1</v>
      </c>
      <c r="N138" s="156" t="s">
        <v>41</v>
      </c>
      <c r="O138" s="58"/>
      <c r="P138" s="157">
        <f>O138*H138</f>
        <v>0</v>
      </c>
      <c r="Q138" s="157">
        <v>0</v>
      </c>
      <c r="R138" s="157">
        <f>Q138*H138</f>
        <v>0</v>
      </c>
      <c r="S138" s="157">
        <v>0</v>
      </c>
      <c r="T138" s="158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167</v>
      </c>
      <c r="AT138" s="159" t="s">
        <v>169</v>
      </c>
      <c r="AU138" s="159" t="s">
        <v>173</v>
      </c>
      <c r="AY138" s="14" t="s">
        <v>166</v>
      </c>
      <c r="BE138" s="160">
        <f>IF(N138="základná",J138,0)</f>
        <v>0</v>
      </c>
      <c r="BF138" s="160">
        <f>IF(N138="znížená",J138,0)</f>
        <v>0</v>
      </c>
      <c r="BG138" s="160">
        <f>IF(N138="zákl. prenesená",J138,0)</f>
        <v>0</v>
      </c>
      <c r="BH138" s="160">
        <f>IF(N138="zníž. prenesená",J138,0)</f>
        <v>0</v>
      </c>
      <c r="BI138" s="160">
        <f>IF(N138="nulová",J138,0)</f>
        <v>0</v>
      </c>
      <c r="BJ138" s="14" t="s">
        <v>173</v>
      </c>
      <c r="BK138" s="161">
        <f>ROUND(I138*H138,3)</f>
        <v>0</v>
      </c>
      <c r="BL138" s="14" t="s">
        <v>167</v>
      </c>
      <c r="BM138" s="159" t="s">
        <v>935</v>
      </c>
    </row>
    <row r="139" spans="1:65" s="2" customFormat="1" ht="24.2" customHeight="1">
      <c r="A139" s="29"/>
      <c r="B139" s="147"/>
      <c r="C139" s="162" t="s">
        <v>203</v>
      </c>
      <c r="D139" s="162" t="s">
        <v>271</v>
      </c>
      <c r="E139" s="163" t="s">
        <v>936</v>
      </c>
      <c r="F139" s="164" t="s">
        <v>937</v>
      </c>
      <c r="G139" s="165" t="s">
        <v>177</v>
      </c>
      <c r="H139" s="166">
        <v>48.384999999999998</v>
      </c>
      <c r="I139" s="167"/>
      <c r="J139" s="166">
        <f>ROUND(I139*H139,3)</f>
        <v>0</v>
      </c>
      <c r="K139" s="168"/>
      <c r="L139" s="169"/>
      <c r="M139" s="170" t="s">
        <v>1</v>
      </c>
      <c r="N139" s="171" t="s">
        <v>41</v>
      </c>
      <c r="O139" s="58"/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199</v>
      </c>
      <c r="AT139" s="159" t="s">
        <v>271</v>
      </c>
      <c r="AU139" s="159" t="s">
        <v>173</v>
      </c>
      <c r="AY139" s="14" t="s">
        <v>166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173</v>
      </c>
      <c r="BK139" s="161">
        <f>ROUND(I139*H139,3)</f>
        <v>0</v>
      </c>
      <c r="BL139" s="14" t="s">
        <v>167</v>
      </c>
      <c r="BM139" s="159" t="s">
        <v>938</v>
      </c>
    </row>
    <row r="140" spans="1:65" s="2" customFormat="1" ht="24.2" customHeight="1">
      <c r="A140" s="29"/>
      <c r="B140" s="147"/>
      <c r="C140" s="162" t="s">
        <v>207</v>
      </c>
      <c r="D140" s="162" t="s">
        <v>271</v>
      </c>
      <c r="E140" s="163" t="s">
        <v>939</v>
      </c>
      <c r="F140" s="164" t="s">
        <v>940</v>
      </c>
      <c r="G140" s="165" t="s">
        <v>177</v>
      </c>
      <c r="H140" s="166">
        <v>7.4829999999999997</v>
      </c>
      <c r="I140" s="167"/>
      <c r="J140" s="166">
        <f>ROUND(I140*H140,3)</f>
        <v>0</v>
      </c>
      <c r="K140" s="168"/>
      <c r="L140" s="169"/>
      <c r="M140" s="170" t="s">
        <v>1</v>
      </c>
      <c r="N140" s="171" t="s">
        <v>41</v>
      </c>
      <c r="O140" s="58"/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8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199</v>
      </c>
      <c r="AT140" s="159" t="s">
        <v>271</v>
      </c>
      <c r="AU140" s="159" t="s">
        <v>173</v>
      </c>
      <c r="AY140" s="14" t="s">
        <v>166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4" t="s">
        <v>173</v>
      </c>
      <c r="BK140" s="161">
        <f>ROUND(I140*H140,3)</f>
        <v>0</v>
      </c>
      <c r="BL140" s="14" t="s">
        <v>167</v>
      </c>
      <c r="BM140" s="159" t="s">
        <v>941</v>
      </c>
    </row>
    <row r="141" spans="1:65" s="12" customFormat="1" ht="22.9" customHeight="1">
      <c r="B141" s="134"/>
      <c r="D141" s="135" t="s">
        <v>74</v>
      </c>
      <c r="E141" s="145" t="s">
        <v>183</v>
      </c>
      <c r="F141" s="145" t="s">
        <v>184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SUM(P142:P145)</f>
        <v>0</v>
      </c>
      <c r="Q141" s="140"/>
      <c r="R141" s="141">
        <f>SUM(R142:R145)</f>
        <v>0</v>
      </c>
      <c r="S141" s="140"/>
      <c r="T141" s="142">
        <f>SUM(T142:T145)</f>
        <v>0</v>
      </c>
      <c r="AR141" s="135" t="s">
        <v>83</v>
      </c>
      <c r="AT141" s="143" t="s">
        <v>74</v>
      </c>
      <c r="AU141" s="143" t="s">
        <v>83</v>
      </c>
      <c r="AY141" s="135" t="s">
        <v>166</v>
      </c>
      <c r="BK141" s="144">
        <f>SUM(BK142:BK145)</f>
        <v>0</v>
      </c>
    </row>
    <row r="142" spans="1:65" s="2" customFormat="1" ht="24.2" customHeight="1">
      <c r="A142" s="29"/>
      <c r="B142" s="147"/>
      <c r="C142" s="148" t="s">
        <v>211</v>
      </c>
      <c r="D142" s="148" t="s">
        <v>169</v>
      </c>
      <c r="E142" s="149" t="s">
        <v>942</v>
      </c>
      <c r="F142" s="150" t="s">
        <v>943</v>
      </c>
      <c r="G142" s="151" t="s">
        <v>172</v>
      </c>
      <c r="H142" s="152">
        <v>4.2690000000000001</v>
      </c>
      <c r="I142" s="153"/>
      <c r="J142" s="152">
        <f>ROUND(I142*H142,3)</f>
        <v>0</v>
      </c>
      <c r="K142" s="154"/>
      <c r="L142" s="30"/>
      <c r="M142" s="155" t="s">
        <v>1</v>
      </c>
      <c r="N142" s="156" t="s">
        <v>41</v>
      </c>
      <c r="O142" s="58"/>
      <c r="P142" s="157">
        <f>O142*H142</f>
        <v>0</v>
      </c>
      <c r="Q142" s="157">
        <v>0</v>
      </c>
      <c r="R142" s="157">
        <f>Q142*H142</f>
        <v>0</v>
      </c>
      <c r="S142" s="157">
        <v>0</v>
      </c>
      <c r="T142" s="158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167</v>
      </c>
      <c r="AT142" s="159" t="s">
        <v>169</v>
      </c>
      <c r="AU142" s="159" t="s">
        <v>173</v>
      </c>
      <c r="AY142" s="14" t="s">
        <v>166</v>
      </c>
      <c r="BE142" s="160">
        <f>IF(N142="základná",J142,0)</f>
        <v>0</v>
      </c>
      <c r="BF142" s="160">
        <f>IF(N142="znížená",J142,0)</f>
        <v>0</v>
      </c>
      <c r="BG142" s="160">
        <f>IF(N142="zákl. prenesená",J142,0)</f>
        <v>0</v>
      </c>
      <c r="BH142" s="160">
        <f>IF(N142="zníž. prenesená",J142,0)</f>
        <v>0</v>
      </c>
      <c r="BI142" s="160">
        <f>IF(N142="nulová",J142,0)</f>
        <v>0</v>
      </c>
      <c r="BJ142" s="14" t="s">
        <v>173</v>
      </c>
      <c r="BK142" s="161">
        <f>ROUND(I142*H142,3)</f>
        <v>0</v>
      </c>
      <c r="BL142" s="14" t="s">
        <v>167</v>
      </c>
      <c r="BM142" s="159" t="s">
        <v>944</v>
      </c>
    </row>
    <row r="143" spans="1:65" s="2" customFormat="1" ht="24.2" customHeight="1">
      <c r="A143" s="29"/>
      <c r="B143" s="147"/>
      <c r="C143" s="148" t="s">
        <v>215</v>
      </c>
      <c r="D143" s="148" t="s">
        <v>169</v>
      </c>
      <c r="E143" s="149" t="s">
        <v>945</v>
      </c>
      <c r="F143" s="150" t="s">
        <v>946</v>
      </c>
      <c r="G143" s="151" t="s">
        <v>172</v>
      </c>
      <c r="H143" s="152">
        <v>0.76200000000000001</v>
      </c>
      <c r="I143" s="153"/>
      <c r="J143" s="152">
        <f>ROUND(I143*H143,3)</f>
        <v>0</v>
      </c>
      <c r="K143" s="154"/>
      <c r="L143" s="30"/>
      <c r="M143" s="155" t="s">
        <v>1</v>
      </c>
      <c r="N143" s="156" t="s">
        <v>41</v>
      </c>
      <c r="O143" s="58"/>
      <c r="P143" s="157">
        <f>O143*H143</f>
        <v>0</v>
      </c>
      <c r="Q143" s="157">
        <v>0</v>
      </c>
      <c r="R143" s="157">
        <f>Q143*H143</f>
        <v>0</v>
      </c>
      <c r="S143" s="157">
        <v>0</v>
      </c>
      <c r="T143" s="158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167</v>
      </c>
      <c r="AT143" s="159" t="s">
        <v>169</v>
      </c>
      <c r="AU143" s="159" t="s">
        <v>173</v>
      </c>
      <c r="AY143" s="14" t="s">
        <v>166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4" t="s">
        <v>173</v>
      </c>
      <c r="BK143" s="161">
        <f>ROUND(I143*H143,3)</f>
        <v>0</v>
      </c>
      <c r="BL143" s="14" t="s">
        <v>167</v>
      </c>
      <c r="BM143" s="159" t="s">
        <v>947</v>
      </c>
    </row>
    <row r="144" spans="1:65" s="2" customFormat="1" ht="21.75" customHeight="1">
      <c r="A144" s="29"/>
      <c r="B144" s="147"/>
      <c r="C144" s="148" t="s">
        <v>219</v>
      </c>
      <c r="D144" s="148" t="s">
        <v>169</v>
      </c>
      <c r="E144" s="149" t="s">
        <v>948</v>
      </c>
      <c r="F144" s="150" t="s">
        <v>949</v>
      </c>
      <c r="G144" s="151" t="s">
        <v>172</v>
      </c>
      <c r="H144" s="152">
        <v>14.231</v>
      </c>
      <c r="I144" s="153"/>
      <c r="J144" s="152">
        <f>ROUND(I144*H144,3)</f>
        <v>0</v>
      </c>
      <c r="K144" s="154"/>
      <c r="L144" s="30"/>
      <c r="M144" s="155" t="s">
        <v>1</v>
      </c>
      <c r="N144" s="156" t="s">
        <v>41</v>
      </c>
      <c r="O144" s="58"/>
      <c r="P144" s="157">
        <f>O144*H144</f>
        <v>0</v>
      </c>
      <c r="Q144" s="157">
        <v>0</v>
      </c>
      <c r="R144" s="157">
        <f>Q144*H144</f>
        <v>0</v>
      </c>
      <c r="S144" s="157">
        <v>0</v>
      </c>
      <c r="T144" s="158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167</v>
      </c>
      <c r="AT144" s="159" t="s">
        <v>169</v>
      </c>
      <c r="AU144" s="159" t="s">
        <v>173</v>
      </c>
      <c r="AY144" s="14" t="s">
        <v>166</v>
      </c>
      <c r="BE144" s="160">
        <f>IF(N144="základná",J144,0)</f>
        <v>0</v>
      </c>
      <c r="BF144" s="160">
        <f>IF(N144="znížená",J144,0)</f>
        <v>0</v>
      </c>
      <c r="BG144" s="160">
        <f>IF(N144="zákl. prenesená",J144,0)</f>
        <v>0</v>
      </c>
      <c r="BH144" s="160">
        <f>IF(N144="zníž. prenesená",J144,0)</f>
        <v>0</v>
      </c>
      <c r="BI144" s="160">
        <f>IF(N144="nulová",J144,0)</f>
        <v>0</v>
      </c>
      <c r="BJ144" s="14" t="s">
        <v>173</v>
      </c>
      <c r="BK144" s="161">
        <f>ROUND(I144*H144,3)</f>
        <v>0</v>
      </c>
      <c r="BL144" s="14" t="s">
        <v>167</v>
      </c>
      <c r="BM144" s="159" t="s">
        <v>950</v>
      </c>
    </row>
    <row r="145" spans="1:65" s="2" customFormat="1" ht="21.75" customHeight="1">
      <c r="A145" s="29"/>
      <c r="B145" s="147"/>
      <c r="C145" s="148" t="s">
        <v>224</v>
      </c>
      <c r="D145" s="148" t="s">
        <v>169</v>
      </c>
      <c r="E145" s="149" t="s">
        <v>249</v>
      </c>
      <c r="F145" s="150" t="s">
        <v>250</v>
      </c>
      <c r="G145" s="151" t="s">
        <v>177</v>
      </c>
      <c r="H145" s="152">
        <v>7.3369999999999997</v>
      </c>
      <c r="I145" s="153"/>
      <c r="J145" s="152">
        <f>ROUND(I145*H145,3)</f>
        <v>0</v>
      </c>
      <c r="K145" s="154"/>
      <c r="L145" s="30"/>
      <c r="M145" s="155" t="s">
        <v>1</v>
      </c>
      <c r="N145" s="156" t="s">
        <v>41</v>
      </c>
      <c r="O145" s="58"/>
      <c r="P145" s="157">
        <f>O145*H145</f>
        <v>0</v>
      </c>
      <c r="Q145" s="157">
        <v>0</v>
      </c>
      <c r="R145" s="157">
        <f>Q145*H145</f>
        <v>0</v>
      </c>
      <c r="S145" s="157">
        <v>0</v>
      </c>
      <c r="T145" s="158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167</v>
      </c>
      <c r="AT145" s="159" t="s">
        <v>169</v>
      </c>
      <c r="AU145" s="159" t="s">
        <v>173</v>
      </c>
      <c r="AY145" s="14" t="s">
        <v>166</v>
      </c>
      <c r="BE145" s="160">
        <f>IF(N145="základná",J145,0)</f>
        <v>0</v>
      </c>
      <c r="BF145" s="160">
        <f>IF(N145="znížená",J145,0)</f>
        <v>0</v>
      </c>
      <c r="BG145" s="160">
        <f>IF(N145="zákl. prenesená",J145,0)</f>
        <v>0</v>
      </c>
      <c r="BH145" s="160">
        <f>IF(N145="zníž. prenesená",J145,0)</f>
        <v>0</v>
      </c>
      <c r="BI145" s="160">
        <f>IF(N145="nulová",J145,0)</f>
        <v>0</v>
      </c>
      <c r="BJ145" s="14" t="s">
        <v>173</v>
      </c>
      <c r="BK145" s="161">
        <f>ROUND(I145*H145,3)</f>
        <v>0</v>
      </c>
      <c r="BL145" s="14" t="s">
        <v>167</v>
      </c>
      <c r="BM145" s="159" t="s">
        <v>951</v>
      </c>
    </row>
    <row r="146" spans="1:65" s="12" customFormat="1" ht="22.9" customHeight="1">
      <c r="B146" s="134"/>
      <c r="D146" s="135" t="s">
        <v>74</v>
      </c>
      <c r="E146" s="145" t="s">
        <v>203</v>
      </c>
      <c r="F146" s="145" t="s">
        <v>276</v>
      </c>
      <c r="I146" s="137"/>
      <c r="J146" s="146">
        <f>BK146</f>
        <v>0</v>
      </c>
      <c r="L146" s="134"/>
      <c r="M146" s="139"/>
      <c r="N146" s="140"/>
      <c r="O146" s="140"/>
      <c r="P146" s="141">
        <f>SUM(P147:P149)</f>
        <v>0</v>
      </c>
      <c r="Q146" s="140"/>
      <c r="R146" s="141">
        <f>SUM(R147:R149)</f>
        <v>0</v>
      </c>
      <c r="S146" s="140"/>
      <c r="T146" s="142">
        <f>SUM(T147:T149)</f>
        <v>0</v>
      </c>
      <c r="AR146" s="135" t="s">
        <v>83</v>
      </c>
      <c r="AT146" s="143" t="s">
        <v>74</v>
      </c>
      <c r="AU146" s="143" t="s">
        <v>83</v>
      </c>
      <c r="AY146" s="135" t="s">
        <v>166</v>
      </c>
      <c r="BK146" s="144">
        <f>SUM(BK147:BK149)</f>
        <v>0</v>
      </c>
    </row>
    <row r="147" spans="1:65" s="2" customFormat="1" ht="37.9" customHeight="1">
      <c r="A147" s="29"/>
      <c r="B147" s="147"/>
      <c r="C147" s="148" t="s">
        <v>228</v>
      </c>
      <c r="D147" s="148" t="s">
        <v>169</v>
      </c>
      <c r="E147" s="149" t="s">
        <v>952</v>
      </c>
      <c r="F147" s="150" t="s">
        <v>953</v>
      </c>
      <c r="G147" s="151" t="s">
        <v>222</v>
      </c>
      <c r="H147" s="152">
        <v>89.64</v>
      </c>
      <c r="I147" s="153"/>
      <c r="J147" s="152">
        <f>ROUND(I147*H147,3)</f>
        <v>0</v>
      </c>
      <c r="K147" s="154"/>
      <c r="L147" s="30"/>
      <c r="M147" s="155" t="s">
        <v>1</v>
      </c>
      <c r="N147" s="156" t="s">
        <v>41</v>
      </c>
      <c r="O147" s="58"/>
      <c r="P147" s="157">
        <f>O147*H147</f>
        <v>0</v>
      </c>
      <c r="Q147" s="157">
        <v>0</v>
      </c>
      <c r="R147" s="157">
        <f>Q147*H147</f>
        <v>0</v>
      </c>
      <c r="S147" s="157">
        <v>0</v>
      </c>
      <c r="T147" s="158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167</v>
      </c>
      <c r="AT147" s="159" t="s">
        <v>169</v>
      </c>
      <c r="AU147" s="159" t="s">
        <v>173</v>
      </c>
      <c r="AY147" s="14" t="s">
        <v>166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4" t="s">
        <v>173</v>
      </c>
      <c r="BK147" s="161">
        <f>ROUND(I147*H147,3)</f>
        <v>0</v>
      </c>
      <c r="BL147" s="14" t="s">
        <v>167</v>
      </c>
      <c r="BM147" s="159" t="s">
        <v>954</v>
      </c>
    </row>
    <row r="148" spans="1:65" s="2" customFormat="1" ht="21.75" customHeight="1">
      <c r="A148" s="29"/>
      <c r="B148" s="147"/>
      <c r="C148" s="162" t="s">
        <v>232</v>
      </c>
      <c r="D148" s="162" t="s">
        <v>271</v>
      </c>
      <c r="E148" s="163" t="s">
        <v>955</v>
      </c>
      <c r="F148" s="164" t="s">
        <v>956</v>
      </c>
      <c r="G148" s="165" t="s">
        <v>268</v>
      </c>
      <c r="H148" s="166">
        <v>90.536000000000001</v>
      </c>
      <c r="I148" s="167"/>
      <c r="J148" s="166">
        <f>ROUND(I148*H148,3)</f>
        <v>0</v>
      </c>
      <c r="K148" s="168"/>
      <c r="L148" s="169"/>
      <c r="M148" s="170" t="s">
        <v>1</v>
      </c>
      <c r="N148" s="171" t="s">
        <v>41</v>
      </c>
      <c r="O148" s="58"/>
      <c r="P148" s="157">
        <f>O148*H148</f>
        <v>0</v>
      </c>
      <c r="Q148" s="157">
        <v>0</v>
      </c>
      <c r="R148" s="157">
        <f>Q148*H148</f>
        <v>0</v>
      </c>
      <c r="S148" s="157">
        <v>0</v>
      </c>
      <c r="T148" s="158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199</v>
      </c>
      <c r="AT148" s="159" t="s">
        <v>271</v>
      </c>
      <c r="AU148" s="159" t="s">
        <v>173</v>
      </c>
      <c r="AY148" s="14" t="s">
        <v>166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4" t="s">
        <v>173</v>
      </c>
      <c r="BK148" s="161">
        <f>ROUND(I148*H148,3)</f>
        <v>0</v>
      </c>
      <c r="BL148" s="14" t="s">
        <v>167</v>
      </c>
      <c r="BM148" s="159" t="s">
        <v>957</v>
      </c>
    </row>
    <row r="149" spans="1:65" s="2" customFormat="1" ht="33" customHeight="1">
      <c r="A149" s="29"/>
      <c r="B149" s="147"/>
      <c r="C149" s="148" t="s">
        <v>237</v>
      </c>
      <c r="D149" s="148" t="s">
        <v>169</v>
      </c>
      <c r="E149" s="149" t="s">
        <v>958</v>
      </c>
      <c r="F149" s="150" t="s">
        <v>959</v>
      </c>
      <c r="G149" s="151" t="s">
        <v>172</v>
      </c>
      <c r="H149" s="152">
        <v>6.7229999999999999</v>
      </c>
      <c r="I149" s="153"/>
      <c r="J149" s="152">
        <f>ROUND(I149*H149,3)</f>
        <v>0</v>
      </c>
      <c r="K149" s="154"/>
      <c r="L149" s="30"/>
      <c r="M149" s="155" t="s">
        <v>1</v>
      </c>
      <c r="N149" s="156" t="s">
        <v>41</v>
      </c>
      <c r="O149" s="58"/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8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167</v>
      </c>
      <c r="AT149" s="159" t="s">
        <v>169</v>
      </c>
      <c r="AU149" s="159" t="s">
        <v>173</v>
      </c>
      <c r="AY149" s="14" t="s">
        <v>166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4" t="s">
        <v>173</v>
      </c>
      <c r="BK149" s="161">
        <f>ROUND(I149*H149,3)</f>
        <v>0</v>
      </c>
      <c r="BL149" s="14" t="s">
        <v>167</v>
      </c>
      <c r="BM149" s="159" t="s">
        <v>960</v>
      </c>
    </row>
    <row r="150" spans="1:65" s="12" customFormat="1" ht="22.9" customHeight="1">
      <c r="B150" s="134"/>
      <c r="D150" s="135" t="s">
        <v>74</v>
      </c>
      <c r="E150" s="145" t="s">
        <v>289</v>
      </c>
      <c r="F150" s="145" t="s">
        <v>290</v>
      </c>
      <c r="I150" s="137"/>
      <c r="J150" s="146">
        <f>BK150</f>
        <v>0</v>
      </c>
      <c r="L150" s="134"/>
      <c r="M150" s="139"/>
      <c r="N150" s="140"/>
      <c r="O150" s="140"/>
      <c r="P150" s="141">
        <f>P151</f>
        <v>0</v>
      </c>
      <c r="Q150" s="140"/>
      <c r="R150" s="141">
        <f>R151</f>
        <v>0</v>
      </c>
      <c r="S150" s="140"/>
      <c r="T150" s="142">
        <f>T151</f>
        <v>0</v>
      </c>
      <c r="AR150" s="135" t="s">
        <v>83</v>
      </c>
      <c r="AT150" s="143" t="s">
        <v>74</v>
      </c>
      <c r="AU150" s="143" t="s">
        <v>83</v>
      </c>
      <c r="AY150" s="135" t="s">
        <v>166</v>
      </c>
      <c r="BK150" s="144">
        <f>BK151</f>
        <v>0</v>
      </c>
    </row>
    <row r="151" spans="1:65" s="2" customFormat="1" ht="24.2" customHeight="1">
      <c r="A151" s="29"/>
      <c r="B151" s="147"/>
      <c r="C151" s="148" t="s">
        <v>241</v>
      </c>
      <c r="D151" s="148" t="s">
        <v>169</v>
      </c>
      <c r="E151" s="149" t="s">
        <v>292</v>
      </c>
      <c r="F151" s="150" t="s">
        <v>293</v>
      </c>
      <c r="G151" s="151" t="s">
        <v>235</v>
      </c>
      <c r="H151" s="152">
        <v>86.980999999999995</v>
      </c>
      <c r="I151" s="153"/>
      <c r="J151" s="152">
        <f>ROUND(I151*H151,3)</f>
        <v>0</v>
      </c>
      <c r="K151" s="154"/>
      <c r="L151" s="30"/>
      <c r="M151" s="155" t="s">
        <v>1</v>
      </c>
      <c r="N151" s="156" t="s">
        <v>41</v>
      </c>
      <c r="O151" s="58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167</v>
      </c>
      <c r="AT151" s="159" t="s">
        <v>169</v>
      </c>
      <c r="AU151" s="159" t="s">
        <v>173</v>
      </c>
      <c r="AY151" s="14" t="s">
        <v>166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173</v>
      </c>
      <c r="BK151" s="161">
        <f>ROUND(I151*H151,3)</f>
        <v>0</v>
      </c>
      <c r="BL151" s="14" t="s">
        <v>167</v>
      </c>
      <c r="BM151" s="159" t="s">
        <v>961</v>
      </c>
    </row>
    <row r="152" spans="1:65" s="12" customFormat="1" ht="25.9" customHeight="1">
      <c r="B152" s="134"/>
      <c r="D152" s="135" t="s">
        <v>74</v>
      </c>
      <c r="E152" s="136" t="s">
        <v>295</v>
      </c>
      <c r="F152" s="136" t="s">
        <v>296</v>
      </c>
      <c r="I152" s="137"/>
      <c r="J152" s="138">
        <f>BK152</f>
        <v>0</v>
      </c>
      <c r="L152" s="134"/>
      <c r="M152" s="139"/>
      <c r="N152" s="140"/>
      <c r="O152" s="140"/>
      <c r="P152" s="141">
        <f>P153</f>
        <v>0</v>
      </c>
      <c r="Q152" s="140"/>
      <c r="R152" s="141">
        <f>R153</f>
        <v>0</v>
      </c>
      <c r="S152" s="140"/>
      <c r="T152" s="142">
        <f>T153</f>
        <v>0</v>
      </c>
      <c r="AR152" s="135" t="s">
        <v>173</v>
      </c>
      <c r="AT152" s="143" t="s">
        <v>74</v>
      </c>
      <c r="AU152" s="143" t="s">
        <v>75</v>
      </c>
      <c r="AY152" s="135" t="s">
        <v>166</v>
      </c>
      <c r="BK152" s="144">
        <f>BK153</f>
        <v>0</v>
      </c>
    </row>
    <row r="153" spans="1:65" s="12" customFormat="1" ht="22.9" customHeight="1">
      <c r="B153" s="134"/>
      <c r="D153" s="135" t="s">
        <v>74</v>
      </c>
      <c r="E153" s="145" t="s">
        <v>466</v>
      </c>
      <c r="F153" s="145" t="s">
        <v>467</v>
      </c>
      <c r="I153" s="137"/>
      <c r="J153" s="146">
        <f>BK153</f>
        <v>0</v>
      </c>
      <c r="L153" s="134"/>
      <c r="M153" s="139"/>
      <c r="N153" s="140"/>
      <c r="O153" s="140"/>
      <c r="P153" s="141">
        <f>SUM(P154:P156)</f>
        <v>0</v>
      </c>
      <c r="Q153" s="140"/>
      <c r="R153" s="141">
        <f>SUM(R154:R156)</f>
        <v>0</v>
      </c>
      <c r="S153" s="140"/>
      <c r="T153" s="142">
        <f>SUM(T154:T156)</f>
        <v>0</v>
      </c>
      <c r="AR153" s="135" t="s">
        <v>173</v>
      </c>
      <c r="AT153" s="143" t="s">
        <v>74</v>
      </c>
      <c r="AU153" s="143" t="s">
        <v>83</v>
      </c>
      <c r="AY153" s="135" t="s">
        <v>166</v>
      </c>
      <c r="BK153" s="144">
        <f>SUM(BK154:BK156)</f>
        <v>0</v>
      </c>
    </row>
    <row r="154" spans="1:65" s="2" customFormat="1" ht="16.5" customHeight="1">
      <c r="A154" s="29"/>
      <c r="B154" s="147"/>
      <c r="C154" s="148" t="s">
        <v>245</v>
      </c>
      <c r="D154" s="148" t="s">
        <v>169</v>
      </c>
      <c r="E154" s="149" t="s">
        <v>477</v>
      </c>
      <c r="F154" s="150" t="s">
        <v>478</v>
      </c>
      <c r="G154" s="151" t="s">
        <v>222</v>
      </c>
      <c r="H154" s="152">
        <v>10.835000000000001</v>
      </c>
      <c r="I154" s="153"/>
      <c r="J154" s="152">
        <f>ROUND(I154*H154,3)</f>
        <v>0</v>
      </c>
      <c r="K154" s="154"/>
      <c r="L154" s="30"/>
      <c r="M154" s="155" t="s">
        <v>1</v>
      </c>
      <c r="N154" s="156" t="s">
        <v>41</v>
      </c>
      <c r="O154" s="58"/>
      <c r="P154" s="157">
        <f>O154*H154</f>
        <v>0</v>
      </c>
      <c r="Q154" s="157">
        <v>0</v>
      </c>
      <c r="R154" s="157">
        <f>Q154*H154</f>
        <v>0</v>
      </c>
      <c r="S154" s="157">
        <v>0</v>
      </c>
      <c r="T154" s="158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232</v>
      </c>
      <c r="AT154" s="159" t="s">
        <v>169</v>
      </c>
      <c r="AU154" s="159" t="s">
        <v>173</v>
      </c>
      <c r="AY154" s="14" t="s">
        <v>166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4" t="s">
        <v>173</v>
      </c>
      <c r="BK154" s="161">
        <f>ROUND(I154*H154,3)</f>
        <v>0</v>
      </c>
      <c r="BL154" s="14" t="s">
        <v>232</v>
      </c>
      <c r="BM154" s="159" t="s">
        <v>962</v>
      </c>
    </row>
    <row r="155" spans="1:65" s="2" customFormat="1" ht="16.5" customHeight="1">
      <c r="A155" s="29"/>
      <c r="B155" s="147"/>
      <c r="C155" s="162" t="s">
        <v>7</v>
      </c>
      <c r="D155" s="162" t="s">
        <v>271</v>
      </c>
      <c r="E155" s="163" t="s">
        <v>481</v>
      </c>
      <c r="F155" s="164" t="s">
        <v>482</v>
      </c>
      <c r="G155" s="165" t="s">
        <v>222</v>
      </c>
      <c r="H155" s="166">
        <v>10.835000000000001</v>
      </c>
      <c r="I155" s="167"/>
      <c r="J155" s="166">
        <f>ROUND(I155*H155,3)</f>
        <v>0</v>
      </c>
      <c r="K155" s="168"/>
      <c r="L155" s="169"/>
      <c r="M155" s="170" t="s">
        <v>1</v>
      </c>
      <c r="N155" s="171" t="s">
        <v>41</v>
      </c>
      <c r="O155" s="58"/>
      <c r="P155" s="157">
        <f>O155*H155</f>
        <v>0</v>
      </c>
      <c r="Q155" s="157">
        <v>0</v>
      </c>
      <c r="R155" s="157">
        <f>Q155*H155</f>
        <v>0</v>
      </c>
      <c r="S155" s="157">
        <v>0</v>
      </c>
      <c r="T155" s="158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307</v>
      </c>
      <c r="AT155" s="159" t="s">
        <v>271</v>
      </c>
      <c r="AU155" s="159" t="s">
        <v>173</v>
      </c>
      <c r="AY155" s="14" t="s">
        <v>166</v>
      </c>
      <c r="BE155" s="160">
        <f>IF(N155="základná",J155,0)</f>
        <v>0</v>
      </c>
      <c r="BF155" s="160">
        <f>IF(N155="znížená",J155,0)</f>
        <v>0</v>
      </c>
      <c r="BG155" s="160">
        <f>IF(N155="zákl. prenesená",J155,0)</f>
        <v>0</v>
      </c>
      <c r="BH155" s="160">
        <f>IF(N155="zníž. prenesená",J155,0)</f>
        <v>0</v>
      </c>
      <c r="BI155" s="160">
        <f>IF(N155="nulová",J155,0)</f>
        <v>0</v>
      </c>
      <c r="BJ155" s="14" t="s">
        <v>173</v>
      </c>
      <c r="BK155" s="161">
        <f>ROUND(I155*H155,3)</f>
        <v>0</v>
      </c>
      <c r="BL155" s="14" t="s">
        <v>232</v>
      </c>
      <c r="BM155" s="159" t="s">
        <v>963</v>
      </c>
    </row>
    <row r="156" spans="1:65" s="2" customFormat="1" ht="24.2" customHeight="1">
      <c r="A156" s="29"/>
      <c r="B156" s="147"/>
      <c r="C156" s="148" t="s">
        <v>252</v>
      </c>
      <c r="D156" s="148" t="s">
        <v>169</v>
      </c>
      <c r="E156" s="149" t="s">
        <v>509</v>
      </c>
      <c r="F156" s="150" t="s">
        <v>510</v>
      </c>
      <c r="G156" s="151" t="s">
        <v>334</v>
      </c>
      <c r="H156" s="153"/>
      <c r="I156" s="153"/>
      <c r="J156" s="152">
        <f>ROUND(I156*H156,3)</f>
        <v>0</v>
      </c>
      <c r="K156" s="154"/>
      <c r="L156" s="30"/>
      <c r="M156" s="155" t="s">
        <v>1</v>
      </c>
      <c r="N156" s="156" t="s">
        <v>41</v>
      </c>
      <c r="O156" s="58"/>
      <c r="P156" s="157">
        <f>O156*H156</f>
        <v>0</v>
      </c>
      <c r="Q156" s="157">
        <v>0</v>
      </c>
      <c r="R156" s="157">
        <f>Q156*H156</f>
        <v>0</v>
      </c>
      <c r="S156" s="157">
        <v>0</v>
      </c>
      <c r="T156" s="158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232</v>
      </c>
      <c r="AT156" s="159" t="s">
        <v>169</v>
      </c>
      <c r="AU156" s="159" t="s">
        <v>173</v>
      </c>
      <c r="AY156" s="14" t="s">
        <v>166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4" t="s">
        <v>173</v>
      </c>
      <c r="BK156" s="161">
        <f>ROUND(I156*H156,3)</f>
        <v>0</v>
      </c>
      <c r="BL156" s="14" t="s">
        <v>232</v>
      </c>
      <c r="BM156" s="159" t="s">
        <v>964</v>
      </c>
    </row>
    <row r="157" spans="1:65" s="12" customFormat="1" ht="25.9" customHeight="1">
      <c r="B157" s="134"/>
      <c r="D157" s="135" t="s">
        <v>74</v>
      </c>
      <c r="E157" s="136" t="s">
        <v>636</v>
      </c>
      <c r="F157" s="136" t="s">
        <v>637</v>
      </c>
      <c r="I157" s="137"/>
      <c r="J157" s="138">
        <f>BK157</f>
        <v>0</v>
      </c>
      <c r="L157" s="134"/>
      <c r="M157" s="139"/>
      <c r="N157" s="140"/>
      <c r="O157" s="140"/>
      <c r="P157" s="141">
        <f>P158</f>
        <v>0</v>
      </c>
      <c r="Q157" s="140"/>
      <c r="R157" s="141">
        <f>R158</f>
        <v>0</v>
      </c>
      <c r="S157" s="140"/>
      <c r="T157" s="142">
        <f>T158</f>
        <v>0</v>
      </c>
      <c r="AR157" s="135" t="s">
        <v>167</v>
      </c>
      <c r="AT157" s="143" t="s">
        <v>74</v>
      </c>
      <c r="AU157" s="143" t="s">
        <v>75</v>
      </c>
      <c r="AY157" s="135" t="s">
        <v>166</v>
      </c>
      <c r="BK157" s="144">
        <f>BK158</f>
        <v>0</v>
      </c>
    </row>
    <row r="158" spans="1:65" s="2" customFormat="1" ht="24.2" customHeight="1">
      <c r="A158" s="29"/>
      <c r="B158" s="147"/>
      <c r="C158" s="148" t="s">
        <v>256</v>
      </c>
      <c r="D158" s="148" t="s">
        <v>169</v>
      </c>
      <c r="E158" s="149" t="s">
        <v>965</v>
      </c>
      <c r="F158" s="150" t="s">
        <v>966</v>
      </c>
      <c r="G158" s="151" t="s">
        <v>641</v>
      </c>
      <c r="H158" s="152">
        <v>4</v>
      </c>
      <c r="I158" s="153"/>
      <c r="J158" s="152">
        <f>ROUND(I158*H158,3)</f>
        <v>0</v>
      </c>
      <c r="K158" s="154"/>
      <c r="L158" s="30"/>
      <c r="M158" s="172" t="s">
        <v>1</v>
      </c>
      <c r="N158" s="173" t="s">
        <v>41</v>
      </c>
      <c r="O158" s="174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642</v>
      </c>
      <c r="AT158" s="159" t="s">
        <v>169</v>
      </c>
      <c r="AU158" s="159" t="s">
        <v>83</v>
      </c>
      <c r="AY158" s="14" t="s">
        <v>166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4" t="s">
        <v>173</v>
      </c>
      <c r="BK158" s="161">
        <f>ROUND(I158*H158,3)</f>
        <v>0</v>
      </c>
      <c r="BL158" s="14" t="s">
        <v>642</v>
      </c>
      <c r="BM158" s="159" t="s">
        <v>967</v>
      </c>
    </row>
    <row r="159" spans="1:65" s="2" customFormat="1" ht="6.95" customHeight="1">
      <c r="A159" s="29"/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30"/>
      <c r="M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</sheetData>
  <autoFilter ref="C125:K158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968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ROUND((SUM(BE127:BE183)),  2)</f>
        <v>0</v>
      </c>
      <c r="G33" s="100"/>
      <c r="H33" s="100"/>
      <c r="I33" s="101">
        <v>0.2</v>
      </c>
      <c r="J33" s="99">
        <f>ROUND(((SUM(BE127:BE183))*I33),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ROUND((SUM(BF127:BF183)),  2)</f>
        <v>0</v>
      </c>
      <c r="G34" s="100"/>
      <c r="H34" s="100"/>
      <c r="I34" s="101">
        <v>0.2</v>
      </c>
      <c r="J34" s="99">
        <f>ROUND(((SUM(BF127:BF183))*I34),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ROUND((SUM(BG127:BG183)),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ROUND((SUM(BH127:BH183)),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ROUND((SUM(BI127:BI183)),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SO014 - SO-01.4 Zateplenie obvodového plášťa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132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899999999999999" hidden="1" customHeight="1">
      <c r="B98" s="119"/>
      <c r="D98" s="120" t="s">
        <v>969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899999999999999" hidden="1" customHeight="1">
      <c r="B99" s="119"/>
      <c r="D99" s="120" t="s">
        <v>134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31" s="10" customFormat="1" ht="19.899999999999999" hidden="1" customHeight="1">
      <c r="B100" s="119"/>
      <c r="D100" s="120" t="s">
        <v>136</v>
      </c>
      <c r="E100" s="121"/>
      <c r="F100" s="121"/>
      <c r="G100" s="121"/>
      <c r="H100" s="121"/>
      <c r="I100" s="121"/>
      <c r="J100" s="122">
        <f>J148</f>
        <v>0</v>
      </c>
      <c r="L100" s="119"/>
    </row>
    <row r="101" spans="1:31" s="10" customFormat="1" ht="19.899999999999999" hidden="1" customHeight="1">
      <c r="B101" s="119"/>
      <c r="D101" s="120" t="s">
        <v>137</v>
      </c>
      <c r="E101" s="121"/>
      <c r="F101" s="121"/>
      <c r="G101" s="121"/>
      <c r="H101" s="121"/>
      <c r="I101" s="121"/>
      <c r="J101" s="122">
        <f>J152</f>
        <v>0</v>
      </c>
      <c r="L101" s="119"/>
    </row>
    <row r="102" spans="1:31" s="9" customFormat="1" ht="24.95" hidden="1" customHeight="1">
      <c r="B102" s="115"/>
      <c r="D102" s="116" t="s">
        <v>138</v>
      </c>
      <c r="E102" s="117"/>
      <c r="F102" s="117"/>
      <c r="G102" s="117"/>
      <c r="H102" s="117"/>
      <c r="I102" s="117"/>
      <c r="J102" s="118">
        <f>J154</f>
        <v>0</v>
      </c>
      <c r="L102" s="115"/>
    </row>
    <row r="103" spans="1:31" s="10" customFormat="1" ht="19.899999999999999" hidden="1" customHeight="1">
      <c r="B103" s="119"/>
      <c r="D103" s="120" t="s">
        <v>140</v>
      </c>
      <c r="E103" s="121"/>
      <c r="F103" s="121"/>
      <c r="G103" s="121"/>
      <c r="H103" s="121"/>
      <c r="I103" s="121"/>
      <c r="J103" s="122">
        <f>J155</f>
        <v>0</v>
      </c>
      <c r="L103" s="119"/>
    </row>
    <row r="104" spans="1:31" s="10" customFormat="1" ht="19.899999999999999" hidden="1" customHeight="1">
      <c r="B104" s="119"/>
      <c r="D104" s="120" t="s">
        <v>655</v>
      </c>
      <c r="E104" s="121"/>
      <c r="F104" s="121"/>
      <c r="G104" s="121"/>
      <c r="H104" s="121"/>
      <c r="I104" s="121"/>
      <c r="J104" s="122">
        <f>J160</f>
        <v>0</v>
      </c>
      <c r="L104" s="119"/>
    </row>
    <row r="105" spans="1:31" s="10" customFormat="1" ht="19.899999999999999" hidden="1" customHeight="1">
      <c r="B105" s="119"/>
      <c r="D105" s="120" t="s">
        <v>142</v>
      </c>
      <c r="E105" s="121"/>
      <c r="F105" s="121"/>
      <c r="G105" s="121"/>
      <c r="H105" s="121"/>
      <c r="I105" s="121"/>
      <c r="J105" s="122">
        <f>J167</f>
        <v>0</v>
      </c>
      <c r="L105" s="119"/>
    </row>
    <row r="106" spans="1:31" s="10" customFormat="1" ht="19.899999999999999" hidden="1" customHeight="1">
      <c r="B106" s="119"/>
      <c r="D106" s="120" t="s">
        <v>143</v>
      </c>
      <c r="E106" s="121"/>
      <c r="F106" s="121"/>
      <c r="G106" s="121"/>
      <c r="H106" s="121"/>
      <c r="I106" s="121"/>
      <c r="J106" s="122">
        <f>J173</f>
        <v>0</v>
      </c>
      <c r="L106" s="119"/>
    </row>
    <row r="107" spans="1:31" s="9" customFormat="1" ht="24.95" hidden="1" customHeight="1">
      <c r="B107" s="115"/>
      <c r="D107" s="116" t="s">
        <v>151</v>
      </c>
      <c r="E107" s="117"/>
      <c r="F107" s="117"/>
      <c r="G107" s="117"/>
      <c r="H107" s="117"/>
      <c r="I107" s="117"/>
      <c r="J107" s="118">
        <f>J182</f>
        <v>0</v>
      </c>
      <c r="L107" s="115"/>
    </row>
    <row r="108" spans="1:31" s="2" customFormat="1" ht="21.75" hidden="1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hidden="1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idden="1"/>
    <row r="111" spans="1:31" hidden="1"/>
    <row r="112" spans="1:31" hidden="1"/>
    <row r="113" spans="1:63" s="2" customFormat="1" ht="6.95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5" customHeight="1">
      <c r="A114" s="29"/>
      <c r="B114" s="30"/>
      <c r="C114" s="18" t="s">
        <v>152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14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26.25" customHeight="1">
      <c r="A117" s="29"/>
      <c r="B117" s="30"/>
      <c r="C117" s="29"/>
      <c r="D117" s="29"/>
      <c r="E117" s="223" t="str">
        <f>E7</f>
        <v>Základná škola TULIPÁNOVÁ, Tulipánová 1, Nitra – Rekonštrukcia pavilónu 3</v>
      </c>
      <c r="F117" s="224"/>
      <c r="G117" s="224"/>
      <c r="H117" s="224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125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219" t="str">
        <f>E9</f>
        <v>SO014 - SO-01.4 Zateplenie obvodového plášťa</v>
      </c>
      <c r="F119" s="222"/>
      <c r="G119" s="222"/>
      <c r="H119" s="222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18</v>
      </c>
      <c r="D121" s="29"/>
      <c r="E121" s="29"/>
      <c r="F121" s="22" t="str">
        <f>F12</f>
        <v xml:space="preserve"> Tulipánová 1, Nitra</v>
      </c>
      <c r="G121" s="29"/>
      <c r="H121" s="29"/>
      <c r="I121" s="24" t="s">
        <v>20</v>
      </c>
      <c r="J121" s="55">
        <f>IF(J12="","",J12)</f>
        <v>44937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21</v>
      </c>
      <c r="D123" s="29"/>
      <c r="E123" s="29"/>
      <c r="F123" s="22" t="str">
        <f>E15</f>
        <v>Mesto Nitra</v>
      </c>
      <c r="G123" s="29"/>
      <c r="H123" s="29"/>
      <c r="I123" s="24" t="s">
        <v>27</v>
      </c>
      <c r="J123" s="27" t="str">
        <f>E21</f>
        <v>Ing. Imrich CIGÁŇ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25.7" customHeight="1">
      <c r="A124" s="29"/>
      <c r="B124" s="30"/>
      <c r="C124" s="24" t="s">
        <v>25</v>
      </c>
      <c r="D124" s="29"/>
      <c r="E124" s="29"/>
      <c r="F124" s="22" t="str">
        <f>IF(E18="","",E18)</f>
        <v>Vyplň údaj</v>
      </c>
      <c r="G124" s="29"/>
      <c r="H124" s="29"/>
      <c r="I124" s="24" t="s">
        <v>31</v>
      </c>
      <c r="J124" s="27" t="str">
        <f>E24</f>
        <v>Ing. Imrich CIGÁŇ , s.r.o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3"/>
      <c r="B126" s="124"/>
      <c r="C126" s="125" t="s">
        <v>153</v>
      </c>
      <c r="D126" s="126" t="s">
        <v>60</v>
      </c>
      <c r="E126" s="126" t="s">
        <v>56</v>
      </c>
      <c r="F126" s="126" t="s">
        <v>57</v>
      </c>
      <c r="G126" s="126" t="s">
        <v>154</v>
      </c>
      <c r="H126" s="126" t="s">
        <v>155</v>
      </c>
      <c r="I126" s="126" t="s">
        <v>156</v>
      </c>
      <c r="J126" s="127" t="s">
        <v>129</v>
      </c>
      <c r="K126" s="128" t="s">
        <v>157</v>
      </c>
      <c r="L126" s="129"/>
      <c r="M126" s="62" t="s">
        <v>1</v>
      </c>
      <c r="N126" s="63" t="s">
        <v>39</v>
      </c>
      <c r="O126" s="63" t="s">
        <v>158</v>
      </c>
      <c r="P126" s="63" t="s">
        <v>159</v>
      </c>
      <c r="Q126" s="63" t="s">
        <v>160</v>
      </c>
      <c r="R126" s="63" t="s">
        <v>161</v>
      </c>
      <c r="S126" s="63" t="s">
        <v>162</v>
      </c>
      <c r="T126" s="64" t="s">
        <v>163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9" customHeight="1">
      <c r="A127" s="29"/>
      <c r="B127" s="30"/>
      <c r="C127" s="69" t="s">
        <v>130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P128+P154+P182</f>
        <v>0</v>
      </c>
      <c r="Q127" s="66"/>
      <c r="R127" s="131">
        <f>R128+R154+R182</f>
        <v>0</v>
      </c>
      <c r="S127" s="66"/>
      <c r="T127" s="132">
        <f>T128+T154+T182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74</v>
      </c>
      <c r="AU127" s="14" t="s">
        <v>131</v>
      </c>
      <c r="BK127" s="133">
        <f>BK128+BK154+BK182</f>
        <v>0</v>
      </c>
    </row>
    <row r="128" spans="1:63" s="12" customFormat="1" ht="25.9" customHeight="1">
      <c r="B128" s="134"/>
      <c r="D128" s="135" t="s">
        <v>74</v>
      </c>
      <c r="E128" s="136" t="s">
        <v>164</v>
      </c>
      <c r="F128" s="136" t="s">
        <v>165</v>
      </c>
      <c r="I128" s="137"/>
      <c r="J128" s="138">
        <f>BK128</f>
        <v>0</v>
      </c>
      <c r="L128" s="134"/>
      <c r="M128" s="139"/>
      <c r="N128" s="140"/>
      <c r="O128" s="140"/>
      <c r="P128" s="141">
        <f>P129+P133+P148+P152</f>
        <v>0</v>
      </c>
      <c r="Q128" s="140"/>
      <c r="R128" s="141">
        <f>R129+R133+R148+R152</f>
        <v>0</v>
      </c>
      <c r="S128" s="140"/>
      <c r="T128" s="142">
        <f>T129+T133+T148+T152</f>
        <v>0</v>
      </c>
      <c r="AR128" s="135" t="s">
        <v>83</v>
      </c>
      <c r="AT128" s="143" t="s">
        <v>74</v>
      </c>
      <c r="AU128" s="143" t="s">
        <v>75</v>
      </c>
      <c r="AY128" s="135" t="s">
        <v>166</v>
      </c>
      <c r="BK128" s="144">
        <f>BK129+BK133+BK148+BK152</f>
        <v>0</v>
      </c>
    </row>
    <row r="129" spans="1:65" s="12" customFormat="1" ht="22.9" customHeight="1">
      <c r="B129" s="134"/>
      <c r="D129" s="135" t="s">
        <v>74</v>
      </c>
      <c r="E129" s="145" t="s">
        <v>179</v>
      </c>
      <c r="F129" s="145" t="s">
        <v>970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SUM(P130:P132)</f>
        <v>0</v>
      </c>
      <c r="Q129" s="140"/>
      <c r="R129" s="141">
        <f>SUM(R130:R132)</f>
        <v>0</v>
      </c>
      <c r="S129" s="140"/>
      <c r="T129" s="142">
        <f>SUM(T130:T132)</f>
        <v>0</v>
      </c>
      <c r="AR129" s="135" t="s">
        <v>83</v>
      </c>
      <c r="AT129" s="143" t="s">
        <v>74</v>
      </c>
      <c r="AU129" s="143" t="s">
        <v>83</v>
      </c>
      <c r="AY129" s="135" t="s">
        <v>166</v>
      </c>
      <c r="BK129" s="144">
        <f>SUM(BK130:BK132)</f>
        <v>0</v>
      </c>
    </row>
    <row r="130" spans="1:65" s="2" customFormat="1" ht="24.2" customHeight="1">
      <c r="A130" s="29"/>
      <c r="B130" s="147"/>
      <c r="C130" s="148" t="s">
        <v>83</v>
      </c>
      <c r="D130" s="148" t="s">
        <v>169</v>
      </c>
      <c r="E130" s="149" t="s">
        <v>971</v>
      </c>
      <c r="F130" s="150" t="s">
        <v>972</v>
      </c>
      <c r="G130" s="151" t="s">
        <v>172</v>
      </c>
      <c r="H130" s="152">
        <v>3.266</v>
      </c>
      <c r="I130" s="153"/>
      <c r="J130" s="152">
        <f>ROUND(I130*H130,3)</f>
        <v>0</v>
      </c>
      <c r="K130" s="154"/>
      <c r="L130" s="30"/>
      <c r="M130" s="155" t="s">
        <v>1</v>
      </c>
      <c r="N130" s="156" t="s">
        <v>41</v>
      </c>
      <c r="O130" s="58"/>
      <c r="P130" s="157">
        <f>O130*H130</f>
        <v>0</v>
      </c>
      <c r="Q130" s="157">
        <v>0</v>
      </c>
      <c r="R130" s="157">
        <f>Q130*H130</f>
        <v>0</v>
      </c>
      <c r="S130" s="157">
        <v>0</v>
      </c>
      <c r="T130" s="158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167</v>
      </c>
      <c r="AT130" s="159" t="s">
        <v>169</v>
      </c>
      <c r="AU130" s="159" t="s">
        <v>173</v>
      </c>
      <c r="AY130" s="14" t="s">
        <v>166</v>
      </c>
      <c r="BE130" s="160">
        <f>IF(N130="základná",J130,0)</f>
        <v>0</v>
      </c>
      <c r="BF130" s="160">
        <f>IF(N130="znížená",J130,0)</f>
        <v>0</v>
      </c>
      <c r="BG130" s="160">
        <f>IF(N130="zákl. prenesená",J130,0)</f>
        <v>0</v>
      </c>
      <c r="BH130" s="160">
        <f>IF(N130="zníž. prenesená",J130,0)</f>
        <v>0</v>
      </c>
      <c r="BI130" s="160">
        <f>IF(N130="nulová",J130,0)</f>
        <v>0</v>
      </c>
      <c r="BJ130" s="14" t="s">
        <v>173</v>
      </c>
      <c r="BK130" s="161">
        <f>ROUND(I130*H130,3)</f>
        <v>0</v>
      </c>
      <c r="BL130" s="14" t="s">
        <v>167</v>
      </c>
      <c r="BM130" s="159" t="s">
        <v>973</v>
      </c>
    </row>
    <row r="131" spans="1:65" s="2" customFormat="1" ht="37.9" customHeight="1">
      <c r="A131" s="29"/>
      <c r="B131" s="147"/>
      <c r="C131" s="148" t="s">
        <v>173</v>
      </c>
      <c r="D131" s="148" t="s">
        <v>169</v>
      </c>
      <c r="E131" s="149" t="s">
        <v>974</v>
      </c>
      <c r="F131" s="150" t="s">
        <v>975</v>
      </c>
      <c r="G131" s="151" t="s">
        <v>172</v>
      </c>
      <c r="H131" s="152">
        <v>72.281999999999996</v>
      </c>
      <c r="I131" s="153"/>
      <c r="J131" s="152">
        <f>ROUND(I131*H131,3)</f>
        <v>0</v>
      </c>
      <c r="K131" s="154"/>
      <c r="L131" s="30"/>
      <c r="M131" s="155" t="s">
        <v>1</v>
      </c>
      <c r="N131" s="156" t="s">
        <v>41</v>
      </c>
      <c r="O131" s="58"/>
      <c r="P131" s="157">
        <f>O131*H131</f>
        <v>0</v>
      </c>
      <c r="Q131" s="157">
        <v>0</v>
      </c>
      <c r="R131" s="157">
        <f>Q131*H131</f>
        <v>0</v>
      </c>
      <c r="S131" s="157">
        <v>0</v>
      </c>
      <c r="T131" s="15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167</v>
      </c>
      <c r="AT131" s="159" t="s">
        <v>169</v>
      </c>
      <c r="AU131" s="159" t="s">
        <v>173</v>
      </c>
      <c r="AY131" s="14" t="s">
        <v>166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4" t="s">
        <v>173</v>
      </c>
      <c r="BK131" s="161">
        <f>ROUND(I131*H131,3)</f>
        <v>0</v>
      </c>
      <c r="BL131" s="14" t="s">
        <v>167</v>
      </c>
      <c r="BM131" s="159" t="s">
        <v>976</v>
      </c>
    </row>
    <row r="132" spans="1:65" s="2" customFormat="1" ht="37.9" customHeight="1">
      <c r="A132" s="29"/>
      <c r="B132" s="147"/>
      <c r="C132" s="148" t="s">
        <v>179</v>
      </c>
      <c r="D132" s="148" t="s">
        <v>169</v>
      </c>
      <c r="E132" s="149" t="s">
        <v>977</v>
      </c>
      <c r="F132" s="150" t="s">
        <v>978</v>
      </c>
      <c r="G132" s="151" t="s">
        <v>172</v>
      </c>
      <c r="H132" s="152">
        <v>1.478</v>
      </c>
      <c r="I132" s="153"/>
      <c r="J132" s="152">
        <f>ROUND(I132*H132,3)</f>
        <v>0</v>
      </c>
      <c r="K132" s="154"/>
      <c r="L132" s="30"/>
      <c r="M132" s="155" t="s">
        <v>1</v>
      </c>
      <c r="N132" s="156" t="s">
        <v>41</v>
      </c>
      <c r="O132" s="58"/>
      <c r="P132" s="157">
        <f>O132*H132</f>
        <v>0</v>
      </c>
      <c r="Q132" s="157">
        <v>0</v>
      </c>
      <c r="R132" s="157">
        <f>Q132*H132</f>
        <v>0</v>
      </c>
      <c r="S132" s="157">
        <v>0</v>
      </c>
      <c r="T132" s="158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167</v>
      </c>
      <c r="AT132" s="159" t="s">
        <v>169</v>
      </c>
      <c r="AU132" s="159" t="s">
        <v>173</v>
      </c>
      <c r="AY132" s="14" t="s">
        <v>166</v>
      </c>
      <c r="BE132" s="160">
        <f>IF(N132="základná",J132,0)</f>
        <v>0</v>
      </c>
      <c r="BF132" s="160">
        <f>IF(N132="znížená",J132,0)</f>
        <v>0</v>
      </c>
      <c r="BG132" s="160">
        <f>IF(N132="zákl. prenesená",J132,0)</f>
        <v>0</v>
      </c>
      <c r="BH132" s="160">
        <f>IF(N132="zníž. prenesená",J132,0)</f>
        <v>0</v>
      </c>
      <c r="BI132" s="160">
        <f>IF(N132="nulová",J132,0)</f>
        <v>0</v>
      </c>
      <c r="BJ132" s="14" t="s">
        <v>173</v>
      </c>
      <c r="BK132" s="161">
        <f>ROUND(I132*H132,3)</f>
        <v>0</v>
      </c>
      <c r="BL132" s="14" t="s">
        <v>167</v>
      </c>
      <c r="BM132" s="159" t="s">
        <v>979</v>
      </c>
    </row>
    <row r="133" spans="1:65" s="12" customFormat="1" ht="22.9" customHeight="1">
      <c r="B133" s="134"/>
      <c r="D133" s="135" t="s">
        <v>74</v>
      </c>
      <c r="E133" s="145" t="s">
        <v>183</v>
      </c>
      <c r="F133" s="145" t="s">
        <v>184</v>
      </c>
      <c r="I133" s="137"/>
      <c r="J133" s="146">
        <f>BK133</f>
        <v>0</v>
      </c>
      <c r="L133" s="134"/>
      <c r="M133" s="139"/>
      <c r="N133" s="140"/>
      <c r="O133" s="140"/>
      <c r="P133" s="141">
        <f>SUM(P134:P147)</f>
        <v>0</v>
      </c>
      <c r="Q133" s="140"/>
      <c r="R133" s="141">
        <f>SUM(R134:R147)</f>
        <v>0</v>
      </c>
      <c r="S133" s="140"/>
      <c r="T133" s="142">
        <f>SUM(T134:T147)</f>
        <v>0</v>
      </c>
      <c r="AR133" s="135" t="s">
        <v>83</v>
      </c>
      <c r="AT133" s="143" t="s">
        <v>74</v>
      </c>
      <c r="AU133" s="143" t="s">
        <v>83</v>
      </c>
      <c r="AY133" s="135" t="s">
        <v>166</v>
      </c>
      <c r="BK133" s="144">
        <f>SUM(BK134:BK147)</f>
        <v>0</v>
      </c>
    </row>
    <row r="134" spans="1:65" s="2" customFormat="1" ht="24.2" customHeight="1">
      <c r="A134" s="29"/>
      <c r="B134" s="147"/>
      <c r="C134" s="148" t="s">
        <v>167</v>
      </c>
      <c r="D134" s="148" t="s">
        <v>169</v>
      </c>
      <c r="E134" s="149" t="s">
        <v>980</v>
      </c>
      <c r="F134" s="150" t="s">
        <v>981</v>
      </c>
      <c r="G134" s="151" t="s">
        <v>177</v>
      </c>
      <c r="H134" s="152">
        <v>58.991999999999997</v>
      </c>
      <c r="I134" s="153"/>
      <c r="J134" s="152">
        <f t="shared" ref="J134:J147" si="0">ROUND(I134*H134,3)</f>
        <v>0</v>
      </c>
      <c r="K134" s="154"/>
      <c r="L134" s="30"/>
      <c r="M134" s="155" t="s">
        <v>1</v>
      </c>
      <c r="N134" s="156" t="s">
        <v>41</v>
      </c>
      <c r="O134" s="58"/>
      <c r="P134" s="157">
        <f t="shared" ref="P134:P147" si="1">O134*H134</f>
        <v>0</v>
      </c>
      <c r="Q134" s="157">
        <v>0</v>
      </c>
      <c r="R134" s="157">
        <f t="shared" ref="R134:R147" si="2">Q134*H134</f>
        <v>0</v>
      </c>
      <c r="S134" s="157">
        <v>0</v>
      </c>
      <c r="T134" s="158">
        <f t="shared" ref="T134:T147" si="3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167</v>
      </c>
      <c r="AT134" s="159" t="s">
        <v>169</v>
      </c>
      <c r="AU134" s="159" t="s">
        <v>173</v>
      </c>
      <c r="AY134" s="14" t="s">
        <v>166</v>
      </c>
      <c r="BE134" s="160">
        <f t="shared" ref="BE134:BE147" si="4">IF(N134="základná",J134,0)</f>
        <v>0</v>
      </c>
      <c r="BF134" s="160">
        <f t="shared" ref="BF134:BF147" si="5">IF(N134="znížená",J134,0)</f>
        <v>0</v>
      </c>
      <c r="BG134" s="160">
        <f t="shared" ref="BG134:BG147" si="6">IF(N134="zákl. prenesená",J134,0)</f>
        <v>0</v>
      </c>
      <c r="BH134" s="160">
        <f t="shared" ref="BH134:BH147" si="7">IF(N134="zníž. prenesená",J134,0)</f>
        <v>0</v>
      </c>
      <c r="BI134" s="160">
        <f t="shared" ref="BI134:BI147" si="8">IF(N134="nulová",J134,0)</f>
        <v>0</v>
      </c>
      <c r="BJ134" s="14" t="s">
        <v>173</v>
      </c>
      <c r="BK134" s="161">
        <f t="shared" ref="BK134:BK147" si="9">ROUND(I134*H134,3)</f>
        <v>0</v>
      </c>
      <c r="BL134" s="14" t="s">
        <v>167</v>
      </c>
      <c r="BM134" s="159" t="s">
        <v>982</v>
      </c>
    </row>
    <row r="135" spans="1:65" s="2" customFormat="1" ht="24.2" customHeight="1">
      <c r="A135" s="29"/>
      <c r="B135" s="147"/>
      <c r="C135" s="148" t="s">
        <v>188</v>
      </c>
      <c r="D135" s="148" t="s">
        <v>169</v>
      </c>
      <c r="E135" s="149" t="s">
        <v>983</v>
      </c>
      <c r="F135" s="150" t="s">
        <v>984</v>
      </c>
      <c r="G135" s="151" t="s">
        <v>177</v>
      </c>
      <c r="H135" s="152">
        <v>58.991999999999997</v>
      </c>
      <c r="I135" s="153"/>
      <c r="J135" s="152">
        <f t="shared" si="0"/>
        <v>0</v>
      </c>
      <c r="K135" s="154"/>
      <c r="L135" s="30"/>
      <c r="M135" s="155" t="s">
        <v>1</v>
      </c>
      <c r="N135" s="156" t="s">
        <v>41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167</v>
      </c>
      <c r="AT135" s="159" t="s">
        <v>169</v>
      </c>
      <c r="AU135" s="159" t="s">
        <v>173</v>
      </c>
      <c r="AY135" s="14" t="s">
        <v>166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173</v>
      </c>
      <c r="BK135" s="161">
        <f t="shared" si="9"/>
        <v>0</v>
      </c>
      <c r="BL135" s="14" t="s">
        <v>167</v>
      </c>
      <c r="BM135" s="159" t="s">
        <v>985</v>
      </c>
    </row>
    <row r="136" spans="1:65" s="2" customFormat="1" ht="24.2" customHeight="1">
      <c r="A136" s="29"/>
      <c r="B136" s="147"/>
      <c r="C136" s="148" t="s">
        <v>183</v>
      </c>
      <c r="D136" s="148" t="s">
        <v>169</v>
      </c>
      <c r="E136" s="149" t="s">
        <v>986</v>
      </c>
      <c r="F136" s="150" t="s">
        <v>987</v>
      </c>
      <c r="G136" s="151" t="s">
        <v>177</v>
      </c>
      <c r="H136" s="152">
        <v>16.440999999999999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41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167</v>
      </c>
      <c r="AT136" s="159" t="s">
        <v>169</v>
      </c>
      <c r="AU136" s="159" t="s">
        <v>173</v>
      </c>
      <c r="AY136" s="14" t="s">
        <v>166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173</v>
      </c>
      <c r="BK136" s="161">
        <f t="shared" si="9"/>
        <v>0</v>
      </c>
      <c r="BL136" s="14" t="s">
        <v>167</v>
      </c>
      <c r="BM136" s="159" t="s">
        <v>988</v>
      </c>
    </row>
    <row r="137" spans="1:65" s="2" customFormat="1" ht="24.2" customHeight="1">
      <c r="A137" s="29"/>
      <c r="B137" s="147"/>
      <c r="C137" s="148" t="s">
        <v>195</v>
      </c>
      <c r="D137" s="148" t="s">
        <v>169</v>
      </c>
      <c r="E137" s="149" t="s">
        <v>989</v>
      </c>
      <c r="F137" s="150" t="s">
        <v>990</v>
      </c>
      <c r="G137" s="151" t="s">
        <v>177</v>
      </c>
      <c r="H137" s="152">
        <v>462.34500000000003</v>
      </c>
      <c r="I137" s="153"/>
      <c r="J137" s="152">
        <f t="shared" si="0"/>
        <v>0</v>
      </c>
      <c r="K137" s="154"/>
      <c r="L137" s="30"/>
      <c r="M137" s="155" t="s">
        <v>1</v>
      </c>
      <c r="N137" s="156" t="s">
        <v>41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167</v>
      </c>
      <c r="AT137" s="159" t="s">
        <v>169</v>
      </c>
      <c r="AU137" s="159" t="s">
        <v>173</v>
      </c>
      <c r="AY137" s="14" t="s">
        <v>166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173</v>
      </c>
      <c r="BK137" s="161">
        <f t="shared" si="9"/>
        <v>0</v>
      </c>
      <c r="BL137" s="14" t="s">
        <v>167</v>
      </c>
      <c r="BM137" s="159" t="s">
        <v>991</v>
      </c>
    </row>
    <row r="138" spans="1:65" s="2" customFormat="1" ht="24.2" customHeight="1">
      <c r="A138" s="29"/>
      <c r="B138" s="147"/>
      <c r="C138" s="148" t="s">
        <v>199</v>
      </c>
      <c r="D138" s="148" t="s">
        <v>169</v>
      </c>
      <c r="E138" s="149" t="s">
        <v>992</v>
      </c>
      <c r="F138" s="150" t="s">
        <v>993</v>
      </c>
      <c r="G138" s="151" t="s">
        <v>177</v>
      </c>
      <c r="H138" s="152">
        <v>47.892000000000003</v>
      </c>
      <c r="I138" s="153"/>
      <c r="J138" s="152">
        <f t="shared" si="0"/>
        <v>0</v>
      </c>
      <c r="K138" s="154"/>
      <c r="L138" s="30"/>
      <c r="M138" s="155" t="s">
        <v>1</v>
      </c>
      <c r="N138" s="156" t="s">
        <v>41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167</v>
      </c>
      <c r="AT138" s="159" t="s">
        <v>169</v>
      </c>
      <c r="AU138" s="159" t="s">
        <v>173</v>
      </c>
      <c r="AY138" s="14" t="s">
        <v>166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173</v>
      </c>
      <c r="BK138" s="161">
        <f t="shared" si="9"/>
        <v>0</v>
      </c>
      <c r="BL138" s="14" t="s">
        <v>167</v>
      </c>
      <c r="BM138" s="159" t="s">
        <v>994</v>
      </c>
    </row>
    <row r="139" spans="1:65" s="2" customFormat="1" ht="24.2" customHeight="1">
      <c r="A139" s="29"/>
      <c r="B139" s="147"/>
      <c r="C139" s="148" t="s">
        <v>203</v>
      </c>
      <c r="D139" s="148" t="s">
        <v>169</v>
      </c>
      <c r="E139" s="149" t="s">
        <v>995</v>
      </c>
      <c r="F139" s="150" t="s">
        <v>996</v>
      </c>
      <c r="G139" s="151" t="s">
        <v>177</v>
      </c>
      <c r="H139" s="152">
        <v>227.43199999999999</v>
      </c>
      <c r="I139" s="153"/>
      <c r="J139" s="152">
        <f t="shared" si="0"/>
        <v>0</v>
      </c>
      <c r="K139" s="154"/>
      <c r="L139" s="30"/>
      <c r="M139" s="155" t="s">
        <v>1</v>
      </c>
      <c r="N139" s="156" t="s">
        <v>41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167</v>
      </c>
      <c r="AT139" s="159" t="s">
        <v>169</v>
      </c>
      <c r="AU139" s="159" t="s">
        <v>173</v>
      </c>
      <c r="AY139" s="14" t="s">
        <v>166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173</v>
      </c>
      <c r="BK139" s="161">
        <f t="shared" si="9"/>
        <v>0</v>
      </c>
      <c r="BL139" s="14" t="s">
        <v>167</v>
      </c>
      <c r="BM139" s="159" t="s">
        <v>997</v>
      </c>
    </row>
    <row r="140" spans="1:65" s="2" customFormat="1" ht="24.2" customHeight="1">
      <c r="A140" s="29"/>
      <c r="B140" s="147"/>
      <c r="C140" s="148" t="s">
        <v>207</v>
      </c>
      <c r="D140" s="148" t="s">
        <v>169</v>
      </c>
      <c r="E140" s="149" t="s">
        <v>998</v>
      </c>
      <c r="F140" s="150" t="s">
        <v>999</v>
      </c>
      <c r="G140" s="151" t="s">
        <v>177</v>
      </c>
      <c r="H140" s="152">
        <v>35.484000000000002</v>
      </c>
      <c r="I140" s="153"/>
      <c r="J140" s="152">
        <f t="shared" si="0"/>
        <v>0</v>
      </c>
      <c r="K140" s="154"/>
      <c r="L140" s="30"/>
      <c r="M140" s="155" t="s">
        <v>1</v>
      </c>
      <c r="N140" s="156" t="s">
        <v>41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167</v>
      </c>
      <c r="AT140" s="159" t="s">
        <v>169</v>
      </c>
      <c r="AU140" s="159" t="s">
        <v>173</v>
      </c>
      <c r="AY140" s="14" t="s">
        <v>166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173</v>
      </c>
      <c r="BK140" s="161">
        <f t="shared" si="9"/>
        <v>0</v>
      </c>
      <c r="BL140" s="14" t="s">
        <v>167</v>
      </c>
      <c r="BM140" s="159" t="s">
        <v>1000</v>
      </c>
    </row>
    <row r="141" spans="1:65" s="2" customFormat="1" ht="24.2" customHeight="1">
      <c r="A141" s="29"/>
      <c r="B141" s="147"/>
      <c r="C141" s="148" t="s">
        <v>211</v>
      </c>
      <c r="D141" s="148" t="s">
        <v>169</v>
      </c>
      <c r="E141" s="149" t="s">
        <v>1001</v>
      </c>
      <c r="F141" s="150" t="s">
        <v>1002</v>
      </c>
      <c r="G141" s="151" t="s">
        <v>177</v>
      </c>
      <c r="H141" s="152">
        <v>1.56</v>
      </c>
      <c r="I141" s="153"/>
      <c r="J141" s="152">
        <f t="shared" si="0"/>
        <v>0</v>
      </c>
      <c r="K141" s="154"/>
      <c r="L141" s="30"/>
      <c r="M141" s="155" t="s">
        <v>1</v>
      </c>
      <c r="N141" s="156" t="s">
        <v>41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167</v>
      </c>
      <c r="AT141" s="159" t="s">
        <v>169</v>
      </c>
      <c r="AU141" s="159" t="s">
        <v>173</v>
      </c>
      <c r="AY141" s="14" t="s">
        <v>166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173</v>
      </c>
      <c r="BK141" s="161">
        <f t="shared" si="9"/>
        <v>0</v>
      </c>
      <c r="BL141" s="14" t="s">
        <v>167</v>
      </c>
      <c r="BM141" s="159" t="s">
        <v>1003</v>
      </c>
    </row>
    <row r="142" spans="1:65" s="2" customFormat="1" ht="37.9" customHeight="1">
      <c r="A142" s="29"/>
      <c r="B142" s="147"/>
      <c r="C142" s="148" t="s">
        <v>215</v>
      </c>
      <c r="D142" s="148" t="s">
        <v>169</v>
      </c>
      <c r="E142" s="149" t="s">
        <v>1004</v>
      </c>
      <c r="F142" s="150" t="s">
        <v>1005</v>
      </c>
      <c r="G142" s="151" t="s">
        <v>177</v>
      </c>
      <c r="H142" s="152">
        <v>0.20399999999999999</v>
      </c>
      <c r="I142" s="153"/>
      <c r="J142" s="152">
        <f t="shared" si="0"/>
        <v>0</v>
      </c>
      <c r="K142" s="154"/>
      <c r="L142" s="30"/>
      <c r="M142" s="155" t="s">
        <v>1</v>
      </c>
      <c r="N142" s="156" t="s">
        <v>41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167</v>
      </c>
      <c r="AT142" s="159" t="s">
        <v>169</v>
      </c>
      <c r="AU142" s="159" t="s">
        <v>173</v>
      </c>
      <c r="AY142" s="14" t="s">
        <v>166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173</v>
      </c>
      <c r="BK142" s="161">
        <f t="shared" si="9"/>
        <v>0</v>
      </c>
      <c r="BL142" s="14" t="s">
        <v>167</v>
      </c>
      <c r="BM142" s="159" t="s">
        <v>1006</v>
      </c>
    </row>
    <row r="143" spans="1:65" s="2" customFormat="1" ht="37.9" customHeight="1">
      <c r="A143" s="29"/>
      <c r="B143" s="147"/>
      <c r="C143" s="148" t="s">
        <v>219</v>
      </c>
      <c r="D143" s="148" t="s">
        <v>169</v>
      </c>
      <c r="E143" s="149" t="s">
        <v>1007</v>
      </c>
      <c r="F143" s="150" t="s">
        <v>1008</v>
      </c>
      <c r="G143" s="151" t="s">
        <v>177</v>
      </c>
      <c r="H143" s="152">
        <v>47.688000000000002</v>
      </c>
      <c r="I143" s="153"/>
      <c r="J143" s="152">
        <f t="shared" si="0"/>
        <v>0</v>
      </c>
      <c r="K143" s="154"/>
      <c r="L143" s="30"/>
      <c r="M143" s="155" t="s">
        <v>1</v>
      </c>
      <c r="N143" s="156" t="s">
        <v>41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167</v>
      </c>
      <c r="AT143" s="159" t="s">
        <v>169</v>
      </c>
      <c r="AU143" s="159" t="s">
        <v>173</v>
      </c>
      <c r="AY143" s="14" t="s">
        <v>166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173</v>
      </c>
      <c r="BK143" s="161">
        <f t="shared" si="9"/>
        <v>0</v>
      </c>
      <c r="BL143" s="14" t="s">
        <v>167</v>
      </c>
      <c r="BM143" s="159" t="s">
        <v>1009</v>
      </c>
    </row>
    <row r="144" spans="1:65" s="2" customFormat="1" ht="24.2" customHeight="1">
      <c r="A144" s="29"/>
      <c r="B144" s="147"/>
      <c r="C144" s="148" t="s">
        <v>224</v>
      </c>
      <c r="D144" s="148" t="s">
        <v>169</v>
      </c>
      <c r="E144" s="149" t="s">
        <v>1010</v>
      </c>
      <c r="F144" s="150" t="s">
        <v>1011</v>
      </c>
      <c r="G144" s="151" t="s">
        <v>177</v>
      </c>
      <c r="H144" s="152">
        <v>109.03400000000001</v>
      </c>
      <c r="I144" s="153"/>
      <c r="J144" s="152">
        <f t="shared" si="0"/>
        <v>0</v>
      </c>
      <c r="K144" s="154"/>
      <c r="L144" s="30"/>
      <c r="M144" s="155" t="s">
        <v>1</v>
      </c>
      <c r="N144" s="156" t="s">
        <v>41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167</v>
      </c>
      <c r="AT144" s="159" t="s">
        <v>169</v>
      </c>
      <c r="AU144" s="159" t="s">
        <v>173</v>
      </c>
      <c r="AY144" s="14" t="s">
        <v>166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173</v>
      </c>
      <c r="BK144" s="161">
        <f t="shared" si="9"/>
        <v>0</v>
      </c>
      <c r="BL144" s="14" t="s">
        <v>167</v>
      </c>
      <c r="BM144" s="159" t="s">
        <v>1012</v>
      </c>
    </row>
    <row r="145" spans="1:65" s="2" customFormat="1" ht="24.2" customHeight="1">
      <c r="A145" s="29"/>
      <c r="B145" s="147"/>
      <c r="C145" s="148" t="s">
        <v>228</v>
      </c>
      <c r="D145" s="148" t="s">
        <v>169</v>
      </c>
      <c r="E145" s="149" t="s">
        <v>1013</v>
      </c>
      <c r="F145" s="150" t="s">
        <v>1014</v>
      </c>
      <c r="G145" s="151" t="s">
        <v>177</v>
      </c>
      <c r="H145" s="152">
        <v>83.887</v>
      </c>
      <c r="I145" s="153"/>
      <c r="J145" s="152">
        <f t="shared" si="0"/>
        <v>0</v>
      </c>
      <c r="K145" s="154"/>
      <c r="L145" s="30"/>
      <c r="M145" s="155" t="s">
        <v>1</v>
      </c>
      <c r="N145" s="156" t="s">
        <v>41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167</v>
      </c>
      <c r="AT145" s="159" t="s">
        <v>169</v>
      </c>
      <c r="AU145" s="159" t="s">
        <v>173</v>
      </c>
      <c r="AY145" s="14" t="s">
        <v>166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173</v>
      </c>
      <c r="BK145" s="161">
        <f t="shared" si="9"/>
        <v>0</v>
      </c>
      <c r="BL145" s="14" t="s">
        <v>167</v>
      </c>
      <c r="BM145" s="159" t="s">
        <v>1015</v>
      </c>
    </row>
    <row r="146" spans="1:65" s="2" customFormat="1" ht="24.2" customHeight="1">
      <c r="A146" s="29"/>
      <c r="B146" s="147"/>
      <c r="C146" s="148" t="s">
        <v>232</v>
      </c>
      <c r="D146" s="148" t="s">
        <v>169</v>
      </c>
      <c r="E146" s="149" t="s">
        <v>1016</v>
      </c>
      <c r="F146" s="150" t="s">
        <v>1017</v>
      </c>
      <c r="G146" s="151" t="s">
        <v>177</v>
      </c>
      <c r="H146" s="152">
        <v>6.508</v>
      </c>
      <c r="I146" s="153"/>
      <c r="J146" s="152">
        <f t="shared" si="0"/>
        <v>0</v>
      </c>
      <c r="K146" s="154"/>
      <c r="L146" s="30"/>
      <c r="M146" s="155" t="s">
        <v>1</v>
      </c>
      <c r="N146" s="156" t="s">
        <v>41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167</v>
      </c>
      <c r="AT146" s="159" t="s">
        <v>169</v>
      </c>
      <c r="AU146" s="159" t="s">
        <v>173</v>
      </c>
      <c r="AY146" s="14" t="s">
        <v>166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173</v>
      </c>
      <c r="BK146" s="161">
        <f t="shared" si="9"/>
        <v>0</v>
      </c>
      <c r="BL146" s="14" t="s">
        <v>167</v>
      </c>
      <c r="BM146" s="159" t="s">
        <v>1018</v>
      </c>
    </row>
    <row r="147" spans="1:65" s="2" customFormat="1" ht="21.75" customHeight="1">
      <c r="A147" s="29"/>
      <c r="B147" s="147"/>
      <c r="C147" s="148" t="s">
        <v>237</v>
      </c>
      <c r="D147" s="148" t="s">
        <v>169</v>
      </c>
      <c r="E147" s="149" t="s">
        <v>1019</v>
      </c>
      <c r="F147" s="150" t="s">
        <v>1020</v>
      </c>
      <c r="G147" s="151" t="s">
        <v>222</v>
      </c>
      <c r="H147" s="152">
        <v>79.45</v>
      </c>
      <c r="I147" s="153"/>
      <c r="J147" s="152">
        <f t="shared" si="0"/>
        <v>0</v>
      </c>
      <c r="K147" s="154"/>
      <c r="L147" s="30"/>
      <c r="M147" s="155" t="s">
        <v>1</v>
      </c>
      <c r="N147" s="156" t="s">
        <v>41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167</v>
      </c>
      <c r="AT147" s="159" t="s">
        <v>169</v>
      </c>
      <c r="AU147" s="159" t="s">
        <v>173</v>
      </c>
      <c r="AY147" s="14" t="s">
        <v>166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173</v>
      </c>
      <c r="BK147" s="161">
        <f t="shared" si="9"/>
        <v>0</v>
      </c>
      <c r="BL147" s="14" t="s">
        <v>167</v>
      </c>
      <c r="BM147" s="159" t="s">
        <v>1021</v>
      </c>
    </row>
    <row r="148" spans="1:65" s="12" customFormat="1" ht="22.9" customHeight="1">
      <c r="B148" s="134"/>
      <c r="D148" s="135" t="s">
        <v>74</v>
      </c>
      <c r="E148" s="145" t="s">
        <v>203</v>
      </c>
      <c r="F148" s="145" t="s">
        <v>276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SUM(P149:P151)</f>
        <v>0</v>
      </c>
      <c r="Q148" s="140"/>
      <c r="R148" s="141">
        <f>SUM(R149:R151)</f>
        <v>0</v>
      </c>
      <c r="S148" s="140"/>
      <c r="T148" s="142">
        <f>SUM(T149:T151)</f>
        <v>0</v>
      </c>
      <c r="AR148" s="135" t="s">
        <v>83</v>
      </c>
      <c r="AT148" s="143" t="s">
        <v>74</v>
      </c>
      <c r="AU148" s="143" t="s">
        <v>83</v>
      </c>
      <c r="AY148" s="135" t="s">
        <v>166</v>
      </c>
      <c r="BK148" s="144">
        <f>SUM(BK149:BK151)</f>
        <v>0</v>
      </c>
    </row>
    <row r="149" spans="1:65" s="2" customFormat="1" ht="33" customHeight="1">
      <c r="A149" s="29"/>
      <c r="B149" s="147"/>
      <c r="C149" s="148" t="s">
        <v>241</v>
      </c>
      <c r="D149" s="148" t="s">
        <v>169</v>
      </c>
      <c r="E149" s="149" t="s">
        <v>1022</v>
      </c>
      <c r="F149" s="150" t="s">
        <v>1023</v>
      </c>
      <c r="G149" s="151" t="s">
        <v>177</v>
      </c>
      <c r="H149" s="152">
        <v>790.88599999999997</v>
      </c>
      <c r="I149" s="153"/>
      <c r="J149" s="152">
        <f>ROUND(I149*H149,3)</f>
        <v>0</v>
      </c>
      <c r="K149" s="154"/>
      <c r="L149" s="30"/>
      <c r="M149" s="155" t="s">
        <v>1</v>
      </c>
      <c r="N149" s="156" t="s">
        <v>41</v>
      </c>
      <c r="O149" s="58"/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8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167</v>
      </c>
      <c r="AT149" s="159" t="s">
        <v>169</v>
      </c>
      <c r="AU149" s="159" t="s">
        <v>173</v>
      </c>
      <c r="AY149" s="14" t="s">
        <v>166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4" t="s">
        <v>173</v>
      </c>
      <c r="BK149" s="161">
        <f>ROUND(I149*H149,3)</f>
        <v>0</v>
      </c>
      <c r="BL149" s="14" t="s">
        <v>167</v>
      </c>
      <c r="BM149" s="159" t="s">
        <v>1024</v>
      </c>
    </row>
    <row r="150" spans="1:65" s="2" customFormat="1" ht="44.25" customHeight="1">
      <c r="A150" s="29"/>
      <c r="B150" s="147"/>
      <c r="C150" s="148" t="s">
        <v>245</v>
      </c>
      <c r="D150" s="148" t="s">
        <v>169</v>
      </c>
      <c r="E150" s="149" t="s">
        <v>1025</v>
      </c>
      <c r="F150" s="150" t="s">
        <v>1026</v>
      </c>
      <c r="G150" s="151" t="s">
        <v>177</v>
      </c>
      <c r="H150" s="152">
        <v>2372.6579999999999</v>
      </c>
      <c r="I150" s="153"/>
      <c r="J150" s="152">
        <f>ROUND(I150*H150,3)</f>
        <v>0</v>
      </c>
      <c r="K150" s="154"/>
      <c r="L150" s="30"/>
      <c r="M150" s="155" t="s">
        <v>1</v>
      </c>
      <c r="N150" s="156" t="s">
        <v>41</v>
      </c>
      <c r="O150" s="58"/>
      <c r="P150" s="157">
        <f>O150*H150</f>
        <v>0</v>
      </c>
      <c r="Q150" s="157">
        <v>0</v>
      </c>
      <c r="R150" s="157">
        <f>Q150*H150</f>
        <v>0</v>
      </c>
      <c r="S150" s="157">
        <v>0</v>
      </c>
      <c r="T150" s="158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167</v>
      </c>
      <c r="AT150" s="159" t="s">
        <v>169</v>
      </c>
      <c r="AU150" s="159" t="s">
        <v>173</v>
      </c>
      <c r="AY150" s="14" t="s">
        <v>166</v>
      </c>
      <c r="BE150" s="160">
        <f>IF(N150="základná",J150,0)</f>
        <v>0</v>
      </c>
      <c r="BF150" s="160">
        <f>IF(N150="znížená",J150,0)</f>
        <v>0</v>
      </c>
      <c r="BG150" s="160">
        <f>IF(N150="zákl. prenesená",J150,0)</f>
        <v>0</v>
      </c>
      <c r="BH150" s="160">
        <f>IF(N150="zníž. prenesená",J150,0)</f>
        <v>0</v>
      </c>
      <c r="BI150" s="160">
        <f>IF(N150="nulová",J150,0)</f>
        <v>0</v>
      </c>
      <c r="BJ150" s="14" t="s">
        <v>173</v>
      </c>
      <c r="BK150" s="161">
        <f>ROUND(I150*H150,3)</f>
        <v>0</v>
      </c>
      <c r="BL150" s="14" t="s">
        <v>167</v>
      </c>
      <c r="BM150" s="159" t="s">
        <v>1027</v>
      </c>
    </row>
    <row r="151" spans="1:65" s="2" customFormat="1" ht="33" customHeight="1">
      <c r="A151" s="29"/>
      <c r="B151" s="147"/>
      <c r="C151" s="148" t="s">
        <v>7</v>
      </c>
      <c r="D151" s="148" t="s">
        <v>169</v>
      </c>
      <c r="E151" s="149" t="s">
        <v>1028</v>
      </c>
      <c r="F151" s="150" t="s">
        <v>1029</v>
      </c>
      <c r="G151" s="151" t="s">
        <v>177</v>
      </c>
      <c r="H151" s="152">
        <v>790.88599999999997</v>
      </c>
      <c r="I151" s="153"/>
      <c r="J151" s="152">
        <f>ROUND(I151*H151,3)</f>
        <v>0</v>
      </c>
      <c r="K151" s="154"/>
      <c r="L151" s="30"/>
      <c r="M151" s="155" t="s">
        <v>1</v>
      </c>
      <c r="N151" s="156" t="s">
        <v>41</v>
      </c>
      <c r="O151" s="58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167</v>
      </c>
      <c r="AT151" s="159" t="s">
        <v>169</v>
      </c>
      <c r="AU151" s="159" t="s">
        <v>173</v>
      </c>
      <c r="AY151" s="14" t="s">
        <v>166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173</v>
      </c>
      <c r="BK151" s="161">
        <f>ROUND(I151*H151,3)</f>
        <v>0</v>
      </c>
      <c r="BL151" s="14" t="s">
        <v>167</v>
      </c>
      <c r="BM151" s="159" t="s">
        <v>1030</v>
      </c>
    </row>
    <row r="152" spans="1:65" s="12" customFormat="1" ht="22.9" customHeight="1">
      <c r="B152" s="134"/>
      <c r="D152" s="135" t="s">
        <v>74</v>
      </c>
      <c r="E152" s="145" t="s">
        <v>289</v>
      </c>
      <c r="F152" s="145" t="s">
        <v>290</v>
      </c>
      <c r="I152" s="137"/>
      <c r="J152" s="146">
        <f>BK152</f>
        <v>0</v>
      </c>
      <c r="L152" s="134"/>
      <c r="M152" s="139"/>
      <c r="N152" s="140"/>
      <c r="O152" s="140"/>
      <c r="P152" s="141">
        <f>P153</f>
        <v>0</v>
      </c>
      <c r="Q152" s="140"/>
      <c r="R152" s="141">
        <f>R153</f>
        <v>0</v>
      </c>
      <c r="S152" s="140"/>
      <c r="T152" s="142">
        <f>T153</f>
        <v>0</v>
      </c>
      <c r="AR152" s="135" t="s">
        <v>83</v>
      </c>
      <c r="AT152" s="143" t="s">
        <v>74</v>
      </c>
      <c r="AU152" s="143" t="s">
        <v>83</v>
      </c>
      <c r="AY152" s="135" t="s">
        <v>166</v>
      </c>
      <c r="BK152" s="144">
        <f>BK153</f>
        <v>0</v>
      </c>
    </row>
    <row r="153" spans="1:65" s="2" customFormat="1" ht="24.2" customHeight="1">
      <c r="A153" s="29"/>
      <c r="B153" s="147"/>
      <c r="C153" s="148" t="s">
        <v>252</v>
      </c>
      <c r="D153" s="148" t="s">
        <v>169</v>
      </c>
      <c r="E153" s="149" t="s">
        <v>292</v>
      </c>
      <c r="F153" s="150" t="s">
        <v>293</v>
      </c>
      <c r="G153" s="151" t="s">
        <v>235</v>
      </c>
      <c r="H153" s="152">
        <v>117.22499999999999</v>
      </c>
      <c r="I153" s="153"/>
      <c r="J153" s="152">
        <f>ROUND(I153*H153,3)</f>
        <v>0</v>
      </c>
      <c r="K153" s="154"/>
      <c r="L153" s="30"/>
      <c r="M153" s="155" t="s">
        <v>1</v>
      </c>
      <c r="N153" s="156" t="s">
        <v>41</v>
      </c>
      <c r="O153" s="58"/>
      <c r="P153" s="157">
        <f>O153*H153</f>
        <v>0</v>
      </c>
      <c r="Q153" s="157">
        <v>0</v>
      </c>
      <c r="R153" s="157">
        <f>Q153*H153</f>
        <v>0</v>
      </c>
      <c r="S153" s="157">
        <v>0</v>
      </c>
      <c r="T153" s="158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167</v>
      </c>
      <c r="AT153" s="159" t="s">
        <v>169</v>
      </c>
      <c r="AU153" s="159" t="s">
        <v>173</v>
      </c>
      <c r="AY153" s="14" t="s">
        <v>166</v>
      </c>
      <c r="BE153" s="160">
        <f>IF(N153="základná",J153,0)</f>
        <v>0</v>
      </c>
      <c r="BF153" s="160">
        <f>IF(N153="znížená",J153,0)</f>
        <v>0</v>
      </c>
      <c r="BG153" s="160">
        <f>IF(N153="zákl. prenesená",J153,0)</f>
        <v>0</v>
      </c>
      <c r="BH153" s="160">
        <f>IF(N153="zníž. prenesená",J153,0)</f>
        <v>0</v>
      </c>
      <c r="BI153" s="160">
        <f>IF(N153="nulová",J153,0)</f>
        <v>0</v>
      </c>
      <c r="BJ153" s="14" t="s">
        <v>173</v>
      </c>
      <c r="BK153" s="161">
        <f>ROUND(I153*H153,3)</f>
        <v>0</v>
      </c>
      <c r="BL153" s="14" t="s">
        <v>167</v>
      </c>
      <c r="BM153" s="159" t="s">
        <v>1031</v>
      </c>
    </row>
    <row r="154" spans="1:65" s="12" customFormat="1" ht="25.9" customHeight="1">
      <c r="B154" s="134"/>
      <c r="D154" s="135" t="s">
        <v>74</v>
      </c>
      <c r="E154" s="136" t="s">
        <v>295</v>
      </c>
      <c r="F154" s="136" t="s">
        <v>296</v>
      </c>
      <c r="I154" s="137"/>
      <c r="J154" s="138">
        <f>BK154</f>
        <v>0</v>
      </c>
      <c r="L154" s="134"/>
      <c r="M154" s="139"/>
      <c r="N154" s="140"/>
      <c r="O154" s="140"/>
      <c r="P154" s="141">
        <f>P155+P160+P167+P173</f>
        <v>0</v>
      </c>
      <c r="Q154" s="140"/>
      <c r="R154" s="141">
        <f>R155+R160+R167+R173</f>
        <v>0</v>
      </c>
      <c r="S154" s="140"/>
      <c r="T154" s="142">
        <f>T155+T160+T167+T173</f>
        <v>0</v>
      </c>
      <c r="AR154" s="135" t="s">
        <v>173</v>
      </c>
      <c r="AT154" s="143" t="s">
        <v>74</v>
      </c>
      <c r="AU154" s="143" t="s">
        <v>75</v>
      </c>
      <c r="AY154" s="135" t="s">
        <v>166</v>
      </c>
      <c r="BK154" s="144">
        <f>BK155+BK160+BK167+BK173</f>
        <v>0</v>
      </c>
    </row>
    <row r="155" spans="1:65" s="12" customFormat="1" ht="22.9" customHeight="1">
      <c r="B155" s="134"/>
      <c r="D155" s="135" t="s">
        <v>74</v>
      </c>
      <c r="E155" s="145" t="s">
        <v>336</v>
      </c>
      <c r="F155" s="145" t="s">
        <v>337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SUM(P156:P159)</f>
        <v>0</v>
      </c>
      <c r="Q155" s="140"/>
      <c r="R155" s="141">
        <f>SUM(R156:R159)</f>
        <v>0</v>
      </c>
      <c r="S155" s="140"/>
      <c r="T155" s="142">
        <f>SUM(T156:T159)</f>
        <v>0</v>
      </c>
      <c r="AR155" s="135" t="s">
        <v>173</v>
      </c>
      <c r="AT155" s="143" t="s">
        <v>74</v>
      </c>
      <c r="AU155" s="143" t="s">
        <v>83</v>
      </c>
      <c r="AY155" s="135" t="s">
        <v>166</v>
      </c>
      <c r="BK155" s="144">
        <f>SUM(BK156:BK159)</f>
        <v>0</v>
      </c>
    </row>
    <row r="156" spans="1:65" s="2" customFormat="1" ht="24.2" customHeight="1">
      <c r="A156" s="29"/>
      <c r="B156" s="147"/>
      <c r="C156" s="148" t="s">
        <v>256</v>
      </c>
      <c r="D156" s="148" t="s">
        <v>169</v>
      </c>
      <c r="E156" s="149" t="s">
        <v>1032</v>
      </c>
      <c r="F156" s="150" t="s">
        <v>1033</v>
      </c>
      <c r="G156" s="151" t="s">
        <v>177</v>
      </c>
      <c r="H156" s="152">
        <v>61.000999999999998</v>
      </c>
      <c r="I156" s="153"/>
      <c r="J156" s="152">
        <f>ROUND(I156*H156,3)</f>
        <v>0</v>
      </c>
      <c r="K156" s="154"/>
      <c r="L156" s="30"/>
      <c r="M156" s="155" t="s">
        <v>1</v>
      </c>
      <c r="N156" s="156" t="s">
        <v>41</v>
      </c>
      <c r="O156" s="58"/>
      <c r="P156" s="157">
        <f>O156*H156</f>
        <v>0</v>
      </c>
      <c r="Q156" s="157">
        <v>0</v>
      </c>
      <c r="R156" s="157">
        <f>Q156*H156</f>
        <v>0</v>
      </c>
      <c r="S156" s="157">
        <v>0</v>
      </c>
      <c r="T156" s="158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232</v>
      </c>
      <c r="AT156" s="159" t="s">
        <v>169</v>
      </c>
      <c r="AU156" s="159" t="s">
        <v>173</v>
      </c>
      <c r="AY156" s="14" t="s">
        <v>166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4" t="s">
        <v>173</v>
      </c>
      <c r="BK156" s="161">
        <f>ROUND(I156*H156,3)</f>
        <v>0</v>
      </c>
      <c r="BL156" s="14" t="s">
        <v>232</v>
      </c>
      <c r="BM156" s="159" t="s">
        <v>1034</v>
      </c>
    </row>
    <row r="157" spans="1:65" s="2" customFormat="1" ht="16.5" customHeight="1">
      <c r="A157" s="29"/>
      <c r="B157" s="147"/>
      <c r="C157" s="162" t="s">
        <v>260</v>
      </c>
      <c r="D157" s="162" t="s">
        <v>271</v>
      </c>
      <c r="E157" s="163" t="s">
        <v>1035</v>
      </c>
      <c r="F157" s="164" t="s">
        <v>1036</v>
      </c>
      <c r="G157" s="165" t="s">
        <v>177</v>
      </c>
      <c r="H157" s="166">
        <v>41.502000000000002</v>
      </c>
      <c r="I157" s="167"/>
      <c r="J157" s="166">
        <f>ROUND(I157*H157,3)</f>
        <v>0</v>
      </c>
      <c r="K157" s="168"/>
      <c r="L157" s="169"/>
      <c r="M157" s="170" t="s">
        <v>1</v>
      </c>
      <c r="N157" s="171" t="s">
        <v>41</v>
      </c>
      <c r="O157" s="58"/>
      <c r="P157" s="157">
        <f>O157*H157</f>
        <v>0</v>
      </c>
      <c r="Q157" s="157">
        <v>0</v>
      </c>
      <c r="R157" s="157">
        <f>Q157*H157</f>
        <v>0</v>
      </c>
      <c r="S157" s="157">
        <v>0</v>
      </c>
      <c r="T157" s="158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307</v>
      </c>
      <c r="AT157" s="159" t="s">
        <v>271</v>
      </c>
      <c r="AU157" s="159" t="s">
        <v>173</v>
      </c>
      <c r="AY157" s="14" t="s">
        <v>166</v>
      </c>
      <c r="BE157" s="160">
        <f>IF(N157="základná",J157,0)</f>
        <v>0</v>
      </c>
      <c r="BF157" s="160">
        <f>IF(N157="znížená",J157,0)</f>
        <v>0</v>
      </c>
      <c r="BG157" s="160">
        <f>IF(N157="zákl. prenesená",J157,0)</f>
        <v>0</v>
      </c>
      <c r="BH157" s="160">
        <f>IF(N157="zníž. prenesená",J157,0)</f>
        <v>0</v>
      </c>
      <c r="BI157" s="160">
        <f>IF(N157="nulová",J157,0)</f>
        <v>0</v>
      </c>
      <c r="BJ157" s="14" t="s">
        <v>173</v>
      </c>
      <c r="BK157" s="161">
        <f>ROUND(I157*H157,3)</f>
        <v>0</v>
      </c>
      <c r="BL157" s="14" t="s">
        <v>232</v>
      </c>
      <c r="BM157" s="159" t="s">
        <v>1037</v>
      </c>
    </row>
    <row r="158" spans="1:65" s="2" customFormat="1" ht="16.5" customHeight="1">
      <c r="A158" s="29"/>
      <c r="B158" s="147"/>
      <c r="C158" s="162" t="s">
        <v>265</v>
      </c>
      <c r="D158" s="162" t="s">
        <v>271</v>
      </c>
      <c r="E158" s="163" t="s">
        <v>1038</v>
      </c>
      <c r="F158" s="164" t="s">
        <v>1039</v>
      </c>
      <c r="G158" s="165" t="s">
        <v>177</v>
      </c>
      <c r="H158" s="166">
        <v>20.719000000000001</v>
      </c>
      <c r="I158" s="167"/>
      <c r="J158" s="166">
        <f>ROUND(I158*H158,3)</f>
        <v>0</v>
      </c>
      <c r="K158" s="168"/>
      <c r="L158" s="169"/>
      <c r="M158" s="170" t="s">
        <v>1</v>
      </c>
      <c r="N158" s="171" t="s">
        <v>41</v>
      </c>
      <c r="O158" s="58"/>
      <c r="P158" s="157">
        <f>O158*H158</f>
        <v>0</v>
      </c>
      <c r="Q158" s="157">
        <v>0</v>
      </c>
      <c r="R158" s="157">
        <f>Q158*H158</f>
        <v>0</v>
      </c>
      <c r="S158" s="157">
        <v>0</v>
      </c>
      <c r="T158" s="158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307</v>
      </c>
      <c r="AT158" s="159" t="s">
        <v>271</v>
      </c>
      <c r="AU158" s="159" t="s">
        <v>173</v>
      </c>
      <c r="AY158" s="14" t="s">
        <v>166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4" t="s">
        <v>173</v>
      </c>
      <c r="BK158" s="161">
        <f>ROUND(I158*H158,3)</f>
        <v>0</v>
      </c>
      <c r="BL158" s="14" t="s">
        <v>232</v>
      </c>
      <c r="BM158" s="159" t="s">
        <v>1040</v>
      </c>
    </row>
    <row r="159" spans="1:65" s="2" customFormat="1" ht="24.2" customHeight="1">
      <c r="A159" s="29"/>
      <c r="B159" s="147"/>
      <c r="C159" s="148" t="s">
        <v>270</v>
      </c>
      <c r="D159" s="148" t="s">
        <v>169</v>
      </c>
      <c r="E159" s="149" t="s">
        <v>359</v>
      </c>
      <c r="F159" s="150" t="s">
        <v>360</v>
      </c>
      <c r="G159" s="151" t="s">
        <v>334</v>
      </c>
      <c r="H159" s="153"/>
      <c r="I159" s="153"/>
      <c r="J159" s="152">
        <f>ROUND(I159*H159,3)</f>
        <v>0</v>
      </c>
      <c r="K159" s="154"/>
      <c r="L159" s="30"/>
      <c r="M159" s="155" t="s">
        <v>1</v>
      </c>
      <c r="N159" s="156" t="s">
        <v>41</v>
      </c>
      <c r="O159" s="58"/>
      <c r="P159" s="157">
        <f>O159*H159</f>
        <v>0</v>
      </c>
      <c r="Q159" s="157">
        <v>0</v>
      </c>
      <c r="R159" s="157">
        <f>Q159*H159</f>
        <v>0</v>
      </c>
      <c r="S159" s="157">
        <v>0</v>
      </c>
      <c r="T159" s="158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232</v>
      </c>
      <c r="AT159" s="159" t="s">
        <v>169</v>
      </c>
      <c r="AU159" s="159" t="s">
        <v>173</v>
      </c>
      <c r="AY159" s="14" t="s">
        <v>166</v>
      </c>
      <c r="BE159" s="160">
        <f>IF(N159="základná",J159,0)</f>
        <v>0</v>
      </c>
      <c r="BF159" s="160">
        <f>IF(N159="znížená",J159,0)</f>
        <v>0</v>
      </c>
      <c r="BG159" s="160">
        <f>IF(N159="zákl. prenesená",J159,0)</f>
        <v>0</v>
      </c>
      <c r="BH159" s="160">
        <f>IF(N159="zníž. prenesená",J159,0)</f>
        <v>0</v>
      </c>
      <c r="BI159" s="160">
        <f>IF(N159="nulová",J159,0)</f>
        <v>0</v>
      </c>
      <c r="BJ159" s="14" t="s">
        <v>173</v>
      </c>
      <c r="BK159" s="161">
        <f>ROUND(I159*H159,3)</f>
        <v>0</v>
      </c>
      <c r="BL159" s="14" t="s">
        <v>232</v>
      </c>
      <c r="BM159" s="159" t="s">
        <v>1041</v>
      </c>
    </row>
    <row r="160" spans="1:65" s="12" customFormat="1" ht="22.9" customHeight="1">
      <c r="B160" s="134"/>
      <c r="D160" s="135" t="s">
        <v>74</v>
      </c>
      <c r="E160" s="145" t="s">
        <v>826</v>
      </c>
      <c r="F160" s="145" t="s">
        <v>827</v>
      </c>
      <c r="I160" s="137"/>
      <c r="J160" s="146">
        <f>BK160</f>
        <v>0</v>
      </c>
      <c r="L160" s="134"/>
      <c r="M160" s="139"/>
      <c r="N160" s="140"/>
      <c r="O160" s="140"/>
      <c r="P160" s="141">
        <f>SUM(P161:P166)</f>
        <v>0</v>
      </c>
      <c r="Q160" s="140"/>
      <c r="R160" s="141">
        <f>SUM(R161:R166)</f>
        <v>0</v>
      </c>
      <c r="S160" s="140"/>
      <c r="T160" s="142">
        <f>SUM(T161:T166)</f>
        <v>0</v>
      </c>
      <c r="AR160" s="135" t="s">
        <v>173</v>
      </c>
      <c r="AT160" s="143" t="s">
        <v>74</v>
      </c>
      <c r="AU160" s="143" t="s">
        <v>83</v>
      </c>
      <c r="AY160" s="135" t="s">
        <v>166</v>
      </c>
      <c r="BK160" s="144">
        <f>SUM(BK161:BK166)</f>
        <v>0</v>
      </c>
    </row>
    <row r="161" spans="1:65" s="2" customFormat="1" ht="24.2" customHeight="1">
      <c r="A161" s="29"/>
      <c r="B161" s="147"/>
      <c r="C161" s="148" t="s">
        <v>277</v>
      </c>
      <c r="D161" s="148" t="s">
        <v>169</v>
      </c>
      <c r="E161" s="149" t="s">
        <v>1042</v>
      </c>
      <c r="F161" s="150" t="s">
        <v>1043</v>
      </c>
      <c r="G161" s="151" t="s">
        <v>222</v>
      </c>
      <c r="H161" s="152">
        <v>81.400000000000006</v>
      </c>
      <c r="I161" s="153"/>
      <c r="J161" s="152">
        <f t="shared" ref="J161:J166" si="10">ROUND(I161*H161,3)</f>
        <v>0</v>
      </c>
      <c r="K161" s="154"/>
      <c r="L161" s="30"/>
      <c r="M161" s="155" t="s">
        <v>1</v>
      </c>
      <c r="N161" s="156" t="s">
        <v>41</v>
      </c>
      <c r="O161" s="58"/>
      <c r="P161" s="157">
        <f t="shared" ref="P161:P166" si="11">O161*H161</f>
        <v>0</v>
      </c>
      <c r="Q161" s="157">
        <v>0</v>
      </c>
      <c r="R161" s="157">
        <f t="shared" ref="R161:R166" si="12">Q161*H161</f>
        <v>0</v>
      </c>
      <c r="S161" s="157">
        <v>0</v>
      </c>
      <c r="T161" s="158">
        <f t="shared" ref="T161:T166" si="13"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232</v>
      </c>
      <c r="AT161" s="159" t="s">
        <v>169</v>
      </c>
      <c r="AU161" s="159" t="s">
        <v>173</v>
      </c>
      <c r="AY161" s="14" t="s">
        <v>166</v>
      </c>
      <c r="BE161" s="160">
        <f t="shared" ref="BE161:BE166" si="14">IF(N161="základná",J161,0)</f>
        <v>0</v>
      </c>
      <c r="BF161" s="160">
        <f t="shared" ref="BF161:BF166" si="15">IF(N161="znížená",J161,0)</f>
        <v>0</v>
      </c>
      <c r="BG161" s="160">
        <f t="shared" ref="BG161:BG166" si="16">IF(N161="zákl. prenesená",J161,0)</f>
        <v>0</v>
      </c>
      <c r="BH161" s="160">
        <f t="shared" ref="BH161:BH166" si="17">IF(N161="zníž. prenesená",J161,0)</f>
        <v>0</v>
      </c>
      <c r="BI161" s="160">
        <f t="shared" ref="BI161:BI166" si="18">IF(N161="nulová",J161,0)</f>
        <v>0</v>
      </c>
      <c r="BJ161" s="14" t="s">
        <v>173</v>
      </c>
      <c r="BK161" s="161">
        <f t="shared" ref="BK161:BK166" si="19">ROUND(I161*H161,3)</f>
        <v>0</v>
      </c>
      <c r="BL161" s="14" t="s">
        <v>232</v>
      </c>
      <c r="BM161" s="159" t="s">
        <v>1044</v>
      </c>
    </row>
    <row r="162" spans="1:65" s="2" customFormat="1" ht="24.2" customHeight="1">
      <c r="A162" s="29"/>
      <c r="B162" s="147"/>
      <c r="C162" s="148" t="s">
        <v>281</v>
      </c>
      <c r="D162" s="148" t="s">
        <v>169</v>
      </c>
      <c r="E162" s="149" t="s">
        <v>1045</v>
      </c>
      <c r="F162" s="150" t="s">
        <v>1046</v>
      </c>
      <c r="G162" s="151" t="s">
        <v>222</v>
      </c>
      <c r="H162" s="152">
        <v>152.6</v>
      </c>
      <c r="I162" s="153"/>
      <c r="J162" s="152">
        <f t="shared" si="10"/>
        <v>0</v>
      </c>
      <c r="K162" s="154"/>
      <c r="L162" s="30"/>
      <c r="M162" s="155" t="s">
        <v>1</v>
      </c>
      <c r="N162" s="156" t="s">
        <v>41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232</v>
      </c>
      <c r="AT162" s="159" t="s">
        <v>169</v>
      </c>
      <c r="AU162" s="159" t="s">
        <v>173</v>
      </c>
      <c r="AY162" s="14" t="s">
        <v>166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173</v>
      </c>
      <c r="BK162" s="161">
        <f t="shared" si="19"/>
        <v>0</v>
      </c>
      <c r="BL162" s="14" t="s">
        <v>232</v>
      </c>
      <c r="BM162" s="159" t="s">
        <v>1047</v>
      </c>
    </row>
    <row r="163" spans="1:65" s="2" customFormat="1" ht="16.5" customHeight="1">
      <c r="A163" s="29"/>
      <c r="B163" s="147"/>
      <c r="C163" s="148" t="s">
        <v>285</v>
      </c>
      <c r="D163" s="148" t="s">
        <v>169</v>
      </c>
      <c r="E163" s="149" t="s">
        <v>1048</v>
      </c>
      <c r="F163" s="150" t="s">
        <v>1049</v>
      </c>
      <c r="G163" s="151" t="s">
        <v>268</v>
      </c>
      <c r="H163" s="152">
        <v>5</v>
      </c>
      <c r="I163" s="153"/>
      <c r="J163" s="152">
        <f t="shared" si="10"/>
        <v>0</v>
      </c>
      <c r="K163" s="154"/>
      <c r="L163" s="30"/>
      <c r="M163" s="155" t="s">
        <v>1</v>
      </c>
      <c r="N163" s="156" t="s">
        <v>41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8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232</v>
      </c>
      <c r="AT163" s="159" t="s">
        <v>169</v>
      </c>
      <c r="AU163" s="159" t="s">
        <v>173</v>
      </c>
      <c r="AY163" s="14" t="s">
        <v>166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173</v>
      </c>
      <c r="BK163" s="161">
        <f t="shared" si="19"/>
        <v>0</v>
      </c>
      <c r="BL163" s="14" t="s">
        <v>232</v>
      </c>
      <c r="BM163" s="159" t="s">
        <v>1050</v>
      </c>
    </row>
    <row r="164" spans="1:65" s="2" customFormat="1" ht="24.2" customHeight="1">
      <c r="A164" s="29"/>
      <c r="B164" s="147"/>
      <c r="C164" s="148" t="s">
        <v>291</v>
      </c>
      <c r="D164" s="148" t="s">
        <v>169</v>
      </c>
      <c r="E164" s="149" t="s">
        <v>1051</v>
      </c>
      <c r="F164" s="150" t="s">
        <v>1052</v>
      </c>
      <c r="G164" s="151" t="s">
        <v>222</v>
      </c>
      <c r="H164" s="152">
        <v>104.3</v>
      </c>
      <c r="I164" s="153"/>
      <c r="J164" s="152">
        <f t="shared" si="10"/>
        <v>0</v>
      </c>
      <c r="K164" s="154"/>
      <c r="L164" s="30"/>
      <c r="M164" s="155" t="s">
        <v>1</v>
      </c>
      <c r="N164" s="156" t="s">
        <v>41</v>
      </c>
      <c r="O164" s="58"/>
      <c r="P164" s="157">
        <f t="shared" si="11"/>
        <v>0</v>
      </c>
      <c r="Q164" s="157">
        <v>0</v>
      </c>
      <c r="R164" s="157">
        <f t="shared" si="12"/>
        <v>0</v>
      </c>
      <c r="S164" s="157">
        <v>0</v>
      </c>
      <c r="T164" s="158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232</v>
      </c>
      <c r="AT164" s="159" t="s">
        <v>169</v>
      </c>
      <c r="AU164" s="159" t="s">
        <v>173</v>
      </c>
      <c r="AY164" s="14" t="s">
        <v>166</v>
      </c>
      <c r="BE164" s="160">
        <f t="shared" si="14"/>
        <v>0</v>
      </c>
      <c r="BF164" s="160">
        <f t="shared" si="15"/>
        <v>0</v>
      </c>
      <c r="BG164" s="160">
        <f t="shared" si="16"/>
        <v>0</v>
      </c>
      <c r="BH164" s="160">
        <f t="shared" si="17"/>
        <v>0</v>
      </c>
      <c r="BI164" s="160">
        <f t="shared" si="18"/>
        <v>0</v>
      </c>
      <c r="BJ164" s="14" t="s">
        <v>173</v>
      </c>
      <c r="BK164" s="161">
        <f t="shared" si="19"/>
        <v>0</v>
      </c>
      <c r="BL164" s="14" t="s">
        <v>232</v>
      </c>
      <c r="BM164" s="159" t="s">
        <v>1053</v>
      </c>
    </row>
    <row r="165" spans="1:65" s="2" customFormat="1" ht="24.2" customHeight="1">
      <c r="A165" s="29"/>
      <c r="B165" s="147"/>
      <c r="C165" s="148" t="s">
        <v>299</v>
      </c>
      <c r="D165" s="148" t="s">
        <v>169</v>
      </c>
      <c r="E165" s="149" t="s">
        <v>1054</v>
      </c>
      <c r="F165" s="150" t="s">
        <v>1055</v>
      </c>
      <c r="G165" s="151" t="s">
        <v>222</v>
      </c>
      <c r="H165" s="152">
        <v>41</v>
      </c>
      <c r="I165" s="153"/>
      <c r="J165" s="152">
        <f t="shared" si="10"/>
        <v>0</v>
      </c>
      <c r="K165" s="154"/>
      <c r="L165" s="30"/>
      <c r="M165" s="155" t="s">
        <v>1</v>
      </c>
      <c r="N165" s="156" t="s">
        <v>41</v>
      </c>
      <c r="O165" s="58"/>
      <c r="P165" s="157">
        <f t="shared" si="11"/>
        <v>0</v>
      </c>
      <c r="Q165" s="157">
        <v>0</v>
      </c>
      <c r="R165" s="157">
        <f t="shared" si="12"/>
        <v>0</v>
      </c>
      <c r="S165" s="157">
        <v>0</v>
      </c>
      <c r="T165" s="158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232</v>
      </c>
      <c r="AT165" s="159" t="s">
        <v>169</v>
      </c>
      <c r="AU165" s="159" t="s">
        <v>173</v>
      </c>
      <c r="AY165" s="14" t="s">
        <v>166</v>
      </c>
      <c r="BE165" s="160">
        <f t="shared" si="14"/>
        <v>0</v>
      </c>
      <c r="BF165" s="160">
        <f t="shared" si="15"/>
        <v>0</v>
      </c>
      <c r="BG165" s="160">
        <f t="shared" si="16"/>
        <v>0</v>
      </c>
      <c r="BH165" s="160">
        <f t="shared" si="17"/>
        <v>0</v>
      </c>
      <c r="BI165" s="160">
        <f t="shared" si="18"/>
        <v>0</v>
      </c>
      <c r="BJ165" s="14" t="s">
        <v>173</v>
      </c>
      <c r="BK165" s="161">
        <f t="shared" si="19"/>
        <v>0</v>
      </c>
      <c r="BL165" s="14" t="s">
        <v>232</v>
      </c>
      <c r="BM165" s="159" t="s">
        <v>1056</v>
      </c>
    </row>
    <row r="166" spans="1:65" s="2" customFormat="1" ht="24.2" customHeight="1">
      <c r="A166" s="29"/>
      <c r="B166" s="147"/>
      <c r="C166" s="148" t="s">
        <v>303</v>
      </c>
      <c r="D166" s="148" t="s">
        <v>169</v>
      </c>
      <c r="E166" s="149" t="s">
        <v>849</v>
      </c>
      <c r="F166" s="150" t="s">
        <v>850</v>
      </c>
      <c r="G166" s="151" t="s">
        <v>334</v>
      </c>
      <c r="H166" s="153"/>
      <c r="I166" s="153"/>
      <c r="J166" s="152">
        <f t="shared" si="10"/>
        <v>0</v>
      </c>
      <c r="K166" s="154"/>
      <c r="L166" s="30"/>
      <c r="M166" s="155" t="s">
        <v>1</v>
      </c>
      <c r="N166" s="156" t="s">
        <v>41</v>
      </c>
      <c r="O166" s="58"/>
      <c r="P166" s="157">
        <f t="shared" si="11"/>
        <v>0</v>
      </c>
      <c r="Q166" s="157">
        <v>0</v>
      </c>
      <c r="R166" s="157">
        <f t="shared" si="12"/>
        <v>0</v>
      </c>
      <c r="S166" s="157">
        <v>0</v>
      </c>
      <c r="T166" s="158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232</v>
      </c>
      <c r="AT166" s="159" t="s">
        <v>169</v>
      </c>
      <c r="AU166" s="159" t="s">
        <v>173</v>
      </c>
      <c r="AY166" s="14" t="s">
        <v>166</v>
      </c>
      <c r="BE166" s="160">
        <f t="shared" si="14"/>
        <v>0</v>
      </c>
      <c r="BF166" s="160">
        <f t="shared" si="15"/>
        <v>0</v>
      </c>
      <c r="BG166" s="160">
        <f t="shared" si="16"/>
        <v>0</v>
      </c>
      <c r="BH166" s="160">
        <f t="shared" si="17"/>
        <v>0</v>
      </c>
      <c r="BI166" s="160">
        <f t="shared" si="18"/>
        <v>0</v>
      </c>
      <c r="BJ166" s="14" t="s">
        <v>173</v>
      </c>
      <c r="BK166" s="161">
        <f t="shared" si="19"/>
        <v>0</v>
      </c>
      <c r="BL166" s="14" t="s">
        <v>232</v>
      </c>
      <c r="BM166" s="159" t="s">
        <v>1057</v>
      </c>
    </row>
    <row r="167" spans="1:65" s="12" customFormat="1" ht="22.9" customHeight="1">
      <c r="B167" s="134"/>
      <c r="D167" s="135" t="s">
        <v>74</v>
      </c>
      <c r="E167" s="145" t="s">
        <v>408</v>
      </c>
      <c r="F167" s="145" t="s">
        <v>409</v>
      </c>
      <c r="I167" s="137"/>
      <c r="J167" s="146">
        <f>BK167</f>
        <v>0</v>
      </c>
      <c r="L167" s="134"/>
      <c r="M167" s="139"/>
      <c r="N167" s="140"/>
      <c r="O167" s="140"/>
      <c r="P167" s="141">
        <f>SUM(P168:P172)</f>
        <v>0</v>
      </c>
      <c r="Q167" s="140"/>
      <c r="R167" s="141">
        <f>SUM(R168:R172)</f>
        <v>0</v>
      </c>
      <c r="S167" s="140"/>
      <c r="T167" s="142">
        <f>SUM(T168:T172)</f>
        <v>0</v>
      </c>
      <c r="AR167" s="135" t="s">
        <v>173</v>
      </c>
      <c r="AT167" s="143" t="s">
        <v>74</v>
      </c>
      <c r="AU167" s="143" t="s">
        <v>83</v>
      </c>
      <c r="AY167" s="135" t="s">
        <v>166</v>
      </c>
      <c r="BK167" s="144">
        <f>SUM(BK168:BK172)</f>
        <v>0</v>
      </c>
    </row>
    <row r="168" spans="1:65" s="2" customFormat="1" ht="24.2" customHeight="1">
      <c r="A168" s="29"/>
      <c r="B168" s="147"/>
      <c r="C168" s="148" t="s">
        <v>307</v>
      </c>
      <c r="D168" s="148" t="s">
        <v>169</v>
      </c>
      <c r="E168" s="149" t="s">
        <v>1058</v>
      </c>
      <c r="F168" s="150" t="s">
        <v>1059</v>
      </c>
      <c r="G168" s="151" t="s">
        <v>222</v>
      </c>
      <c r="H168" s="152">
        <v>512.16</v>
      </c>
      <c r="I168" s="153"/>
      <c r="J168" s="152">
        <f>ROUND(I168*H168,3)</f>
        <v>0</v>
      </c>
      <c r="K168" s="154"/>
      <c r="L168" s="30"/>
      <c r="M168" s="155" t="s">
        <v>1</v>
      </c>
      <c r="N168" s="156" t="s">
        <v>41</v>
      </c>
      <c r="O168" s="58"/>
      <c r="P168" s="157">
        <f>O168*H168</f>
        <v>0</v>
      </c>
      <c r="Q168" s="157">
        <v>0</v>
      </c>
      <c r="R168" s="157">
        <f>Q168*H168</f>
        <v>0</v>
      </c>
      <c r="S168" s="157">
        <v>0</v>
      </c>
      <c r="T168" s="158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232</v>
      </c>
      <c r="AT168" s="159" t="s">
        <v>169</v>
      </c>
      <c r="AU168" s="159" t="s">
        <v>173</v>
      </c>
      <c r="AY168" s="14" t="s">
        <v>166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4" t="s">
        <v>173</v>
      </c>
      <c r="BK168" s="161">
        <f>ROUND(I168*H168,3)</f>
        <v>0</v>
      </c>
      <c r="BL168" s="14" t="s">
        <v>232</v>
      </c>
      <c r="BM168" s="159" t="s">
        <v>1060</v>
      </c>
    </row>
    <row r="169" spans="1:65" s="2" customFormat="1" ht="24.2" customHeight="1">
      <c r="A169" s="29"/>
      <c r="B169" s="147"/>
      <c r="C169" s="162" t="s">
        <v>311</v>
      </c>
      <c r="D169" s="162" t="s">
        <v>271</v>
      </c>
      <c r="E169" s="163" t="s">
        <v>1061</v>
      </c>
      <c r="F169" s="164" t="s">
        <v>1062</v>
      </c>
      <c r="G169" s="165" t="s">
        <v>268</v>
      </c>
      <c r="H169" s="166">
        <v>58</v>
      </c>
      <c r="I169" s="167"/>
      <c r="J169" s="166">
        <f>ROUND(I169*H169,3)</f>
        <v>0</v>
      </c>
      <c r="K169" s="168"/>
      <c r="L169" s="169"/>
      <c r="M169" s="170" t="s">
        <v>1</v>
      </c>
      <c r="N169" s="171" t="s">
        <v>41</v>
      </c>
      <c r="O169" s="58"/>
      <c r="P169" s="157">
        <f>O169*H169</f>
        <v>0</v>
      </c>
      <c r="Q169" s="157">
        <v>0</v>
      </c>
      <c r="R169" s="157">
        <f>Q169*H169</f>
        <v>0</v>
      </c>
      <c r="S169" s="157">
        <v>0</v>
      </c>
      <c r="T169" s="158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307</v>
      </c>
      <c r="AT169" s="159" t="s">
        <v>271</v>
      </c>
      <c r="AU169" s="159" t="s">
        <v>173</v>
      </c>
      <c r="AY169" s="14" t="s">
        <v>166</v>
      </c>
      <c r="BE169" s="160">
        <f>IF(N169="základná",J169,0)</f>
        <v>0</v>
      </c>
      <c r="BF169" s="160">
        <f>IF(N169="znížená",J169,0)</f>
        <v>0</v>
      </c>
      <c r="BG169" s="160">
        <f>IF(N169="zákl. prenesená",J169,0)</f>
        <v>0</v>
      </c>
      <c r="BH169" s="160">
        <f>IF(N169="zníž. prenesená",J169,0)</f>
        <v>0</v>
      </c>
      <c r="BI169" s="160">
        <f>IF(N169="nulová",J169,0)</f>
        <v>0</v>
      </c>
      <c r="BJ169" s="14" t="s">
        <v>173</v>
      </c>
      <c r="BK169" s="161">
        <f>ROUND(I169*H169,3)</f>
        <v>0</v>
      </c>
      <c r="BL169" s="14" t="s">
        <v>232</v>
      </c>
      <c r="BM169" s="159" t="s">
        <v>1063</v>
      </c>
    </row>
    <row r="170" spans="1:65" s="2" customFormat="1" ht="37.9" customHeight="1">
      <c r="A170" s="29"/>
      <c r="B170" s="147"/>
      <c r="C170" s="162" t="s">
        <v>315</v>
      </c>
      <c r="D170" s="162" t="s">
        <v>271</v>
      </c>
      <c r="E170" s="163" t="s">
        <v>1064</v>
      </c>
      <c r="F170" s="164" t="s">
        <v>1065</v>
      </c>
      <c r="G170" s="165" t="s">
        <v>268</v>
      </c>
      <c r="H170" s="166">
        <v>8</v>
      </c>
      <c r="I170" s="167"/>
      <c r="J170" s="166">
        <f>ROUND(I170*H170,3)</f>
        <v>0</v>
      </c>
      <c r="K170" s="168"/>
      <c r="L170" s="169"/>
      <c r="M170" s="170" t="s">
        <v>1</v>
      </c>
      <c r="N170" s="171" t="s">
        <v>41</v>
      </c>
      <c r="O170" s="58"/>
      <c r="P170" s="157">
        <f>O170*H170</f>
        <v>0</v>
      </c>
      <c r="Q170" s="157">
        <v>0</v>
      </c>
      <c r="R170" s="157">
        <f>Q170*H170</f>
        <v>0</v>
      </c>
      <c r="S170" s="157">
        <v>0</v>
      </c>
      <c r="T170" s="158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307</v>
      </c>
      <c r="AT170" s="159" t="s">
        <v>271</v>
      </c>
      <c r="AU170" s="159" t="s">
        <v>173</v>
      </c>
      <c r="AY170" s="14" t="s">
        <v>166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4" t="s">
        <v>173</v>
      </c>
      <c r="BK170" s="161">
        <f>ROUND(I170*H170,3)</f>
        <v>0</v>
      </c>
      <c r="BL170" s="14" t="s">
        <v>232</v>
      </c>
      <c r="BM170" s="159" t="s">
        <v>1066</v>
      </c>
    </row>
    <row r="171" spans="1:65" s="2" customFormat="1" ht="24.2" customHeight="1">
      <c r="A171" s="29"/>
      <c r="B171" s="147"/>
      <c r="C171" s="148" t="s">
        <v>364</v>
      </c>
      <c r="D171" s="148" t="s">
        <v>169</v>
      </c>
      <c r="E171" s="149" t="s">
        <v>1067</v>
      </c>
      <c r="F171" s="150" t="s">
        <v>1068</v>
      </c>
      <c r="G171" s="151" t="s">
        <v>268</v>
      </c>
      <c r="H171" s="152">
        <v>58</v>
      </c>
      <c r="I171" s="153"/>
      <c r="J171" s="152">
        <f>ROUND(I171*H171,3)</f>
        <v>0</v>
      </c>
      <c r="K171" s="154"/>
      <c r="L171" s="30"/>
      <c r="M171" s="155" t="s">
        <v>1</v>
      </c>
      <c r="N171" s="156" t="s">
        <v>41</v>
      </c>
      <c r="O171" s="58"/>
      <c r="P171" s="157">
        <f>O171*H171</f>
        <v>0</v>
      </c>
      <c r="Q171" s="157">
        <v>0</v>
      </c>
      <c r="R171" s="157">
        <f>Q171*H171</f>
        <v>0</v>
      </c>
      <c r="S171" s="157">
        <v>0</v>
      </c>
      <c r="T171" s="158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167</v>
      </c>
      <c r="AT171" s="159" t="s">
        <v>169</v>
      </c>
      <c r="AU171" s="159" t="s">
        <v>173</v>
      </c>
      <c r="AY171" s="14" t="s">
        <v>166</v>
      </c>
      <c r="BE171" s="160">
        <f>IF(N171="základná",J171,0)</f>
        <v>0</v>
      </c>
      <c r="BF171" s="160">
        <f>IF(N171="znížená",J171,0)</f>
        <v>0</v>
      </c>
      <c r="BG171" s="160">
        <f>IF(N171="zákl. prenesená",J171,0)</f>
        <v>0</v>
      </c>
      <c r="BH171" s="160">
        <f>IF(N171="zníž. prenesená",J171,0)</f>
        <v>0</v>
      </c>
      <c r="BI171" s="160">
        <f>IF(N171="nulová",J171,0)</f>
        <v>0</v>
      </c>
      <c r="BJ171" s="14" t="s">
        <v>173</v>
      </c>
      <c r="BK171" s="161">
        <f>ROUND(I171*H171,3)</f>
        <v>0</v>
      </c>
      <c r="BL171" s="14" t="s">
        <v>167</v>
      </c>
      <c r="BM171" s="159" t="s">
        <v>1069</v>
      </c>
    </row>
    <row r="172" spans="1:65" s="2" customFormat="1" ht="24.2" customHeight="1">
      <c r="A172" s="29"/>
      <c r="B172" s="147"/>
      <c r="C172" s="148" t="s">
        <v>319</v>
      </c>
      <c r="D172" s="148" t="s">
        <v>169</v>
      </c>
      <c r="E172" s="149" t="s">
        <v>463</v>
      </c>
      <c r="F172" s="150" t="s">
        <v>464</v>
      </c>
      <c r="G172" s="151" t="s">
        <v>334</v>
      </c>
      <c r="H172" s="153"/>
      <c r="I172" s="153"/>
      <c r="J172" s="152">
        <f>ROUND(I172*H172,3)</f>
        <v>0</v>
      </c>
      <c r="K172" s="154"/>
      <c r="L172" s="30"/>
      <c r="M172" s="155" t="s">
        <v>1</v>
      </c>
      <c r="N172" s="156" t="s">
        <v>41</v>
      </c>
      <c r="O172" s="58"/>
      <c r="P172" s="157">
        <f>O172*H172</f>
        <v>0</v>
      </c>
      <c r="Q172" s="157">
        <v>0</v>
      </c>
      <c r="R172" s="157">
        <f>Q172*H172</f>
        <v>0</v>
      </c>
      <c r="S172" s="157">
        <v>0</v>
      </c>
      <c r="T172" s="158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232</v>
      </c>
      <c r="AT172" s="159" t="s">
        <v>169</v>
      </c>
      <c r="AU172" s="159" t="s">
        <v>173</v>
      </c>
      <c r="AY172" s="14" t="s">
        <v>166</v>
      </c>
      <c r="BE172" s="160">
        <f>IF(N172="základná",J172,0)</f>
        <v>0</v>
      </c>
      <c r="BF172" s="160">
        <f>IF(N172="znížená",J172,0)</f>
        <v>0</v>
      </c>
      <c r="BG172" s="160">
        <f>IF(N172="zákl. prenesená",J172,0)</f>
        <v>0</v>
      </c>
      <c r="BH172" s="160">
        <f>IF(N172="zníž. prenesená",J172,0)</f>
        <v>0</v>
      </c>
      <c r="BI172" s="160">
        <f>IF(N172="nulová",J172,0)</f>
        <v>0</v>
      </c>
      <c r="BJ172" s="14" t="s">
        <v>173</v>
      </c>
      <c r="BK172" s="161">
        <f>ROUND(I172*H172,3)</f>
        <v>0</v>
      </c>
      <c r="BL172" s="14" t="s">
        <v>232</v>
      </c>
      <c r="BM172" s="159" t="s">
        <v>1070</v>
      </c>
    </row>
    <row r="173" spans="1:65" s="12" customFormat="1" ht="22.9" customHeight="1">
      <c r="B173" s="134"/>
      <c r="D173" s="135" t="s">
        <v>74</v>
      </c>
      <c r="E173" s="145" t="s">
        <v>466</v>
      </c>
      <c r="F173" s="145" t="s">
        <v>467</v>
      </c>
      <c r="I173" s="137"/>
      <c r="J173" s="146">
        <f>BK173</f>
        <v>0</v>
      </c>
      <c r="L173" s="134"/>
      <c r="M173" s="139"/>
      <c r="N173" s="140"/>
      <c r="O173" s="140"/>
      <c r="P173" s="141">
        <f>SUM(P174:P181)</f>
        <v>0</v>
      </c>
      <c r="Q173" s="140"/>
      <c r="R173" s="141">
        <f>SUM(R174:R181)</f>
        <v>0</v>
      </c>
      <c r="S173" s="140"/>
      <c r="T173" s="142">
        <f>SUM(T174:T181)</f>
        <v>0</v>
      </c>
      <c r="AR173" s="135" t="s">
        <v>173</v>
      </c>
      <c r="AT173" s="143" t="s">
        <v>74</v>
      </c>
      <c r="AU173" s="143" t="s">
        <v>83</v>
      </c>
      <c r="AY173" s="135" t="s">
        <v>166</v>
      </c>
      <c r="BK173" s="144">
        <f>SUM(BK174:BK181)</f>
        <v>0</v>
      </c>
    </row>
    <row r="174" spans="1:65" s="2" customFormat="1" ht="24.2" customHeight="1">
      <c r="A174" s="29"/>
      <c r="B174" s="147"/>
      <c r="C174" s="148" t="s">
        <v>323</v>
      </c>
      <c r="D174" s="148" t="s">
        <v>169</v>
      </c>
      <c r="E174" s="149" t="s">
        <v>1071</v>
      </c>
      <c r="F174" s="150" t="s">
        <v>1072</v>
      </c>
      <c r="G174" s="151" t="s">
        <v>274</v>
      </c>
      <c r="H174" s="152">
        <v>1</v>
      </c>
      <c r="I174" s="153"/>
      <c r="J174" s="152">
        <f t="shared" ref="J174:J181" si="20">ROUND(I174*H174,3)</f>
        <v>0</v>
      </c>
      <c r="K174" s="154"/>
      <c r="L174" s="30"/>
      <c r="M174" s="155" t="s">
        <v>1</v>
      </c>
      <c r="N174" s="156" t="s">
        <v>41</v>
      </c>
      <c r="O174" s="58"/>
      <c r="P174" s="157">
        <f t="shared" ref="P174:P181" si="21">O174*H174</f>
        <v>0</v>
      </c>
      <c r="Q174" s="157">
        <v>0</v>
      </c>
      <c r="R174" s="157">
        <f t="shared" ref="R174:R181" si="22">Q174*H174</f>
        <v>0</v>
      </c>
      <c r="S174" s="157">
        <v>0</v>
      </c>
      <c r="T174" s="158">
        <f t="shared" ref="T174:T181" si="23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232</v>
      </c>
      <c r="AT174" s="159" t="s">
        <v>169</v>
      </c>
      <c r="AU174" s="159" t="s">
        <v>173</v>
      </c>
      <c r="AY174" s="14" t="s">
        <v>166</v>
      </c>
      <c r="BE174" s="160">
        <f t="shared" ref="BE174:BE181" si="24">IF(N174="základná",J174,0)</f>
        <v>0</v>
      </c>
      <c r="BF174" s="160">
        <f t="shared" ref="BF174:BF181" si="25">IF(N174="znížená",J174,0)</f>
        <v>0</v>
      </c>
      <c r="BG174" s="160">
        <f t="shared" ref="BG174:BG181" si="26">IF(N174="zákl. prenesená",J174,0)</f>
        <v>0</v>
      </c>
      <c r="BH174" s="160">
        <f t="shared" ref="BH174:BH181" si="27">IF(N174="zníž. prenesená",J174,0)</f>
        <v>0</v>
      </c>
      <c r="BI174" s="160">
        <f t="shared" ref="BI174:BI181" si="28">IF(N174="nulová",J174,0)</f>
        <v>0</v>
      </c>
      <c r="BJ174" s="14" t="s">
        <v>173</v>
      </c>
      <c r="BK174" s="161">
        <f t="shared" ref="BK174:BK181" si="29">ROUND(I174*H174,3)</f>
        <v>0</v>
      </c>
      <c r="BL174" s="14" t="s">
        <v>232</v>
      </c>
      <c r="BM174" s="159" t="s">
        <v>1073</v>
      </c>
    </row>
    <row r="175" spans="1:65" s="2" customFormat="1" ht="24.2" customHeight="1">
      <c r="A175" s="29"/>
      <c r="B175" s="147"/>
      <c r="C175" s="148" t="s">
        <v>327</v>
      </c>
      <c r="D175" s="148" t="s">
        <v>169</v>
      </c>
      <c r="E175" s="149" t="s">
        <v>1074</v>
      </c>
      <c r="F175" s="150" t="s">
        <v>1075</v>
      </c>
      <c r="G175" s="151" t="s">
        <v>274</v>
      </c>
      <c r="H175" s="152">
        <v>1</v>
      </c>
      <c r="I175" s="153"/>
      <c r="J175" s="152">
        <f t="shared" si="20"/>
        <v>0</v>
      </c>
      <c r="K175" s="154"/>
      <c r="L175" s="30"/>
      <c r="M175" s="155" t="s">
        <v>1</v>
      </c>
      <c r="N175" s="156" t="s">
        <v>41</v>
      </c>
      <c r="O175" s="58"/>
      <c r="P175" s="157">
        <f t="shared" si="21"/>
        <v>0</v>
      </c>
      <c r="Q175" s="157">
        <v>0</v>
      </c>
      <c r="R175" s="157">
        <f t="shared" si="22"/>
        <v>0</v>
      </c>
      <c r="S175" s="157">
        <v>0</v>
      </c>
      <c r="T175" s="158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232</v>
      </c>
      <c r="AT175" s="159" t="s">
        <v>169</v>
      </c>
      <c r="AU175" s="159" t="s">
        <v>173</v>
      </c>
      <c r="AY175" s="14" t="s">
        <v>166</v>
      </c>
      <c r="BE175" s="160">
        <f t="shared" si="24"/>
        <v>0</v>
      </c>
      <c r="BF175" s="160">
        <f t="shared" si="25"/>
        <v>0</v>
      </c>
      <c r="BG175" s="160">
        <f t="shared" si="26"/>
        <v>0</v>
      </c>
      <c r="BH175" s="160">
        <f t="shared" si="27"/>
        <v>0</v>
      </c>
      <c r="BI175" s="160">
        <f t="shared" si="28"/>
        <v>0</v>
      </c>
      <c r="BJ175" s="14" t="s">
        <v>173</v>
      </c>
      <c r="BK175" s="161">
        <f t="shared" si="29"/>
        <v>0</v>
      </c>
      <c r="BL175" s="14" t="s">
        <v>232</v>
      </c>
      <c r="BM175" s="159" t="s">
        <v>1076</v>
      </c>
    </row>
    <row r="176" spans="1:65" s="2" customFormat="1" ht="37.9" customHeight="1">
      <c r="A176" s="29"/>
      <c r="B176" s="147"/>
      <c r="C176" s="148" t="s">
        <v>331</v>
      </c>
      <c r="D176" s="148" t="s">
        <v>169</v>
      </c>
      <c r="E176" s="149" t="s">
        <v>1077</v>
      </c>
      <c r="F176" s="150" t="s">
        <v>1078</v>
      </c>
      <c r="G176" s="151" t="s">
        <v>274</v>
      </c>
      <c r="H176" s="152">
        <v>1</v>
      </c>
      <c r="I176" s="153"/>
      <c r="J176" s="152">
        <f t="shared" si="20"/>
        <v>0</v>
      </c>
      <c r="K176" s="154"/>
      <c r="L176" s="30"/>
      <c r="M176" s="155" t="s">
        <v>1</v>
      </c>
      <c r="N176" s="156" t="s">
        <v>41</v>
      </c>
      <c r="O176" s="58"/>
      <c r="P176" s="157">
        <f t="shared" si="21"/>
        <v>0</v>
      </c>
      <c r="Q176" s="157">
        <v>0</v>
      </c>
      <c r="R176" s="157">
        <f t="shared" si="22"/>
        <v>0</v>
      </c>
      <c r="S176" s="157">
        <v>0</v>
      </c>
      <c r="T176" s="158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232</v>
      </c>
      <c r="AT176" s="159" t="s">
        <v>169</v>
      </c>
      <c r="AU176" s="159" t="s">
        <v>173</v>
      </c>
      <c r="AY176" s="14" t="s">
        <v>166</v>
      </c>
      <c r="BE176" s="160">
        <f t="shared" si="24"/>
        <v>0</v>
      </c>
      <c r="BF176" s="160">
        <f t="shared" si="25"/>
        <v>0</v>
      </c>
      <c r="BG176" s="160">
        <f t="shared" si="26"/>
        <v>0</v>
      </c>
      <c r="BH176" s="160">
        <f t="shared" si="27"/>
        <v>0</v>
      </c>
      <c r="BI176" s="160">
        <f t="shared" si="28"/>
        <v>0</v>
      </c>
      <c r="BJ176" s="14" t="s">
        <v>173</v>
      </c>
      <c r="BK176" s="161">
        <f t="shared" si="29"/>
        <v>0</v>
      </c>
      <c r="BL176" s="14" t="s">
        <v>232</v>
      </c>
      <c r="BM176" s="159" t="s">
        <v>1079</v>
      </c>
    </row>
    <row r="177" spans="1:65" s="2" customFormat="1" ht="33" customHeight="1">
      <c r="A177" s="29"/>
      <c r="B177" s="147"/>
      <c r="C177" s="148" t="s">
        <v>338</v>
      </c>
      <c r="D177" s="148" t="s">
        <v>169</v>
      </c>
      <c r="E177" s="149" t="s">
        <v>1080</v>
      </c>
      <c r="F177" s="150" t="s">
        <v>1081</v>
      </c>
      <c r="G177" s="151" t="s">
        <v>222</v>
      </c>
      <c r="H177" s="152">
        <v>7.5</v>
      </c>
      <c r="I177" s="153"/>
      <c r="J177" s="152">
        <f t="shared" si="20"/>
        <v>0</v>
      </c>
      <c r="K177" s="154"/>
      <c r="L177" s="30"/>
      <c r="M177" s="155" t="s">
        <v>1</v>
      </c>
      <c r="N177" s="156" t="s">
        <v>41</v>
      </c>
      <c r="O177" s="58"/>
      <c r="P177" s="157">
        <f t="shared" si="21"/>
        <v>0</v>
      </c>
      <c r="Q177" s="157">
        <v>0</v>
      </c>
      <c r="R177" s="157">
        <f t="shared" si="22"/>
        <v>0</v>
      </c>
      <c r="S177" s="157">
        <v>0</v>
      </c>
      <c r="T177" s="158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232</v>
      </c>
      <c r="AT177" s="159" t="s">
        <v>169</v>
      </c>
      <c r="AU177" s="159" t="s">
        <v>173</v>
      </c>
      <c r="AY177" s="14" t="s">
        <v>166</v>
      </c>
      <c r="BE177" s="160">
        <f t="shared" si="24"/>
        <v>0</v>
      </c>
      <c r="BF177" s="160">
        <f t="shared" si="25"/>
        <v>0</v>
      </c>
      <c r="BG177" s="160">
        <f t="shared" si="26"/>
        <v>0</v>
      </c>
      <c r="BH177" s="160">
        <f t="shared" si="27"/>
        <v>0</v>
      </c>
      <c r="BI177" s="160">
        <f t="shared" si="28"/>
        <v>0</v>
      </c>
      <c r="BJ177" s="14" t="s">
        <v>173</v>
      </c>
      <c r="BK177" s="161">
        <f t="shared" si="29"/>
        <v>0</v>
      </c>
      <c r="BL177" s="14" t="s">
        <v>232</v>
      </c>
      <c r="BM177" s="159" t="s">
        <v>1082</v>
      </c>
    </row>
    <row r="178" spans="1:65" s="2" customFormat="1" ht="24.2" customHeight="1">
      <c r="A178" s="29"/>
      <c r="B178" s="147"/>
      <c r="C178" s="162" t="s">
        <v>342</v>
      </c>
      <c r="D178" s="162" t="s">
        <v>271</v>
      </c>
      <c r="E178" s="163" t="s">
        <v>1083</v>
      </c>
      <c r="F178" s="164" t="s">
        <v>1084</v>
      </c>
      <c r="G178" s="165" t="s">
        <v>1085</v>
      </c>
      <c r="H178" s="166">
        <v>1</v>
      </c>
      <c r="I178" s="167"/>
      <c r="J178" s="166">
        <f t="shared" si="20"/>
        <v>0</v>
      </c>
      <c r="K178" s="168"/>
      <c r="L178" s="169"/>
      <c r="M178" s="170" t="s">
        <v>1</v>
      </c>
      <c r="N178" s="171" t="s">
        <v>41</v>
      </c>
      <c r="O178" s="58"/>
      <c r="P178" s="157">
        <f t="shared" si="21"/>
        <v>0</v>
      </c>
      <c r="Q178" s="157">
        <v>0</v>
      </c>
      <c r="R178" s="157">
        <f t="shared" si="22"/>
        <v>0</v>
      </c>
      <c r="S178" s="157">
        <v>0</v>
      </c>
      <c r="T178" s="158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307</v>
      </c>
      <c r="AT178" s="159" t="s">
        <v>271</v>
      </c>
      <c r="AU178" s="159" t="s">
        <v>173</v>
      </c>
      <c r="AY178" s="14" t="s">
        <v>166</v>
      </c>
      <c r="BE178" s="160">
        <f t="shared" si="24"/>
        <v>0</v>
      </c>
      <c r="BF178" s="160">
        <f t="shared" si="25"/>
        <v>0</v>
      </c>
      <c r="BG178" s="160">
        <f t="shared" si="26"/>
        <v>0</v>
      </c>
      <c r="BH178" s="160">
        <f t="shared" si="27"/>
        <v>0</v>
      </c>
      <c r="BI178" s="160">
        <f t="shared" si="28"/>
        <v>0</v>
      </c>
      <c r="BJ178" s="14" t="s">
        <v>173</v>
      </c>
      <c r="BK178" s="161">
        <f t="shared" si="29"/>
        <v>0</v>
      </c>
      <c r="BL178" s="14" t="s">
        <v>232</v>
      </c>
      <c r="BM178" s="159" t="s">
        <v>1086</v>
      </c>
    </row>
    <row r="179" spans="1:65" s="2" customFormat="1" ht="76.349999999999994" customHeight="1">
      <c r="A179" s="29"/>
      <c r="B179" s="147"/>
      <c r="C179" s="148" t="s">
        <v>346</v>
      </c>
      <c r="D179" s="148" t="s">
        <v>169</v>
      </c>
      <c r="E179" s="149" t="s">
        <v>1087</v>
      </c>
      <c r="F179" s="150" t="s">
        <v>1088</v>
      </c>
      <c r="G179" s="151" t="s">
        <v>1085</v>
      </c>
      <c r="H179" s="152">
        <v>1</v>
      </c>
      <c r="I179" s="153"/>
      <c r="J179" s="152">
        <f t="shared" si="20"/>
        <v>0</v>
      </c>
      <c r="K179" s="154"/>
      <c r="L179" s="30"/>
      <c r="M179" s="155" t="s">
        <v>1</v>
      </c>
      <c r="N179" s="156" t="s">
        <v>41</v>
      </c>
      <c r="O179" s="58"/>
      <c r="P179" s="157">
        <f t="shared" si="21"/>
        <v>0</v>
      </c>
      <c r="Q179" s="157">
        <v>0</v>
      </c>
      <c r="R179" s="157">
        <f t="shared" si="22"/>
        <v>0</v>
      </c>
      <c r="S179" s="157">
        <v>0</v>
      </c>
      <c r="T179" s="158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232</v>
      </c>
      <c r="AT179" s="159" t="s">
        <v>169</v>
      </c>
      <c r="AU179" s="159" t="s">
        <v>173</v>
      </c>
      <c r="AY179" s="14" t="s">
        <v>166</v>
      </c>
      <c r="BE179" s="160">
        <f t="shared" si="24"/>
        <v>0</v>
      </c>
      <c r="BF179" s="160">
        <f t="shared" si="25"/>
        <v>0</v>
      </c>
      <c r="BG179" s="160">
        <f t="shared" si="26"/>
        <v>0</v>
      </c>
      <c r="BH179" s="160">
        <f t="shared" si="27"/>
        <v>0</v>
      </c>
      <c r="BI179" s="160">
        <f t="shared" si="28"/>
        <v>0</v>
      </c>
      <c r="BJ179" s="14" t="s">
        <v>173</v>
      </c>
      <c r="BK179" s="161">
        <f t="shared" si="29"/>
        <v>0</v>
      </c>
      <c r="BL179" s="14" t="s">
        <v>232</v>
      </c>
      <c r="BM179" s="159" t="s">
        <v>1089</v>
      </c>
    </row>
    <row r="180" spans="1:65" s="2" customFormat="1" ht="33" customHeight="1">
      <c r="A180" s="29"/>
      <c r="B180" s="147"/>
      <c r="C180" s="148" t="s">
        <v>350</v>
      </c>
      <c r="D180" s="148" t="s">
        <v>169</v>
      </c>
      <c r="E180" s="149" t="s">
        <v>1090</v>
      </c>
      <c r="F180" s="150" t="s">
        <v>1091</v>
      </c>
      <c r="G180" s="151" t="s">
        <v>274</v>
      </c>
      <c r="H180" s="152">
        <v>48</v>
      </c>
      <c r="I180" s="153"/>
      <c r="J180" s="152">
        <f t="shared" si="20"/>
        <v>0</v>
      </c>
      <c r="K180" s="154"/>
      <c r="L180" s="30"/>
      <c r="M180" s="155" t="s">
        <v>1</v>
      </c>
      <c r="N180" s="156" t="s">
        <v>41</v>
      </c>
      <c r="O180" s="58"/>
      <c r="P180" s="157">
        <f t="shared" si="21"/>
        <v>0</v>
      </c>
      <c r="Q180" s="157">
        <v>0</v>
      </c>
      <c r="R180" s="157">
        <f t="shared" si="22"/>
        <v>0</v>
      </c>
      <c r="S180" s="157">
        <v>0</v>
      </c>
      <c r="T180" s="158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232</v>
      </c>
      <c r="AT180" s="159" t="s">
        <v>169</v>
      </c>
      <c r="AU180" s="159" t="s">
        <v>173</v>
      </c>
      <c r="AY180" s="14" t="s">
        <v>166</v>
      </c>
      <c r="BE180" s="160">
        <f t="shared" si="24"/>
        <v>0</v>
      </c>
      <c r="BF180" s="160">
        <f t="shared" si="25"/>
        <v>0</v>
      </c>
      <c r="BG180" s="160">
        <f t="shared" si="26"/>
        <v>0</v>
      </c>
      <c r="BH180" s="160">
        <f t="shared" si="27"/>
        <v>0</v>
      </c>
      <c r="BI180" s="160">
        <f t="shared" si="28"/>
        <v>0</v>
      </c>
      <c r="BJ180" s="14" t="s">
        <v>173</v>
      </c>
      <c r="BK180" s="161">
        <f t="shared" si="29"/>
        <v>0</v>
      </c>
      <c r="BL180" s="14" t="s">
        <v>232</v>
      </c>
      <c r="BM180" s="159" t="s">
        <v>1092</v>
      </c>
    </row>
    <row r="181" spans="1:65" s="2" customFormat="1" ht="24.2" customHeight="1">
      <c r="A181" s="29"/>
      <c r="B181" s="147"/>
      <c r="C181" s="148" t="s">
        <v>354</v>
      </c>
      <c r="D181" s="148" t="s">
        <v>169</v>
      </c>
      <c r="E181" s="149" t="s">
        <v>509</v>
      </c>
      <c r="F181" s="150" t="s">
        <v>510</v>
      </c>
      <c r="G181" s="151" t="s">
        <v>334</v>
      </c>
      <c r="H181" s="153"/>
      <c r="I181" s="153"/>
      <c r="J181" s="152">
        <f t="shared" si="20"/>
        <v>0</v>
      </c>
      <c r="K181" s="154"/>
      <c r="L181" s="30"/>
      <c r="M181" s="155" t="s">
        <v>1</v>
      </c>
      <c r="N181" s="156" t="s">
        <v>41</v>
      </c>
      <c r="O181" s="58"/>
      <c r="P181" s="157">
        <f t="shared" si="21"/>
        <v>0</v>
      </c>
      <c r="Q181" s="157">
        <v>0</v>
      </c>
      <c r="R181" s="157">
        <f t="shared" si="22"/>
        <v>0</v>
      </c>
      <c r="S181" s="157">
        <v>0</v>
      </c>
      <c r="T181" s="158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232</v>
      </c>
      <c r="AT181" s="159" t="s">
        <v>169</v>
      </c>
      <c r="AU181" s="159" t="s">
        <v>173</v>
      </c>
      <c r="AY181" s="14" t="s">
        <v>166</v>
      </c>
      <c r="BE181" s="160">
        <f t="shared" si="24"/>
        <v>0</v>
      </c>
      <c r="BF181" s="160">
        <f t="shared" si="25"/>
        <v>0</v>
      </c>
      <c r="BG181" s="160">
        <f t="shared" si="26"/>
        <v>0</v>
      </c>
      <c r="BH181" s="160">
        <f t="shared" si="27"/>
        <v>0</v>
      </c>
      <c r="BI181" s="160">
        <f t="shared" si="28"/>
        <v>0</v>
      </c>
      <c r="BJ181" s="14" t="s">
        <v>173</v>
      </c>
      <c r="BK181" s="161">
        <f t="shared" si="29"/>
        <v>0</v>
      </c>
      <c r="BL181" s="14" t="s">
        <v>232</v>
      </c>
      <c r="BM181" s="159" t="s">
        <v>1093</v>
      </c>
    </row>
    <row r="182" spans="1:65" s="12" customFormat="1" ht="25.9" customHeight="1">
      <c r="B182" s="134"/>
      <c r="D182" s="135" t="s">
        <v>74</v>
      </c>
      <c r="E182" s="136" t="s">
        <v>636</v>
      </c>
      <c r="F182" s="136" t="s">
        <v>637</v>
      </c>
      <c r="I182" s="137"/>
      <c r="J182" s="138">
        <f>BK182</f>
        <v>0</v>
      </c>
      <c r="L182" s="134"/>
      <c r="M182" s="139"/>
      <c r="N182" s="140"/>
      <c r="O182" s="140"/>
      <c r="P182" s="141">
        <f>P183</f>
        <v>0</v>
      </c>
      <c r="Q182" s="140"/>
      <c r="R182" s="141">
        <f>R183</f>
        <v>0</v>
      </c>
      <c r="S182" s="140"/>
      <c r="T182" s="142">
        <f>T183</f>
        <v>0</v>
      </c>
      <c r="AR182" s="135" t="s">
        <v>167</v>
      </c>
      <c r="AT182" s="143" t="s">
        <v>74</v>
      </c>
      <c r="AU182" s="143" t="s">
        <v>75</v>
      </c>
      <c r="AY182" s="135" t="s">
        <v>166</v>
      </c>
      <c r="BK182" s="144">
        <f>BK183</f>
        <v>0</v>
      </c>
    </row>
    <row r="183" spans="1:65" s="2" customFormat="1" ht="24.2" customHeight="1">
      <c r="A183" s="29"/>
      <c r="B183" s="147"/>
      <c r="C183" s="148" t="s">
        <v>358</v>
      </c>
      <c r="D183" s="148" t="s">
        <v>169</v>
      </c>
      <c r="E183" s="149" t="s">
        <v>1094</v>
      </c>
      <c r="F183" s="150" t="s">
        <v>1095</v>
      </c>
      <c r="G183" s="151" t="s">
        <v>641</v>
      </c>
      <c r="H183" s="152">
        <v>8</v>
      </c>
      <c r="I183" s="153"/>
      <c r="J183" s="152">
        <f>ROUND(I183*H183,3)</f>
        <v>0</v>
      </c>
      <c r="K183" s="154"/>
      <c r="L183" s="30"/>
      <c r="M183" s="172" t="s">
        <v>1</v>
      </c>
      <c r="N183" s="173" t="s">
        <v>41</v>
      </c>
      <c r="O183" s="174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642</v>
      </c>
      <c r="AT183" s="159" t="s">
        <v>169</v>
      </c>
      <c r="AU183" s="159" t="s">
        <v>83</v>
      </c>
      <c r="AY183" s="14" t="s">
        <v>166</v>
      </c>
      <c r="BE183" s="160">
        <f>IF(N183="základná",J183,0)</f>
        <v>0</v>
      </c>
      <c r="BF183" s="160">
        <f>IF(N183="znížená",J183,0)</f>
        <v>0</v>
      </c>
      <c r="BG183" s="160">
        <f>IF(N183="zákl. prenesená",J183,0)</f>
        <v>0</v>
      </c>
      <c r="BH183" s="160">
        <f>IF(N183="zníž. prenesená",J183,0)</f>
        <v>0</v>
      </c>
      <c r="BI183" s="160">
        <f>IF(N183="nulová",J183,0)</f>
        <v>0</v>
      </c>
      <c r="BJ183" s="14" t="s">
        <v>173</v>
      </c>
      <c r="BK183" s="161">
        <f>ROUND(I183*H183,3)</f>
        <v>0</v>
      </c>
      <c r="BL183" s="14" t="s">
        <v>642</v>
      </c>
      <c r="BM183" s="159" t="s">
        <v>1096</v>
      </c>
    </row>
    <row r="184" spans="1:65" s="2" customFormat="1" ht="6.95" customHeight="1">
      <c r="A184" s="29"/>
      <c r="B184" s="47"/>
      <c r="C184" s="48"/>
      <c r="D184" s="48"/>
      <c r="E184" s="48"/>
      <c r="F184" s="48"/>
      <c r="G184" s="48"/>
      <c r="H184" s="48"/>
      <c r="I184" s="48"/>
      <c r="J184" s="48"/>
      <c r="K184" s="48"/>
      <c r="L184" s="30"/>
      <c r="M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</row>
  </sheetData>
  <autoFilter ref="C126:K183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1097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ROUND((SUM(BE126:BE173)),  2)</f>
        <v>0</v>
      </c>
      <c r="G33" s="100"/>
      <c r="H33" s="100"/>
      <c r="I33" s="101">
        <v>0.2</v>
      </c>
      <c r="J33" s="99">
        <f>ROUND(((SUM(BE126:BE173))*I33),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ROUND((SUM(BF126:BF173)),  2)</f>
        <v>0</v>
      </c>
      <c r="G34" s="100"/>
      <c r="H34" s="100"/>
      <c r="I34" s="101">
        <v>0.2</v>
      </c>
      <c r="J34" s="99">
        <f>ROUND(((SUM(BF126:BF173))*I34),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ROUND((SUM(BG126:BG173)),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ROUND((SUM(BH126:BH173)),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ROUND((SUM(BI126:BI173)),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SO015 - SO-01.5 Zateplenie strešného plášťa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132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hidden="1" customHeight="1">
      <c r="B98" s="119"/>
      <c r="D98" s="120" t="s">
        <v>969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hidden="1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J130</f>
        <v>0</v>
      </c>
      <c r="L99" s="119"/>
    </row>
    <row r="100" spans="1:31" s="10" customFormat="1" ht="19.899999999999999" hidden="1" customHeight="1">
      <c r="B100" s="119"/>
      <c r="D100" s="120" t="s">
        <v>134</v>
      </c>
      <c r="E100" s="121"/>
      <c r="F100" s="121"/>
      <c r="G100" s="121"/>
      <c r="H100" s="121"/>
      <c r="I100" s="121"/>
      <c r="J100" s="122">
        <f>J134</f>
        <v>0</v>
      </c>
      <c r="L100" s="119"/>
    </row>
    <row r="101" spans="1:31" s="10" customFormat="1" ht="19.899999999999999" hidden="1" customHeight="1">
      <c r="B101" s="119"/>
      <c r="D101" s="120" t="s">
        <v>137</v>
      </c>
      <c r="E101" s="121"/>
      <c r="F101" s="121"/>
      <c r="G101" s="121"/>
      <c r="H101" s="121"/>
      <c r="I101" s="121"/>
      <c r="J101" s="122">
        <f>J138</f>
        <v>0</v>
      </c>
      <c r="L101" s="119"/>
    </row>
    <row r="102" spans="1:31" s="9" customFormat="1" ht="24.95" hidden="1" customHeight="1">
      <c r="B102" s="115"/>
      <c r="D102" s="116" t="s">
        <v>138</v>
      </c>
      <c r="E102" s="117"/>
      <c r="F102" s="117"/>
      <c r="G102" s="117"/>
      <c r="H102" s="117"/>
      <c r="I102" s="117"/>
      <c r="J102" s="118">
        <f>J140</f>
        <v>0</v>
      </c>
      <c r="L102" s="115"/>
    </row>
    <row r="103" spans="1:31" s="10" customFormat="1" ht="19.899999999999999" hidden="1" customHeight="1">
      <c r="B103" s="119"/>
      <c r="D103" s="120" t="s">
        <v>651</v>
      </c>
      <c r="E103" s="121"/>
      <c r="F103" s="121"/>
      <c r="G103" s="121"/>
      <c r="H103" s="121"/>
      <c r="I103" s="121"/>
      <c r="J103" s="122">
        <f>J141</f>
        <v>0</v>
      </c>
      <c r="L103" s="119"/>
    </row>
    <row r="104" spans="1:31" s="10" customFormat="1" ht="19.899999999999999" hidden="1" customHeight="1">
      <c r="B104" s="119"/>
      <c r="D104" s="120" t="s">
        <v>140</v>
      </c>
      <c r="E104" s="121"/>
      <c r="F104" s="121"/>
      <c r="G104" s="121"/>
      <c r="H104" s="121"/>
      <c r="I104" s="121"/>
      <c r="J104" s="122">
        <f>J154</f>
        <v>0</v>
      </c>
      <c r="L104" s="119"/>
    </row>
    <row r="105" spans="1:31" s="10" customFormat="1" ht="19.899999999999999" hidden="1" customHeight="1">
      <c r="B105" s="119"/>
      <c r="D105" s="120" t="s">
        <v>655</v>
      </c>
      <c r="E105" s="121"/>
      <c r="F105" s="121"/>
      <c r="G105" s="121"/>
      <c r="H105" s="121"/>
      <c r="I105" s="121"/>
      <c r="J105" s="122">
        <f>J165</f>
        <v>0</v>
      </c>
      <c r="L105" s="119"/>
    </row>
    <row r="106" spans="1:31" s="9" customFormat="1" ht="24.95" hidden="1" customHeight="1">
      <c r="B106" s="115"/>
      <c r="D106" s="116" t="s">
        <v>151</v>
      </c>
      <c r="E106" s="117"/>
      <c r="F106" s="117"/>
      <c r="G106" s="117"/>
      <c r="H106" s="117"/>
      <c r="I106" s="117"/>
      <c r="J106" s="118">
        <f>J172</f>
        <v>0</v>
      </c>
      <c r="L106" s="115"/>
    </row>
    <row r="107" spans="1:31" s="2" customFormat="1" ht="21.75" hidden="1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hidden="1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idden="1"/>
    <row r="110" spans="1:31" hidden="1"/>
    <row r="111" spans="1:31" hidden="1"/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152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14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23" t="str">
        <f>E7</f>
        <v>Základná škola TULIPÁNOVÁ, Tulipánová 1, Nitra – Rekonštrukcia pavilónu 3</v>
      </c>
      <c r="F116" s="224"/>
      <c r="G116" s="224"/>
      <c r="H116" s="224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125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19" t="str">
        <f>E9</f>
        <v>SO015 - SO-01.5 Zateplenie strešného plášťa</v>
      </c>
      <c r="F118" s="222"/>
      <c r="G118" s="222"/>
      <c r="H118" s="222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18</v>
      </c>
      <c r="D120" s="29"/>
      <c r="E120" s="29"/>
      <c r="F120" s="22" t="str">
        <f>F12</f>
        <v xml:space="preserve"> Tulipánová 1, Nitra</v>
      </c>
      <c r="G120" s="29"/>
      <c r="H120" s="29"/>
      <c r="I120" s="24" t="s">
        <v>20</v>
      </c>
      <c r="J120" s="55">
        <f>IF(J12="","",J12)</f>
        <v>44937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21</v>
      </c>
      <c r="D122" s="29"/>
      <c r="E122" s="29"/>
      <c r="F122" s="22" t="str">
        <f>E15</f>
        <v>Mesto Nitra</v>
      </c>
      <c r="G122" s="29"/>
      <c r="H122" s="29"/>
      <c r="I122" s="24" t="s">
        <v>27</v>
      </c>
      <c r="J122" s="27" t="str">
        <f>E21</f>
        <v>Ing. Imrich CIGÁŇ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25</v>
      </c>
      <c r="D123" s="29"/>
      <c r="E123" s="29"/>
      <c r="F123" s="22" t="str">
        <f>IF(E18="","",E18)</f>
        <v>Vyplň údaj</v>
      </c>
      <c r="G123" s="29"/>
      <c r="H123" s="29"/>
      <c r="I123" s="24" t="s">
        <v>31</v>
      </c>
      <c r="J123" s="27" t="str">
        <f>E24</f>
        <v>Ing. Imrich CIGÁŇ , s.r.o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153</v>
      </c>
      <c r="D125" s="126" t="s">
        <v>60</v>
      </c>
      <c r="E125" s="126" t="s">
        <v>56</v>
      </c>
      <c r="F125" s="126" t="s">
        <v>57</v>
      </c>
      <c r="G125" s="126" t="s">
        <v>154</v>
      </c>
      <c r="H125" s="126" t="s">
        <v>155</v>
      </c>
      <c r="I125" s="126" t="s">
        <v>156</v>
      </c>
      <c r="J125" s="127" t="s">
        <v>129</v>
      </c>
      <c r="K125" s="128" t="s">
        <v>157</v>
      </c>
      <c r="L125" s="129"/>
      <c r="M125" s="62" t="s">
        <v>1</v>
      </c>
      <c r="N125" s="63" t="s">
        <v>39</v>
      </c>
      <c r="O125" s="63" t="s">
        <v>158</v>
      </c>
      <c r="P125" s="63" t="s">
        <v>159</v>
      </c>
      <c r="Q125" s="63" t="s">
        <v>160</v>
      </c>
      <c r="R125" s="63" t="s">
        <v>161</v>
      </c>
      <c r="S125" s="63" t="s">
        <v>162</v>
      </c>
      <c r="T125" s="64" t="s">
        <v>163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130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P127+P140+P172</f>
        <v>0</v>
      </c>
      <c r="Q126" s="66"/>
      <c r="R126" s="131">
        <f>R127+R140+R172</f>
        <v>0</v>
      </c>
      <c r="S126" s="66"/>
      <c r="T126" s="132">
        <f>T127+T140+T172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74</v>
      </c>
      <c r="AU126" s="14" t="s">
        <v>131</v>
      </c>
      <c r="BK126" s="133">
        <f>BK127+BK140+BK172</f>
        <v>0</v>
      </c>
    </row>
    <row r="127" spans="1:63" s="12" customFormat="1" ht="25.9" customHeight="1">
      <c r="B127" s="134"/>
      <c r="D127" s="135" t="s">
        <v>74</v>
      </c>
      <c r="E127" s="136" t="s">
        <v>164</v>
      </c>
      <c r="F127" s="136" t="s">
        <v>165</v>
      </c>
      <c r="I127" s="137"/>
      <c r="J127" s="138">
        <f>BK127</f>
        <v>0</v>
      </c>
      <c r="L127" s="134"/>
      <c r="M127" s="139"/>
      <c r="N127" s="140"/>
      <c r="O127" s="140"/>
      <c r="P127" s="141">
        <f>P128+P130+P134+P138</f>
        <v>0</v>
      </c>
      <c r="Q127" s="140"/>
      <c r="R127" s="141">
        <f>R128+R130+R134+R138</f>
        <v>0</v>
      </c>
      <c r="S127" s="140"/>
      <c r="T127" s="142">
        <f>T128+T130+T134+T138</f>
        <v>0</v>
      </c>
      <c r="AR127" s="135" t="s">
        <v>83</v>
      </c>
      <c r="AT127" s="143" t="s">
        <v>74</v>
      </c>
      <c r="AU127" s="143" t="s">
        <v>75</v>
      </c>
      <c r="AY127" s="135" t="s">
        <v>166</v>
      </c>
      <c r="BK127" s="144">
        <f>BK128+BK130+BK134+BK138</f>
        <v>0</v>
      </c>
    </row>
    <row r="128" spans="1:63" s="12" customFormat="1" ht="22.9" customHeight="1">
      <c r="B128" s="134"/>
      <c r="D128" s="135" t="s">
        <v>74</v>
      </c>
      <c r="E128" s="145" t="s">
        <v>179</v>
      </c>
      <c r="F128" s="145" t="s">
        <v>970</v>
      </c>
      <c r="I128" s="137"/>
      <c r="J128" s="146">
        <f>BK128</f>
        <v>0</v>
      </c>
      <c r="L128" s="134"/>
      <c r="M128" s="139"/>
      <c r="N128" s="140"/>
      <c r="O128" s="140"/>
      <c r="P128" s="141">
        <f>P129</f>
        <v>0</v>
      </c>
      <c r="Q128" s="140"/>
      <c r="R128" s="141">
        <f>R129</f>
        <v>0</v>
      </c>
      <c r="S128" s="140"/>
      <c r="T128" s="142">
        <f>T129</f>
        <v>0</v>
      </c>
      <c r="AR128" s="135" t="s">
        <v>83</v>
      </c>
      <c r="AT128" s="143" t="s">
        <v>74</v>
      </c>
      <c r="AU128" s="143" t="s">
        <v>83</v>
      </c>
      <c r="AY128" s="135" t="s">
        <v>166</v>
      </c>
      <c r="BK128" s="144">
        <f>BK129</f>
        <v>0</v>
      </c>
    </row>
    <row r="129" spans="1:65" s="2" customFormat="1" ht="37.9" customHeight="1">
      <c r="A129" s="29"/>
      <c r="B129" s="147"/>
      <c r="C129" s="148" t="s">
        <v>83</v>
      </c>
      <c r="D129" s="148" t="s">
        <v>169</v>
      </c>
      <c r="E129" s="149" t="s">
        <v>1098</v>
      </c>
      <c r="F129" s="150" t="s">
        <v>1099</v>
      </c>
      <c r="G129" s="151" t="s">
        <v>172</v>
      </c>
      <c r="H129" s="152">
        <v>0.60799999999999998</v>
      </c>
      <c r="I129" s="153"/>
      <c r="J129" s="152">
        <f>ROUND(I129*H129,3)</f>
        <v>0</v>
      </c>
      <c r="K129" s="154"/>
      <c r="L129" s="30"/>
      <c r="M129" s="155" t="s">
        <v>1</v>
      </c>
      <c r="N129" s="156" t="s">
        <v>41</v>
      </c>
      <c r="O129" s="58"/>
      <c r="P129" s="157">
        <f>O129*H129</f>
        <v>0</v>
      </c>
      <c r="Q129" s="157">
        <v>0</v>
      </c>
      <c r="R129" s="157">
        <f>Q129*H129</f>
        <v>0</v>
      </c>
      <c r="S129" s="157">
        <v>0</v>
      </c>
      <c r="T129" s="158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167</v>
      </c>
      <c r="AT129" s="159" t="s">
        <v>169</v>
      </c>
      <c r="AU129" s="159" t="s">
        <v>173</v>
      </c>
      <c r="AY129" s="14" t="s">
        <v>166</v>
      </c>
      <c r="BE129" s="160">
        <f>IF(N129="základná",J129,0)</f>
        <v>0</v>
      </c>
      <c r="BF129" s="160">
        <f>IF(N129="znížená",J129,0)</f>
        <v>0</v>
      </c>
      <c r="BG129" s="160">
        <f>IF(N129="zákl. prenesená",J129,0)</f>
        <v>0</v>
      </c>
      <c r="BH129" s="160">
        <f>IF(N129="zníž. prenesená",J129,0)</f>
        <v>0</v>
      </c>
      <c r="BI129" s="160">
        <f>IF(N129="nulová",J129,0)</f>
        <v>0</v>
      </c>
      <c r="BJ129" s="14" t="s">
        <v>173</v>
      </c>
      <c r="BK129" s="161">
        <f>ROUND(I129*H129,3)</f>
        <v>0</v>
      </c>
      <c r="BL129" s="14" t="s">
        <v>167</v>
      </c>
      <c r="BM129" s="159" t="s">
        <v>1100</v>
      </c>
    </row>
    <row r="130" spans="1:65" s="12" customFormat="1" ht="22.9" customHeight="1">
      <c r="B130" s="134"/>
      <c r="D130" s="135" t="s">
        <v>74</v>
      </c>
      <c r="E130" s="145" t="s">
        <v>167</v>
      </c>
      <c r="F130" s="145" t="s">
        <v>168</v>
      </c>
      <c r="I130" s="137"/>
      <c r="J130" s="146">
        <f>BK130</f>
        <v>0</v>
      </c>
      <c r="L130" s="134"/>
      <c r="M130" s="139"/>
      <c r="N130" s="140"/>
      <c r="O130" s="140"/>
      <c r="P130" s="141">
        <f>SUM(P131:P133)</f>
        <v>0</v>
      </c>
      <c r="Q130" s="140"/>
      <c r="R130" s="141">
        <f>SUM(R131:R133)</f>
        <v>0</v>
      </c>
      <c r="S130" s="140"/>
      <c r="T130" s="142">
        <f>SUM(T131:T133)</f>
        <v>0</v>
      </c>
      <c r="AR130" s="135" t="s">
        <v>83</v>
      </c>
      <c r="AT130" s="143" t="s">
        <v>74</v>
      </c>
      <c r="AU130" s="143" t="s">
        <v>83</v>
      </c>
      <c r="AY130" s="135" t="s">
        <v>166</v>
      </c>
      <c r="BK130" s="144">
        <f>SUM(BK131:BK133)</f>
        <v>0</v>
      </c>
    </row>
    <row r="131" spans="1:65" s="2" customFormat="1" ht="21.75" customHeight="1">
      <c r="A131" s="29"/>
      <c r="B131" s="147"/>
      <c r="C131" s="148" t="s">
        <v>173</v>
      </c>
      <c r="D131" s="148" t="s">
        <v>169</v>
      </c>
      <c r="E131" s="149" t="s">
        <v>1101</v>
      </c>
      <c r="F131" s="150" t="s">
        <v>1102</v>
      </c>
      <c r="G131" s="151" t="s">
        <v>172</v>
      </c>
      <c r="H131" s="152">
        <v>0.36499999999999999</v>
      </c>
      <c r="I131" s="153"/>
      <c r="J131" s="152">
        <f>ROUND(I131*H131,3)</f>
        <v>0</v>
      </c>
      <c r="K131" s="154"/>
      <c r="L131" s="30"/>
      <c r="M131" s="155" t="s">
        <v>1</v>
      </c>
      <c r="N131" s="156" t="s">
        <v>41</v>
      </c>
      <c r="O131" s="58"/>
      <c r="P131" s="157">
        <f>O131*H131</f>
        <v>0</v>
      </c>
      <c r="Q131" s="157">
        <v>0</v>
      </c>
      <c r="R131" s="157">
        <f>Q131*H131</f>
        <v>0</v>
      </c>
      <c r="S131" s="157">
        <v>0</v>
      </c>
      <c r="T131" s="15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167</v>
      </c>
      <c r="AT131" s="159" t="s">
        <v>169</v>
      </c>
      <c r="AU131" s="159" t="s">
        <v>173</v>
      </c>
      <c r="AY131" s="14" t="s">
        <v>166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4" t="s">
        <v>173</v>
      </c>
      <c r="BK131" s="161">
        <f>ROUND(I131*H131,3)</f>
        <v>0</v>
      </c>
      <c r="BL131" s="14" t="s">
        <v>167</v>
      </c>
      <c r="BM131" s="159" t="s">
        <v>1103</v>
      </c>
    </row>
    <row r="132" spans="1:65" s="2" customFormat="1" ht="24.2" customHeight="1">
      <c r="A132" s="29"/>
      <c r="B132" s="147"/>
      <c r="C132" s="148" t="s">
        <v>179</v>
      </c>
      <c r="D132" s="148" t="s">
        <v>169</v>
      </c>
      <c r="E132" s="149" t="s">
        <v>1104</v>
      </c>
      <c r="F132" s="150" t="s">
        <v>1105</v>
      </c>
      <c r="G132" s="151" t="s">
        <v>177</v>
      </c>
      <c r="H132" s="152">
        <v>2.9159999999999999</v>
      </c>
      <c r="I132" s="153"/>
      <c r="J132" s="152">
        <f>ROUND(I132*H132,3)</f>
        <v>0</v>
      </c>
      <c r="K132" s="154"/>
      <c r="L132" s="30"/>
      <c r="M132" s="155" t="s">
        <v>1</v>
      </c>
      <c r="N132" s="156" t="s">
        <v>41</v>
      </c>
      <c r="O132" s="58"/>
      <c r="P132" s="157">
        <f>O132*H132</f>
        <v>0</v>
      </c>
      <c r="Q132" s="157">
        <v>0</v>
      </c>
      <c r="R132" s="157">
        <f>Q132*H132</f>
        <v>0</v>
      </c>
      <c r="S132" s="157">
        <v>0</v>
      </c>
      <c r="T132" s="158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167</v>
      </c>
      <c r="AT132" s="159" t="s">
        <v>169</v>
      </c>
      <c r="AU132" s="159" t="s">
        <v>173</v>
      </c>
      <c r="AY132" s="14" t="s">
        <v>166</v>
      </c>
      <c r="BE132" s="160">
        <f>IF(N132="základná",J132,0)</f>
        <v>0</v>
      </c>
      <c r="BF132" s="160">
        <f>IF(N132="znížená",J132,0)</f>
        <v>0</v>
      </c>
      <c r="BG132" s="160">
        <f>IF(N132="zákl. prenesená",J132,0)</f>
        <v>0</v>
      </c>
      <c r="BH132" s="160">
        <f>IF(N132="zníž. prenesená",J132,0)</f>
        <v>0</v>
      </c>
      <c r="BI132" s="160">
        <f>IF(N132="nulová",J132,0)</f>
        <v>0</v>
      </c>
      <c r="BJ132" s="14" t="s">
        <v>173</v>
      </c>
      <c r="BK132" s="161">
        <f>ROUND(I132*H132,3)</f>
        <v>0</v>
      </c>
      <c r="BL132" s="14" t="s">
        <v>167</v>
      </c>
      <c r="BM132" s="159" t="s">
        <v>1106</v>
      </c>
    </row>
    <row r="133" spans="1:65" s="2" customFormat="1" ht="24.2" customHeight="1">
      <c r="A133" s="29"/>
      <c r="B133" s="147"/>
      <c r="C133" s="148" t="s">
        <v>167</v>
      </c>
      <c r="D133" s="148" t="s">
        <v>169</v>
      </c>
      <c r="E133" s="149" t="s">
        <v>1107</v>
      </c>
      <c r="F133" s="150" t="s">
        <v>1108</v>
      </c>
      <c r="G133" s="151" t="s">
        <v>177</v>
      </c>
      <c r="H133" s="152">
        <v>2.9159999999999999</v>
      </c>
      <c r="I133" s="153"/>
      <c r="J133" s="152">
        <f>ROUND(I133*H133,3)</f>
        <v>0</v>
      </c>
      <c r="K133" s="154"/>
      <c r="L133" s="30"/>
      <c r="M133" s="155" t="s">
        <v>1</v>
      </c>
      <c r="N133" s="156" t="s">
        <v>41</v>
      </c>
      <c r="O133" s="58"/>
      <c r="P133" s="157">
        <f>O133*H133</f>
        <v>0</v>
      </c>
      <c r="Q133" s="157">
        <v>0</v>
      </c>
      <c r="R133" s="157">
        <f>Q133*H133</f>
        <v>0</v>
      </c>
      <c r="S133" s="157">
        <v>0</v>
      </c>
      <c r="T133" s="158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167</v>
      </c>
      <c r="AT133" s="159" t="s">
        <v>169</v>
      </c>
      <c r="AU133" s="159" t="s">
        <v>173</v>
      </c>
      <c r="AY133" s="14" t="s">
        <v>166</v>
      </c>
      <c r="BE133" s="160">
        <f>IF(N133="základná",J133,0)</f>
        <v>0</v>
      </c>
      <c r="BF133" s="160">
        <f>IF(N133="znížená",J133,0)</f>
        <v>0</v>
      </c>
      <c r="BG133" s="160">
        <f>IF(N133="zákl. prenesená",J133,0)</f>
        <v>0</v>
      </c>
      <c r="BH133" s="160">
        <f>IF(N133="zníž. prenesená",J133,0)</f>
        <v>0</v>
      </c>
      <c r="BI133" s="160">
        <f>IF(N133="nulová",J133,0)</f>
        <v>0</v>
      </c>
      <c r="BJ133" s="14" t="s">
        <v>173</v>
      </c>
      <c r="BK133" s="161">
        <f>ROUND(I133*H133,3)</f>
        <v>0</v>
      </c>
      <c r="BL133" s="14" t="s">
        <v>167</v>
      </c>
      <c r="BM133" s="159" t="s">
        <v>1109</v>
      </c>
    </row>
    <row r="134" spans="1:65" s="12" customFormat="1" ht="22.9" customHeight="1">
      <c r="B134" s="134"/>
      <c r="D134" s="135" t="s">
        <v>74</v>
      </c>
      <c r="E134" s="145" t="s">
        <v>183</v>
      </c>
      <c r="F134" s="145" t="s">
        <v>184</v>
      </c>
      <c r="I134" s="137"/>
      <c r="J134" s="146">
        <f>BK134</f>
        <v>0</v>
      </c>
      <c r="L134" s="134"/>
      <c r="M134" s="139"/>
      <c r="N134" s="140"/>
      <c r="O134" s="140"/>
      <c r="P134" s="141">
        <f>SUM(P135:P137)</f>
        <v>0</v>
      </c>
      <c r="Q134" s="140"/>
      <c r="R134" s="141">
        <f>SUM(R135:R137)</f>
        <v>0</v>
      </c>
      <c r="S134" s="140"/>
      <c r="T134" s="142">
        <f>SUM(T135:T137)</f>
        <v>0</v>
      </c>
      <c r="AR134" s="135" t="s">
        <v>83</v>
      </c>
      <c r="AT134" s="143" t="s">
        <v>74</v>
      </c>
      <c r="AU134" s="143" t="s">
        <v>83</v>
      </c>
      <c r="AY134" s="135" t="s">
        <v>166</v>
      </c>
      <c r="BK134" s="144">
        <f>SUM(BK135:BK137)</f>
        <v>0</v>
      </c>
    </row>
    <row r="135" spans="1:65" s="2" customFormat="1" ht="24.2" customHeight="1">
      <c r="A135" s="29"/>
      <c r="B135" s="147"/>
      <c r="C135" s="148" t="s">
        <v>188</v>
      </c>
      <c r="D135" s="148" t="s">
        <v>169</v>
      </c>
      <c r="E135" s="149" t="s">
        <v>1110</v>
      </c>
      <c r="F135" s="150" t="s">
        <v>1111</v>
      </c>
      <c r="G135" s="151" t="s">
        <v>172</v>
      </c>
      <c r="H135" s="152">
        <v>21.628</v>
      </c>
      <c r="I135" s="153"/>
      <c r="J135" s="152">
        <f>ROUND(I135*H135,3)</f>
        <v>0</v>
      </c>
      <c r="K135" s="154"/>
      <c r="L135" s="30"/>
      <c r="M135" s="155" t="s">
        <v>1</v>
      </c>
      <c r="N135" s="156" t="s">
        <v>41</v>
      </c>
      <c r="O135" s="58"/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167</v>
      </c>
      <c r="AT135" s="159" t="s">
        <v>169</v>
      </c>
      <c r="AU135" s="159" t="s">
        <v>173</v>
      </c>
      <c r="AY135" s="14" t="s">
        <v>166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4" t="s">
        <v>173</v>
      </c>
      <c r="BK135" s="161">
        <f>ROUND(I135*H135,3)</f>
        <v>0</v>
      </c>
      <c r="BL135" s="14" t="s">
        <v>167</v>
      </c>
      <c r="BM135" s="159" t="s">
        <v>1112</v>
      </c>
    </row>
    <row r="136" spans="1:65" s="2" customFormat="1" ht="33" customHeight="1">
      <c r="A136" s="29"/>
      <c r="B136" s="147"/>
      <c r="C136" s="148" t="s">
        <v>183</v>
      </c>
      <c r="D136" s="148" t="s">
        <v>169</v>
      </c>
      <c r="E136" s="149" t="s">
        <v>1113</v>
      </c>
      <c r="F136" s="150" t="s">
        <v>1114</v>
      </c>
      <c r="G136" s="151" t="s">
        <v>177</v>
      </c>
      <c r="H136" s="152">
        <v>68.525000000000006</v>
      </c>
      <c r="I136" s="153"/>
      <c r="J136" s="152">
        <f>ROUND(I136*H136,3)</f>
        <v>0</v>
      </c>
      <c r="K136" s="154"/>
      <c r="L136" s="30"/>
      <c r="M136" s="155" t="s">
        <v>1</v>
      </c>
      <c r="N136" s="156" t="s">
        <v>41</v>
      </c>
      <c r="O136" s="58"/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8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167</v>
      </c>
      <c r="AT136" s="159" t="s">
        <v>169</v>
      </c>
      <c r="AU136" s="159" t="s">
        <v>173</v>
      </c>
      <c r="AY136" s="14" t="s">
        <v>166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173</v>
      </c>
      <c r="BK136" s="161">
        <f>ROUND(I136*H136,3)</f>
        <v>0</v>
      </c>
      <c r="BL136" s="14" t="s">
        <v>167</v>
      </c>
      <c r="BM136" s="159" t="s">
        <v>1115</v>
      </c>
    </row>
    <row r="137" spans="1:65" s="2" customFormat="1" ht="24.2" customHeight="1">
      <c r="A137" s="29"/>
      <c r="B137" s="147"/>
      <c r="C137" s="162" t="s">
        <v>195</v>
      </c>
      <c r="D137" s="162" t="s">
        <v>271</v>
      </c>
      <c r="E137" s="163" t="s">
        <v>1116</v>
      </c>
      <c r="F137" s="164" t="s">
        <v>1117</v>
      </c>
      <c r="G137" s="165" t="s">
        <v>177</v>
      </c>
      <c r="H137" s="166">
        <v>69.209999999999994</v>
      </c>
      <c r="I137" s="167"/>
      <c r="J137" s="166">
        <f>ROUND(I137*H137,3)</f>
        <v>0</v>
      </c>
      <c r="K137" s="168"/>
      <c r="L137" s="169"/>
      <c r="M137" s="170" t="s">
        <v>1</v>
      </c>
      <c r="N137" s="171" t="s">
        <v>41</v>
      </c>
      <c r="O137" s="58"/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8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199</v>
      </c>
      <c r="AT137" s="159" t="s">
        <v>271</v>
      </c>
      <c r="AU137" s="159" t="s">
        <v>173</v>
      </c>
      <c r="AY137" s="14" t="s">
        <v>166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173</v>
      </c>
      <c r="BK137" s="161">
        <f>ROUND(I137*H137,3)</f>
        <v>0</v>
      </c>
      <c r="BL137" s="14" t="s">
        <v>167</v>
      </c>
      <c r="BM137" s="159" t="s">
        <v>1118</v>
      </c>
    </row>
    <row r="138" spans="1:65" s="12" customFormat="1" ht="22.9" customHeight="1">
      <c r="B138" s="134"/>
      <c r="D138" s="135" t="s">
        <v>74</v>
      </c>
      <c r="E138" s="145" t="s">
        <v>289</v>
      </c>
      <c r="F138" s="145" t="s">
        <v>290</v>
      </c>
      <c r="I138" s="137"/>
      <c r="J138" s="146">
        <f>BK138</f>
        <v>0</v>
      </c>
      <c r="L138" s="134"/>
      <c r="M138" s="139"/>
      <c r="N138" s="140"/>
      <c r="O138" s="140"/>
      <c r="P138" s="141">
        <f>P139</f>
        <v>0</v>
      </c>
      <c r="Q138" s="140"/>
      <c r="R138" s="141">
        <f>R139</f>
        <v>0</v>
      </c>
      <c r="S138" s="140"/>
      <c r="T138" s="142">
        <f>T139</f>
        <v>0</v>
      </c>
      <c r="AR138" s="135" t="s">
        <v>83</v>
      </c>
      <c r="AT138" s="143" t="s">
        <v>74</v>
      </c>
      <c r="AU138" s="143" t="s">
        <v>83</v>
      </c>
      <c r="AY138" s="135" t="s">
        <v>166</v>
      </c>
      <c r="BK138" s="144">
        <f>BK139</f>
        <v>0</v>
      </c>
    </row>
    <row r="139" spans="1:65" s="2" customFormat="1" ht="24.2" customHeight="1">
      <c r="A139" s="29"/>
      <c r="B139" s="147"/>
      <c r="C139" s="148" t="s">
        <v>199</v>
      </c>
      <c r="D139" s="148" t="s">
        <v>169</v>
      </c>
      <c r="E139" s="149" t="s">
        <v>292</v>
      </c>
      <c r="F139" s="150" t="s">
        <v>293</v>
      </c>
      <c r="G139" s="151" t="s">
        <v>235</v>
      </c>
      <c r="H139" s="152">
        <v>24.100999999999999</v>
      </c>
      <c r="I139" s="153"/>
      <c r="J139" s="152">
        <f>ROUND(I139*H139,3)</f>
        <v>0</v>
      </c>
      <c r="K139" s="154"/>
      <c r="L139" s="30"/>
      <c r="M139" s="155" t="s">
        <v>1</v>
      </c>
      <c r="N139" s="156" t="s">
        <v>41</v>
      </c>
      <c r="O139" s="58"/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167</v>
      </c>
      <c r="AT139" s="159" t="s">
        <v>169</v>
      </c>
      <c r="AU139" s="159" t="s">
        <v>173</v>
      </c>
      <c r="AY139" s="14" t="s">
        <v>166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173</v>
      </c>
      <c r="BK139" s="161">
        <f>ROUND(I139*H139,3)</f>
        <v>0</v>
      </c>
      <c r="BL139" s="14" t="s">
        <v>167</v>
      </c>
      <c r="BM139" s="159" t="s">
        <v>1119</v>
      </c>
    </row>
    <row r="140" spans="1:65" s="12" customFormat="1" ht="25.9" customHeight="1">
      <c r="B140" s="134"/>
      <c r="D140" s="135" t="s">
        <v>74</v>
      </c>
      <c r="E140" s="136" t="s">
        <v>295</v>
      </c>
      <c r="F140" s="136" t="s">
        <v>296</v>
      </c>
      <c r="I140" s="137"/>
      <c r="J140" s="138">
        <f>BK140</f>
        <v>0</v>
      </c>
      <c r="L140" s="134"/>
      <c r="M140" s="139"/>
      <c r="N140" s="140"/>
      <c r="O140" s="140"/>
      <c r="P140" s="141">
        <f>P141+P154+P165</f>
        <v>0</v>
      </c>
      <c r="Q140" s="140"/>
      <c r="R140" s="141">
        <f>R141+R154+R165</f>
        <v>0</v>
      </c>
      <c r="S140" s="140"/>
      <c r="T140" s="142">
        <f>T141+T154+T165</f>
        <v>0</v>
      </c>
      <c r="AR140" s="135" t="s">
        <v>173</v>
      </c>
      <c r="AT140" s="143" t="s">
        <v>74</v>
      </c>
      <c r="AU140" s="143" t="s">
        <v>75</v>
      </c>
      <c r="AY140" s="135" t="s">
        <v>166</v>
      </c>
      <c r="BK140" s="144">
        <f>BK141+BK154+BK165</f>
        <v>0</v>
      </c>
    </row>
    <row r="141" spans="1:65" s="12" customFormat="1" ht="22.9" customHeight="1">
      <c r="B141" s="134"/>
      <c r="D141" s="135" t="s">
        <v>74</v>
      </c>
      <c r="E141" s="145" t="s">
        <v>783</v>
      </c>
      <c r="F141" s="145" t="s">
        <v>784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SUM(P142:P153)</f>
        <v>0</v>
      </c>
      <c r="Q141" s="140"/>
      <c r="R141" s="141">
        <f>SUM(R142:R153)</f>
        <v>0</v>
      </c>
      <c r="S141" s="140"/>
      <c r="T141" s="142">
        <f>SUM(T142:T153)</f>
        <v>0</v>
      </c>
      <c r="AR141" s="135" t="s">
        <v>173</v>
      </c>
      <c r="AT141" s="143" t="s">
        <v>74</v>
      </c>
      <c r="AU141" s="143" t="s">
        <v>83</v>
      </c>
      <c r="AY141" s="135" t="s">
        <v>166</v>
      </c>
      <c r="BK141" s="144">
        <f>SUM(BK142:BK153)</f>
        <v>0</v>
      </c>
    </row>
    <row r="142" spans="1:65" s="2" customFormat="1" ht="21.75" customHeight="1">
      <c r="A142" s="29"/>
      <c r="B142" s="147"/>
      <c r="C142" s="148" t="s">
        <v>203</v>
      </c>
      <c r="D142" s="148" t="s">
        <v>169</v>
      </c>
      <c r="E142" s="149" t="s">
        <v>1120</v>
      </c>
      <c r="F142" s="150" t="s">
        <v>1121</v>
      </c>
      <c r="G142" s="151" t="s">
        <v>177</v>
      </c>
      <c r="H142" s="152">
        <v>365.78800000000001</v>
      </c>
      <c r="I142" s="153"/>
      <c r="J142" s="152">
        <f t="shared" ref="J142:J153" si="0">ROUND(I142*H142,3)</f>
        <v>0</v>
      </c>
      <c r="K142" s="154"/>
      <c r="L142" s="30"/>
      <c r="M142" s="155" t="s">
        <v>1</v>
      </c>
      <c r="N142" s="156" t="s">
        <v>41</v>
      </c>
      <c r="O142" s="58"/>
      <c r="P142" s="157">
        <f t="shared" ref="P142:P153" si="1">O142*H142</f>
        <v>0</v>
      </c>
      <c r="Q142" s="157">
        <v>0</v>
      </c>
      <c r="R142" s="157">
        <f t="shared" ref="R142:R153" si="2">Q142*H142</f>
        <v>0</v>
      </c>
      <c r="S142" s="157">
        <v>0</v>
      </c>
      <c r="T142" s="158">
        <f t="shared" ref="T142:T153" si="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232</v>
      </c>
      <c r="AT142" s="159" t="s">
        <v>169</v>
      </c>
      <c r="AU142" s="159" t="s">
        <v>173</v>
      </c>
      <c r="AY142" s="14" t="s">
        <v>166</v>
      </c>
      <c r="BE142" s="160">
        <f t="shared" ref="BE142:BE153" si="4">IF(N142="základná",J142,0)</f>
        <v>0</v>
      </c>
      <c r="BF142" s="160">
        <f t="shared" ref="BF142:BF153" si="5">IF(N142="znížená",J142,0)</f>
        <v>0</v>
      </c>
      <c r="BG142" s="160">
        <f t="shared" ref="BG142:BG153" si="6">IF(N142="zákl. prenesená",J142,0)</f>
        <v>0</v>
      </c>
      <c r="BH142" s="160">
        <f t="shared" ref="BH142:BH153" si="7">IF(N142="zníž. prenesená",J142,0)</f>
        <v>0</v>
      </c>
      <c r="BI142" s="160">
        <f t="shared" ref="BI142:BI153" si="8">IF(N142="nulová",J142,0)</f>
        <v>0</v>
      </c>
      <c r="BJ142" s="14" t="s">
        <v>173</v>
      </c>
      <c r="BK142" s="161">
        <f t="shared" ref="BK142:BK153" si="9">ROUND(I142*H142,3)</f>
        <v>0</v>
      </c>
      <c r="BL142" s="14" t="s">
        <v>232</v>
      </c>
      <c r="BM142" s="159" t="s">
        <v>1122</v>
      </c>
    </row>
    <row r="143" spans="1:65" s="2" customFormat="1" ht="16.5" customHeight="1">
      <c r="A143" s="29"/>
      <c r="B143" s="147"/>
      <c r="C143" s="162" t="s">
        <v>207</v>
      </c>
      <c r="D143" s="162" t="s">
        <v>271</v>
      </c>
      <c r="E143" s="163" t="s">
        <v>1123</v>
      </c>
      <c r="F143" s="164" t="s">
        <v>1124</v>
      </c>
      <c r="G143" s="165" t="s">
        <v>177</v>
      </c>
      <c r="H143" s="166">
        <v>420.65600000000001</v>
      </c>
      <c r="I143" s="167"/>
      <c r="J143" s="166">
        <f t="shared" si="0"/>
        <v>0</v>
      </c>
      <c r="K143" s="168"/>
      <c r="L143" s="169"/>
      <c r="M143" s="170" t="s">
        <v>1</v>
      </c>
      <c r="N143" s="171" t="s">
        <v>41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307</v>
      </c>
      <c r="AT143" s="159" t="s">
        <v>271</v>
      </c>
      <c r="AU143" s="159" t="s">
        <v>173</v>
      </c>
      <c r="AY143" s="14" t="s">
        <v>166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173</v>
      </c>
      <c r="BK143" s="161">
        <f t="shared" si="9"/>
        <v>0</v>
      </c>
      <c r="BL143" s="14" t="s">
        <v>232</v>
      </c>
      <c r="BM143" s="159" t="s">
        <v>1125</v>
      </c>
    </row>
    <row r="144" spans="1:65" s="2" customFormat="1" ht="24.2" customHeight="1">
      <c r="A144" s="29"/>
      <c r="B144" s="147"/>
      <c r="C144" s="148" t="s">
        <v>211</v>
      </c>
      <c r="D144" s="148" t="s">
        <v>169</v>
      </c>
      <c r="E144" s="149" t="s">
        <v>1126</v>
      </c>
      <c r="F144" s="150" t="s">
        <v>1127</v>
      </c>
      <c r="G144" s="151" t="s">
        <v>177</v>
      </c>
      <c r="H144" s="152">
        <v>365.78800000000001</v>
      </c>
      <c r="I144" s="153"/>
      <c r="J144" s="152">
        <f t="shared" si="0"/>
        <v>0</v>
      </c>
      <c r="K144" s="154"/>
      <c r="L144" s="30"/>
      <c r="M144" s="155" t="s">
        <v>1</v>
      </c>
      <c r="N144" s="156" t="s">
        <v>41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232</v>
      </c>
      <c r="AT144" s="159" t="s">
        <v>169</v>
      </c>
      <c r="AU144" s="159" t="s">
        <v>173</v>
      </c>
      <c r="AY144" s="14" t="s">
        <v>166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173</v>
      </c>
      <c r="BK144" s="161">
        <f t="shared" si="9"/>
        <v>0</v>
      </c>
      <c r="BL144" s="14" t="s">
        <v>232</v>
      </c>
      <c r="BM144" s="159" t="s">
        <v>1128</v>
      </c>
    </row>
    <row r="145" spans="1:65" s="2" customFormat="1" ht="16.5" customHeight="1">
      <c r="A145" s="29"/>
      <c r="B145" s="147"/>
      <c r="C145" s="148" t="s">
        <v>215</v>
      </c>
      <c r="D145" s="148" t="s">
        <v>169</v>
      </c>
      <c r="E145" s="149" t="s">
        <v>1129</v>
      </c>
      <c r="F145" s="150" t="s">
        <v>1130</v>
      </c>
      <c r="G145" s="151" t="s">
        <v>172</v>
      </c>
      <c r="H145" s="152">
        <v>18.289000000000001</v>
      </c>
      <c r="I145" s="153"/>
      <c r="J145" s="152">
        <f t="shared" si="0"/>
        <v>0</v>
      </c>
      <c r="K145" s="154"/>
      <c r="L145" s="30"/>
      <c r="M145" s="155" t="s">
        <v>1</v>
      </c>
      <c r="N145" s="156" t="s">
        <v>41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232</v>
      </c>
      <c r="AT145" s="159" t="s">
        <v>169</v>
      </c>
      <c r="AU145" s="159" t="s">
        <v>173</v>
      </c>
      <c r="AY145" s="14" t="s">
        <v>166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173</v>
      </c>
      <c r="BK145" s="161">
        <f t="shared" si="9"/>
        <v>0</v>
      </c>
      <c r="BL145" s="14" t="s">
        <v>232</v>
      </c>
      <c r="BM145" s="159" t="s">
        <v>1131</v>
      </c>
    </row>
    <row r="146" spans="1:65" s="2" customFormat="1" ht="24.2" customHeight="1">
      <c r="A146" s="29"/>
      <c r="B146" s="147"/>
      <c r="C146" s="148" t="s">
        <v>219</v>
      </c>
      <c r="D146" s="148" t="s">
        <v>169</v>
      </c>
      <c r="E146" s="149" t="s">
        <v>1132</v>
      </c>
      <c r="F146" s="150" t="s">
        <v>1133</v>
      </c>
      <c r="G146" s="151" t="s">
        <v>177</v>
      </c>
      <c r="H146" s="152">
        <v>365.78800000000001</v>
      </c>
      <c r="I146" s="153"/>
      <c r="J146" s="152">
        <f t="shared" si="0"/>
        <v>0</v>
      </c>
      <c r="K146" s="154"/>
      <c r="L146" s="30"/>
      <c r="M146" s="155" t="s">
        <v>1</v>
      </c>
      <c r="N146" s="156" t="s">
        <v>41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232</v>
      </c>
      <c r="AT146" s="159" t="s">
        <v>169</v>
      </c>
      <c r="AU146" s="159" t="s">
        <v>173</v>
      </c>
      <c r="AY146" s="14" t="s">
        <v>166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173</v>
      </c>
      <c r="BK146" s="161">
        <f t="shared" si="9"/>
        <v>0</v>
      </c>
      <c r="BL146" s="14" t="s">
        <v>232</v>
      </c>
      <c r="BM146" s="159" t="s">
        <v>1134</v>
      </c>
    </row>
    <row r="147" spans="1:65" s="2" customFormat="1" ht="16.5" customHeight="1">
      <c r="A147" s="29"/>
      <c r="B147" s="147"/>
      <c r="C147" s="162" t="s">
        <v>224</v>
      </c>
      <c r="D147" s="162" t="s">
        <v>271</v>
      </c>
      <c r="E147" s="163" t="s">
        <v>1135</v>
      </c>
      <c r="F147" s="164" t="s">
        <v>1136</v>
      </c>
      <c r="G147" s="165" t="s">
        <v>177</v>
      </c>
      <c r="H147" s="166">
        <v>420.65600000000001</v>
      </c>
      <c r="I147" s="167"/>
      <c r="J147" s="166">
        <f t="shared" si="0"/>
        <v>0</v>
      </c>
      <c r="K147" s="168"/>
      <c r="L147" s="169"/>
      <c r="M147" s="170" t="s">
        <v>1</v>
      </c>
      <c r="N147" s="171" t="s">
        <v>41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307</v>
      </c>
      <c r="AT147" s="159" t="s">
        <v>271</v>
      </c>
      <c r="AU147" s="159" t="s">
        <v>173</v>
      </c>
      <c r="AY147" s="14" t="s">
        <v>166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173</v>
      </c>
      <c r="BK147" s="161">
        <f t="shared" si="9"/>
        <v>0</v>
      </c>
      <c r="BL147" s="14" t="s">
        <v>232</v>
      </c>
      <c r="BM147" s="159" t="s">
        <v>1137</v>
      </c>
    </row>
    <row r="148" spans="1:65" s="2" customFormat="1" ht="33" customHeight="1">
      <c r="A148" s="29"/>
      <c r="B148" s="147"/>
      <c r="C148" s="148" t="s">
        <v>228</v>
      </c>
      <c r="D148" s="148" t="s">
        <v>169</v>
      </c>
      <c r="E148" s="149" t="s">
        <v>1138</v>
      </c>
      <c r="F148" s="150" t="s">
        <v>1139</v>
      </c>
      <c r="G148" s="151" t="s">
        <v>222</v>
      </c>
      <c r="H148" s="152">
        <v>88.05</v>
      </c>
      <c r="I148" s="153"/>
      <c r="J148" s="152">
        <f t="shared" si="0"/>
        <v>0</v>
      </c>
      <c r="K148" s="154"/>
      <c r="L148" s="30"/>
      <c r="M148" s="155" t="s">
        <v>1</v>
      </c>
      <c r="N148" s="156" t="s">
        <v>41</v>
      </c>
      <c r="O148" s="58"/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8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232</v>
      </c>
      <c r="AT148" s="159" t="s">
        <v>169</v>
      </c>
      <c r="AU148" s="159" t="s">
        <v>173</v>
      </c>
      <c r="AY148" s="14" t="s">
        <v>166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173</v>
      </c>
      <c r="BK148" s="161">
        <f t="shared" si="9"/>
        <v>0</v>
      </c>
      <c r="BL148" s="14" t="s">
        <v>232</v>
      </c>
      <c r="BM148" s="159" t="s">
        <v>1140</v>
      </c>
    </row>
    <row r="149" spans="1:65" s="2" customFormat="1" ht="16.5" customHeight="1">
      <c r="A149" s="29"/>
      <c r="B149" s="147"/>
      <c r="C149" s="162" t="s">
        <v>232</v>
      </c>
      <c r="D149" s="162" t="s">
        <v>271</v>
      </c>
      <c r="E149" s="163" t="s">
        <v>1141</v>
      </c>
      <c r="F149" s="164" t="s">
        <v>1142</v>
      </c>
      <c r="G149" s="165" t="s">
        <v>177</v>
      </c>
      <c r="H149" s="166">
        <v>20.593</v>
      </c>
      <c r="I149" s="167"/>
      <c r="J149" s="166">
        <f t="shared" si="0"/>
        <v>0</v>
      </c>
      <c r="K149" s="168"/>
      <c r="L149" s="169"/>
      <c r="M149" s="170" t="s">
        <v>1</v>
      </c>
      <c r="N149" s="171" t="s">
        <v>41</v>
      </c>
      <c r="O149" s="58"/>
      <c r="P149" s="157">
        <f t="shared" si="1"/>
        <v>0</v>
      </c>
      <c r="Q149" s="157">
        <v>0</v>
      </c>
      <c r="R149" s="157">
        <f t="shared" si="2"/>
        <v>0</v>
      </c>
      <c r="S149" s="157">
        <v>0</v>
      </c>
      <c r="T149" s="158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307</v>
      </c>
      <c r="AT149" s="159" t="s">
        <v>271</v>
      </c>
      <c r="AU149" s="159" t="s">
        <v>173</v>
      </c>
      <c r="AY149" s="14" t="s">
        <v>166</v>
      </c>
      <c r="BE149" s="160">
        <f t="shared" si="4"/>
        <v>0</v>
      </c>
      <c r="BF149" s="160">
        <f t="shared" si="5"/>
        <v>0</v>
      </c>
      <c r="BG149" s="160">
        <f t="shared" si="6"/>
        <v>0</v>
      </c>
      <c r="BH149" s="160">
        <f t="shared" si="7"/>
        <v>0</v>
      </c>
      <c r="BI149" s="160">
        <f t="shared" si="8"/>
        <v>0</v>
      </c>
      <c r="BJ149" s="14" t="s">
        <v>173</v>
      </c>
      <c r="BK149" s="161">
        <f t="shared" si="9"/>
        <v>0</v>
      </c>
      <c r="BL149" s="14" t="s">
        <v>232</v>
      </c>
      <c r="BM149" s="159" t="s">
        <v>1143</v>
      </c>
    </row>
    <row r="150" spans="1:65" s="2" customFormat="1" ht="16.5" customHeight="1">
      <c r="A150" s="29"/>
      <c r="B150" s="147"/>
      <c r="C150" s="162" t="s">
        <v>237</v>
      </c>
      <c r="D150" s="162" t="s">
        <v>271</v>
      </c>
      <c r="E150" s="163" t="s">
        <v>1144</v>
      </c>
      <c r="F150" s="164" t="s">
        <v>1145</v>
      </c>
      <c r="G150" s="165" t="s">
        <v>177</v>
      </c>
      <c r="H150" s="166">
        <v>4.7380000000000004</v>
      </c>
      <c r="I150" s="167"/>
      <c r="J150" s="166">
        <f t="shared" si="0"/>
        <v>0</v>
      </c>
      <c r="K150" s="168"/>
      <c r="L150" s="169"/>
      <c r="M150" s="170" t="s">
        <v>1</v>
      </c>
      <c r="N150" s="171" t="s">
        <v>41</v>
      </c>
      <c r="O150" s="58"/>
      <c r="P150" s="157">
        <f t="shared" si="1"/>
        <v>0</v>
      </c>
      <c r="Q150" s="157">
        <v>0</v>
      </c>
      <c r="R150" s="157">
        <f t="shared" si="2"/>
        <v>0</v>
      </c>
      <c r="S150" s="157">
        <v>0</v>
      </c>
      <c r="T150" s="158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307</v>
      </c>
      <c r="AT150" s="159" t="s">
        <v>271</v>
      </c>
      <c r="AU150" s="159" t="s">
        <v>173</v>
      </c>
      <c r="AY150" s="14" t="s">
        <v>166</v>
      </c>
      <c r="BE150" s="160">
        <f t="shared" si="4"/>
        <v>0</v>
      </c>
      <c r="BF150" s="160">
        <f t="shared" si="5"/>
        <v>0</v>
      </c>
      <c r="BG150" s="160">
        <f t="shared" si="6"/>
        <v>0</v>
      </c>
      <c r="BH150" s="160">
        <f t="shared" si="7"/>
        <v>0</v>
      </c>
      <c r="BI150" s="160">
        <f t="shared" si="8"/>
        <v>0</v>
      </c>
      <c r="BJ150" s="14" t="s">
        <v>173</v>
      </c>
      <c r="BK150" s="161">
        <f t="shared" si="9"/>
        <v>0</v>
      </c>
      <c r="BL150" s="14" t="s">
        <v>232</v>
      </c>
      <c r="BM150" s="159" t="s">
        <v>1146</v>
      </c>
    </row>
    <row r="151" spans="1:65" s="2" customFormat="1" ht="24.2" customHeight="1">
      <c r="A151" s="29"/>
      <c r="B151" s="147"/>
      <c r="C151" s="148" t="s">
        <v>241</v>
      </c>
      <c r="D151" s="148" t="s">
        <v>169</v>
      </c>
      <c r="E151" s="149" t="s">
        <v>1147</v>
      </c>
      <c r="F151" s="150" t="s">
        <v>1148</v>
      </c>
      <c r="G151" s="151" t="s">
        <v>268</v>
      </c>
      <c r="H151" s="152">
        <v>30</v>
      </c>
      <c r="I151" s="153"/>
      <c r="J151" s="152">
        <f t="shared" si="0"/>
        <v>0</v>
      </c>
      <c r="K151" s="154"/>
      <c r="L151" s="30"/>
      <c r="M151" s="155" t="s">
        <v>1</v>
      </c>
      <c r="N151" s="156" t="s">
        <v>41</v>
      </c>
      <c r="O151" s="58"/>
      <c r="P151" s="157">
        <f t="shared" si="1"/>
        <v>0</v>
      </c>
      <c r="Q151" s="157">
        <v>0</v>
      </c>
      <c r="R151" s="157">
        <f t="shared" si="2"/>
        <v>0</v>
      </c>
      <c r="S151" s="157">
        <v>0</v>
      </c>
      <c r="T151" s="158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232</v>
      </c>
      <c r="AT151" s="159" t="s">
        <v>169</v>
      </c>
      <c r="AU151" s="159" t="s">
        <v>173</v>
      </c>
      <c r="AY151" s="14" t="s">
        <v>166</v>
      </c>
      <c r="BE151" s="160">
        <f t="shared" si="4"/>
        <v>0</v>
      </c>
      <c r="BF151" s="160">
        <f t="shared" si="5"/>
        <v>0</v>
      </c>
      <c r="BG151" s="160">
        <f t="shared" si="6"/>
        <v>0</v>
      </c>
      <c r="BH151" s="160">
        <f t="shared" si="7"/>
        <v>0</v>
      </c>
      <c r="BI151" s="160">
        <f t="shared" si="8"/>
        <v>0</v>
      </c>
      <c r="BJ151" s="14" t="s">
        <v>173</v>
      </c>
      <c r="BK151" s="161">
        <f t="shared" si="9"/>
        <v>0</v>
      </c>
      <c r="BL151" s="14" t="s">
        <v>232</v>
      </c>
      <c r="BM151" s="159" t="s">
        <v>1149</v>
      </c>
    </row>
    <row r="152" spans="1:65" s="2" customFormat="1" ht="16.5" customHeight="1">
      <c r="A152" s="29"/>
      <c r="B152" s="147"/>
      <c r="C152" s="162" t="s">
        <v>245</v>
      </c>
      <c r="D152" s="162" t="s">
        <v>271</v>
      </c>
      <c r="E152" s="163" t="s">
        <v>1150</v>
      </c>
      <c r="F152" s="164" t="s">
        <v>1151</v>
      </c>
      <c r="G152" s="165" t="s">
        <v>222</v>
      </c>
      <c r="H152" s="166">
        <v>7.5</v>
      </c>
      <c r="I152" s="167"/>
      <c r="J152" s="166">
        <f t="shared" si="0"/>
        <v>0</v>
      </c>
      <c r="K152" s="168"/>
      <c r="L152" s="169"/>
      <c r="M152" s="170" t="s">
        <v>1</v>
      </c>
      <c r="N152" s="171" t="s">
        <v>41</v>
      </c>
      <c r="O152" s="58"/>
      <c r="P152" s="157">
        <f t="shared" si="1"/>
        <v>0</v>
      </c>
      <c r="Q152" s="157">
        <v>0</v>
      </c>
      <c r="R152" s="157">
        <f t="shared" si="2"/>
        <v>0</v>
      </c>
      <c r="S152" s="157">
        <v>0</v>
      </c>
      <c r="T152" s="158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307</v>
      </c>
      <c r="AT152" s="159" t="s">
        <v>271</v>
      </c>
      <c r="AU152" s="159" t="s">
        <v>173</v>
      </c>
      <c r="AY152" s="14" t="s">
        <v>166</v>
      </c>
      <c r="BE152" s="160">
        <f t="shared" si="4"/>
        <v>0</v>
      </c>
      <c r="BF152" s="160">
        <f t="shared" si="5"/>
        <v>0</v>
      </c>
      <c r="BG152" s="160">
        <f t="shared" si="6"/>
        <v>0</v>
      </c>
      <c r="BH152" s="160">
        <f t="shared" si="7"/>
        <v>0</v>
      </c>
      <c r="BI152" s="160">
        <f t="shared" si="8"/>
        <v>0</v>
      </c>
      <c r="BJ152" s="14" t="s">
        <v>173</v>
      </c>
      <c r="BK152" s="161">
        <f t="shared" si="9"/>
        <v>0</v>
      </c>
      <c r="BL152" s="14" t="s">
        <v>232</v>
      </c>
      <c r="BM152" s="159" t="s">
        <v>1152</v>
      </c>
    </row>
    <row r="153" spans="1:65" s="2" customFormat="1" ht="24.2" customHeight="1">
      <c r="A153" s="29"/>
      <c r="B153" s="147"/>
      <c r="C153" s="148" t="s">
        <v>7</v>
      </c>
      <c r="D153" s="148" t="s">
        <v>169</v>
      </c>
      <c r="E153" s="149" t="s">
        <v>788</v>
      </c>
      <c r="F153" s="150" t="s">
        <v>789</v>
      </c>
      <c r="G153" s="151" t="s">
        <v>334</v>
      </c>
      <c r="H153" s="153"/>
      <c r="I153" s="153"/>
      <c r="J153" s="152">
        <f t="shared" si="0"/>
        <v>0</v>
      </c>
      <c r="K153" s="154"/>
      <c r="L153" s="30"/>
      <c r="M153" s="155" t="s">
        <v>1</v>
      </c>
      <c r="N153" s="156" t="s">
        <v>41</v>
      </c>
      <c r="O153" s="58"/>
      <c r="P153" s="157">
        <f t="shared" si="1"/>
        <v>0</v>
      </c>
      <c r="Q153" s="157">
        <v>0</v>
      </c>
      <c r="R153" s="157">
        <f t="shared" si="2"/>
        <v>0</v>
      </c>
      <c r="S153" s="157">
        <v>0</v>
      </c>
      <c r="T153" s="158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232</v>
      </c>
      <c r="AT153" s="159" t="s">
        <v>169</v>
      </c>
      <c r="AU153" s="159" t="s">
        <v>173</v>
      </c>
      <c r="AY153" s="14" t="s">
        <v>166</v>
      </c>
      <c r="BE153" s="160">
        <f t="shared" si="4"/>
        <v>0</v>
      </c>
      <c r="BF153" s="160">
        <f t="shared" si="5"/>
        <v>0</v>
      </c>
      <c r="BG153" s="160">
        <f t="shared" si="6"/>
        <v>0</v>
      </c>
      <c r="BH153" s="160">
        <f t="shared" si="7"/>
        <v>0</v>
      </c>
      <c r="BI153" s="160">
        <f t="shared" si="8"/>
        <v>0</v>
      </c>
      <c r="BJ153" s="14" t="s">
        <v>173</v>
      </c>
      <c r="BK153" s="161">
        <f t="shared" si="9"/>
        <v>0</v>
      </c>
      <c r="BL153" s="14" t="s">
        <v>232</v>
      </c>
      <c r="BM153" s="159" t="s">
        <v>1153</v>
      </c>
    </row>
    <row r="154" spans="1:65" s="12" customFormat="1" ht="22.9" customHeight="1">
      <c r="B154" s="134"/>
      <c r="D154" s="135" t="s">
        <v>74</v>
      </c>
      <c r="E154" s="145" t="s">
        <v>336</v>
      </c>
      <c r="F154" s="145" t="s">
        <v>337</v>
      </c>
      <c r="I154" s="137"/>
      <c r="J154" s="146">
        <f>BK154</f>
        <v>0</v>
      </c>
      <c r="L154" s="134"/>
      <c r="M154" s="139"/>
      <c r="N154" s="140"/>
      <c r="O154" s="140"/>
      <c r="P154" s="141">
        <f>SUM(P155:P164)</f>
        <v>0</v>
      </c>
      <c r="Q154" s="140"/>
      <c r="R154" s="141">
        <f>SUM(R155:R164)</f>
        <v>0</v>
      </c>
      <c r="S154" s="140"/>
      <c r="T154" s="142">
        <f>SUM(T155:T164)</f>
        <v>0</v>
      </c>
      <c r="AR154" s="135" t="s">
        <v>173</v>
      </c>
      <c r="AT154" s="143" t="s">
        <v>74</v>
      </c>
      <c r="AU154" s="143" t="s">
        <v>83</v>
      </c>
      <c r="AY154" s="135" t="s">
        <v>166</v>
      </c>
      <c r="BK154" s="144">
        <f>SUM(BK155:BK164)</f>
        <v>0</v>
      </c>
    </row>
    <row r="155" spans="1:65" s="2" customFormat="1" ht="24.2" customHeight="1">
      <c r="A155" s="29"/>
      <c r="B155" s="147"/>
      <c r="C155" s="148" t="s">
        <v>252</v>
      </c>
      <c r="D155" s="148" t="s">
        <v>169</v>
      </c>
      <c r="E155" s="149" t="s">
        <v>1032</v>
      </c>
      <c r="F155" s="150" t="s">
        <v>1033</v>
      </c>
      <c r="G155" s="151" t="s">
        <v>177</v>
      </c>
      <c r="H155" s="152">
        <v>17.103999999999999</v>
      </c>
      <c r="I155" s="153"/>
      <c r="J155" s="152">
        <f t="shared" ref="J155:J164" si="10">ROUND(I155*H155,3)</f>
        <v>0</v>
      </c>
      <c r="K155" s="154"/>
      <c r="L155" s="30"/>
      <c r="M155" s="155" t="s">
        <v>1</v>
      </c>
      <c r="N155" s="156" t="s">
        <v>41</v>
      </c>
      <c r="O155" s="58"/>
      <c r="P155" s="157">
        <f t="shared" ref="P155:P164" si="11">O155*H155</f>
        <v>0</v>
      </c>
      <c r="Q155" s="157">
        <v>0</v>
      </c>
      <c r="R155" s="157">
        <f t="shared" ref="R155:R164" si="12">Q155*H155</f>
        <v>0</v>
      </c>
      <c r="S155" s="157">
        <v>0</v>
      </c>
      <c r="T155" s="158">
        <f t="shared" ref="T155:T164" si="13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232</v>
      </c>
      <c r="AT155" s="159" t="s">
        <v>169</v>
      </c>
      <c r="AU155" s="159" t="s">
        <v>173</v>
      </c>
      <c r="AY155" s="14" t="s">
        <v>166</v>
      </c>
      <c r="BE155" s="160">
        <f t="shared" ref="BE155:BE164" si="14">IF(N155="základná",J155,0)</f>
        <v>0</v>
      </c>
      <c r="BF155" s="160">
        <f t="shared" ref="BF155:BF164" si="15">IF(N155="znížená",J155,0)</f>
        <v>0</v>
      </c>
      <c r="BG155" s="160">
        <f t="shared" ref="BG155:BG164" si="16">IF(N155="zákl. prenesená",J155,0)</f>
        <v>0</v>
      </c>
      <c r="BH155" s="160">
        <f t="shared" ref="BH155:BH164" si="17">IF(N155="zníž. prenesená",J155,0)</f>
        <v>0</v>
      </c>
      <c r="BI155" s="160">
        <f t="shared" ref="BI155:BI164" si="18">IF(N155="nulová",J155,0)</f>
        <v>0</v>
      </c>
      <c r="BJ155" s="14" t="s">
        <v>173</v>
      </c>
      <c r="BK155" s="161">
        <f t="shared" ref="BK155:BK164" si="19">ROUND(I155*H155,3)</f>
        <v>0</v>
      </c>
      <c r="BL155" s="14" t="s">
        <v>232</v>
      </c>
      <c r="BM155" s="159" t="s">
        <v>1154</v>
      </c>
    </row>
    <row r="156" spans="1:65" s="2" customFormat="1" ht="16.5" customHeight="1">
      <c r="A156" s="29"/>
      <c r="B156" s="147"/>
      <c r="C156" s="162" t="s">
        <v>256</v>
      </c>
      <c r="D156" s="162" t="s">
        <v>271</v>
      </c>
      <c r="E156" s="163" t="s">
        <v>1038</v>
      </c>
      <c r="F156" s="164" t="s">
        <v>1039</v>
      </c>
      <c r="G156" s="165" t="s">
        <v>177</v>
      </c>
      <c r="H156" s="166">
        <v>17.446000000000002</v>
      </c>
      <c r="I156" s="167"/>
      <c r="J156" s="166">
        <f t="shared" si="10"/>
        <v>0</v>
      </c>
      <c r="K156" s="168"/>
      <c r="L156" s="169"/>
      <c r="M156" s="170" t="s">
        <v>1</v>
      </c>
      <c r="N156" s="171" t="s">
        <v>41</v>
      </c>
      <c r="O156" s="58"/>
      <c r="P156" s="157">
        <f t="shared" si="11"/>
        <v>0</v>
      </c>
      <c r="Q156" s="157">
        <v>0</v>
      </c>
      <c r="R156" s="157">
        <f t="shared" si="12"/>
        <v>0</v>
      </c>
      <c r="S156" s="157">
        <v>0</v>
      </c>
      <c r="T156" s="158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307</v>
      </c>
      <c r="AT156" s="159" t="s">
        <v>271</v>
      </c>
      <c r="AU156" s="159" t="s">
        <v>173</v>
      </c>
      <c r="AY156" s="14" t="s">
        <v>166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4" t="s">
        <v>173</v>
      </c>
      <c r="BK156" s="161">
        <f t="shared" si="19"/>
        <v>0</v>
      </c>
      <c r="BL156" s="14" t="s">
        <v>232</v>
      </c>
      <c r="BM156" s="159" t="s">
        <v>1155</v>
      </c>
    </row>
    <row r="157" spans="1:65" s="2" customFormat="1" ht="24.2" customHeight="1">
      <c r="A157" s="29"/>
      <c r="B157" s="147"/>
      <c r="C157" s="148" t="s">
        <v>260</v>
      </c>
      <c r="D157" s="148" t="s">
        <v>169</v>
      </c>
      <c r="E157" s="149" t="s">
        <v>1156</v>
      </c>
      <c r="F157" s="150" t="s">
        <v>1157</v>
      </c>
      <c r="G157" s="151" t="s">
        <v>177</v>
      </c>
      <c r="H157" s="152">
        <v>372.93900000000002</v>
      </c>
      <c r="I157" s="153"/>
      <c r="J157" s="152">
        <f t="shared" si="10"/>
        <v>0</v>
      </c>
      <c r="K157" s="154"/>
      <c r="L157" s="30"/>
      <c r="M157" s="155" t="s">
        <v>1</v>
      </c>
      <c r="N157" s="156" t="s">
        <v>41</v>
      </c>
      <c r="O157" s="58"/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8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232</v>
      </c>
      <c r="AT157" s="159" t="s">
        <v>169</v>
      </c>
      <c r="AU157" s="159" t="s">
        <v>173</v>
      </c>
      <c r="AY157" s="14" t="s">
        <v>166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173</v>
      </c>
      <c r="BK157" s="161">
        <f t="shared" si="19"/>
        <v>0</v>
      </c>
      <c r="BL157" s="14" t="s">
        <v>232</v>
      </c>
      <c r="BM157" s="159" t="s">
        <v>1158</v>
      </c>
    </row>
    <row r="158" spans="1:65" s="2" customFormat="1" ht="16.5" customHeight="1">
      <c r="A158" s="29"/>
      <c r="B158" s="147"/>
      <c r="C158" s="162" t="s">
        <v>265</v>
      </c>
      <c r="D158" s="162" t="s">
        <v>271</v>
      </c>
      <c r="E158" s="163" t="s">
        <v>1159</v>
      </c>
      <c r="F158" s="164" t="s">
        <v>1160</v>
      </c>
      <c r="G158" s="165" t="s">
        <v>177</v>
      </c>
      <c r="H158" s="166">
        <v>360.39299999999997</v>
      </c>
      <c r="I158" s="167"/>
      <c r="J158" s="166">
        <f t="shared" si="10"/>
        <v>0</v>
      </c>
      <c r="K158" s="168"/>
      <c r="L158" s="169"/>
      <c r="M158" s="170" t="s">
        <v>1</v>
      </c>
      <c r="N158" s="171" t="s">
        <v>41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8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307</v>
      </c>
      <c r="AT158" s="159" t="s">
        <v>271</v>
      </c>
      <c r="AU158" s="159" t="s">
        <v>173</v>
      </c>
      <c r="AY158" s="14" t="s">
        <v>166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173</v>
      </c>
      <c r="BK158" s="161">
        <f t="shared" si="19"/>
        <v>0</v>
      </c>
      <c r="BL158" s="14" t="s">
        <v>232</v>
      </c>
      <c r="BM158" s="159" t="s">
        <v>1161</v>
      </c>
    </row>
    <row r="159" spans="1:65" s="2" customFormat="1" ht="16.5" customHeight="1">
      <c r="A159" s="29"/>
      <c r="B159" s="147"/>
      <c r="C159" s="162" t="s">
        <v>270</v>
      </c>
      <c r="D159" s="162" t="s">
        <v>271</v>
      </c>
      <c r="E159" s="163" t="s">
        <v>1162</v>
      </c>
      <c r="F159" s="164" t="s">
        <v>1163</v>
      </c>
      <c r="G159" s="165" t="s">
        <v>177</v>
      </c>
      <c r="H159" s="166">
        <v>20.004999999999999</v>
      </c>
      <c r="I159" s="167"/>
      <c r="J159" s="166">
        <f t="shared" si="10"/>
        <v>0</v>
      </c>
      <c r="K159" s="168"/>
      <c r="L159" s="169"/>
      <c r="M159" s="170" t="s">
        <v>1</v>
      </c>
      <c r="N159" s="171" t="s">
        <v>41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8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307</v>
      </c>
      <c r="AT159" s="159" t="s">
        <v>271</v>
      </c>
      <c r="AU159" s="159" t="s">
        <v>173</v>
      </c>
      <c r="AY159" s="14" t="s">
        <v>166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173</v>
      </c>
      <c r="BK159" s="161">
        <f t="shared" si="19"/>
        <v>0</v>
      </c>
      <c r="BL159" s="14" t="s">
        <v>232</v>
      </c>
      <c r="BM159" s="159" t="s">
        <v>1164</v>
      </c>
    </row>
    <row r="160" spans="1:65" s="2" customFormat="1" ht="33" customHeight="1">
      <c r="A160" s="29"/>
      <c r="B160" s="147"/>
      <c r="C160" s="148" t="s">
        <v>277</v>
      </c>
      <c r="D160" s="148" t="s">
        <v>169</v>
      </c>
      <c r="E160" s="149" t="s">
        <v>1165</v>
      </c>
      <c r="F160" s="150" t="s">
        <v>1166</v>
      </c>
      <c r="G160" s="151" t="s">
        <v>177</v>
      </c>
      <c r="H160" s="152">
        <v>353.32600000000002</v>
      </c>
      <c r="I160" s="153"/>
      <c r="J160" s="152">
        <f t="shared" si="10"/>
        <v>0</v>
      </c>
      <c r="K160" s="154"/>
      <c r="L160" s="30"/>
      <c r="M160" s="155" t="s">
        <v>1</v>
      </c>
      <c r="N160" s="156" t="s">
        <v>41</v>
      </c>
      <c r="O160" s="58"/>
      <c r="P160" s="157">
        <f t="shared" si="11"/>
        <v>0</v>
      </c>
      <c r="Q160" s="157">
        <v>0</v>
      </c>
      <c r="R160" s="157">
        <f t="shared" si="12"/>
        <v>0</v>
      </c>
      <c r="S160" s="157">
        <v>0</v>
      </c>
      <c r="T160" s="158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232</v>
      </c>
      <c r="AT160" s="159" t="s">
        <v>169</v>
      </c>
      <c r="AU160" s="159" t="s">
        <v>173</v>
      </c>
      <c r="AY160" s="14" t="s">
        <v>166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173</v>
      </c>
      <c r="BK160" s="161">
        <f t="shared" si="19"/>
        <v>0</v>
      </c>
      <c r="BL160" s="14" t="s">
        <v>232</v>
      </c>
      <c r="BM160" s="159" t="s">
        <v>1167</v>
      </c>
    </row>
    <row r="161" spans="1:65" s="2" customFormat="1" ht="16.5" customHeight="1">
      <c r="A161" s="29"/>
      <c r="B161" s="147"/>
      <c r="C161" s="162" t="s">
        <v>281</v>
      </c>
      <c r="D161" s="162" t="s">
        <v>271</v>
      </c>
      <c r="E161" s="163" t="s">
        <v>1168</v>
      </c>
      <c r="F161" s="164" t="s">
        <v>1169</v>
      </c>
      <c r="G161" s="165" t="s">
        <v>172</v>
      </c>
      <c r="H161" s="166">
        <v>39.643000000000001</v>
      </c>
      <c r="I161" s="167"/>
      <c r="J161" s="166">
        <f t="shared" si="10"/>
        <v>0</v>
      </c>
      <c r="K161" s="168"/>
      <c r="L161" s="169"/>
      <c r="M161" s="170" t="s">
        <v>1</v>
      </c>
      <c r="N161" s="171" t="s">
        <v>41</v>
      </c>
      <c r="O161" s="58"/>
      <c r="P161" s="157">
        <f t="shared" si="11"/>
        <v>0</v>
      </c>
      <c r="Q161" s="157">
        <v>0</v>
      </c>
      <c r="R161" s="157">
        <f t="shared" si="12"/>
        <v>0</v>
      </c>
      <c r="S161" s="157">
        <v>0</v>
      </c>
      <c r="T161" s="158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307</v>
      </c>
      <c r="AT161" s="159" t="s">
        <v>271</v>
      </c>
      <c r="AU161" s="159" t="s">
        <v>173</v>
      </c>
      <c r="AY161" s="14" t="s">
        <v>166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173</v>
      </c>
      <c r="BK161" s="161">
        <f t="shared" si="19"/>
        <v>0</v>
      </c>
      <c r="BL161" s="14" t="s">
        <v>232</v>
      </c>
      <c r="BM161" s="159" t="s">
        <v>1170</v>
      </c>
    </row>
    <row r="162" spans="1:65" s="2" customFormat="1" ht="21.75" customHeight="1">
      <c r="A162" s="29"/>
      <c r="B162" s="147"/>
      <c r="C162" s="148" t="s">
        <v>285</v>
      </c>
      <c r="D162" s="148" t="s">
        <v>169</v>
      </c>
      <c r="E162" s="149" t="s">
        <v>1171</v>
      </c>
      <c r="F162" s="150" t="s">
        <v>1172</v>
      </c>
      <c r="G162" s="151" t="s">
        <v>177</v>
      </c>
      <c r="H162" s="152">
        <v>5.4870000000000001</v>
      </c>
      <c r="I162" s="153"/>
      <c r="J162" s="152">
        <f t="shared" si="10"/>
        <v>0</v>
      </c>
      <c r="K162" s="154"/>
      <c r="L162" s="30"/>
      <c r="M162" s="155" t="s">
        <v>1</v>
      </c>
      <c r="N162" s="156" t="s">
        <v>41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232</v>
      </c>
      <c r="AT162" s="159" t="s">
        <v>169</v>
      </c>
      <c r="AU162" s="159" t="s">
        <v>173</v>
      </c>
      <c r="AY162" s="14" t="s">
        <v>166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173</v>
      </c>
      <c r="BK162" s="161">
        <f t="shared" si="19"/>
        <v>0</v>
      </c>
      <c r="BL162" s="14" t="s">
        <v>232</v>
      </c>
      <c r="BM162" s="159" t="s">
        <v>1173</v>
      </c>
    </row>
    <row r="163" spans="1:65" s="2" customFormat="1" ht="16.5" customHeight="1">
      <c r="A163" s="29"/>
      <c r="B163" s="147"/>
      <c r="C163" s="162" t="s">
        <v>291</v>
      </c>
      <c r="D163" s="162" t="s">
        <v>271</v>
      </c>
      <c r="E163" s="163" t="s">
        <v>1174</v>
      </c>
      <c r="F163" s="164" t="s">
        <v>1175</v>
      </c>
      <c r="G163" s="165" t="s">
        <v>177</v>
      </c>
      <c r="H163" s="166">
        <v>5.5970000000000004</v>
      </c>
      <c r="I163" s="167"/>
      <c r="J163" s="166">
        <f t="shared" si="10"/>
        <v>0</v>
      </c>
      <c r="K163" s="168"/>
      <c r="L163" s="169"/>
      <c r="M163" s="170" t="s">
        <v>1</v>
      </c>
      <c r="N163" s="171" t="s">
        <v>41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8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307</v>
      </c>
      <c r="AT163" s="159" t="s">
        <v>271</v>
      </c>
      <c r="AU163" s="159" t="s">
        <v>173</v>
      </c>
      <c r="AY163" s="14" t="s">
        <v>166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173</v>
      </c>
      <c r="BK163" s="161">
        <f t="shared" si="19"/>
        <v>0</v>
      </c>
      <c r="BL163" s="14" t="s">
        <v>232</v>
      </c>
      <c r="BM163" s="159" t="s">
        <v>1176</v>
      </c>
    </row>
    <row r="164" spans="1:65" s="2" customFormat="1" ht="24.2" customHeight="1">
      <c r="A164" s="29"/>
      <c r="B164" s="147"/>
      <c r="C164" s="148" t="s">
        <v>299</v>
      </c>
      <c r="D164" s="148" t="s">
        <v>169</v>
      </c>
      <c r="E164" s="149" t="s">
        <v>359</v>
      </c>
      <c r="F164" s="150" t="s">
        <v>360</v>
      </c>
      <c r="G164" s="151" t="s">
        <v>334</v>
      </c>
      <c r="H164" s="153"/>
      <c r="I164" s="153"/>
      <c r="J164" s="152">
        <f t="shared" si="10"/>
        <v>0</v>
      </c>
      <c r="K164" s="154"/>
      <c r="L164" s="30"/>
      <c r="M164" s="155" t="s">
        <v>1</v>
      </c>
      <c r="N164" s="156" t="s">
        <v>41</v>
      </c>
      <c r="O164" s="58"/>
      <c r="P164" s="157">
        <f t="shared" si="11"/>
        <v>0</v>
      </c>
      <c r="Q164" s="157">
        <v>0</v>
      </c>
      <c r="R164" s="157">
        <f t="shared" si="12"/>
        <v>0</v>
      </c>
      <c r="S164" s="157">
        <v>0</v>
      </c>
      <c r="T164" s="158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232</v>
      </c>
      <c r="AT164" s="159" t="s">
        <v>169</v>
      </c>
      <c r="AU164" s="159" t="s">
        <v>173</v>
      </c>
      <c r="AY164" s="14" t="s">
        <v>166</v>
      </c>
      <c r="BE164" s="160">
        <f t="shared" si="14"/>
        <v>0</v>
      </c>
      <c r="BF164" s="160">
        <f t="shared" si="15"/>
        <v>0</v>
      </c>
      <c r="BG164" s="160">
        <f t="shared" si="16"/>
        <v>0</v>
      </c>
      <c r="BH164" s="160">
        <f t="shared" si="17"/>
        <v>0</v>
      </c>
      <c r="BI164" s="160">
        <f t="shared" si="18"/>
        <v>0</v>
      </c>
      <c r="BJ164" s="14" t="s">
        <v>173</v>
      </c>
      <c r="BK164" s="161">
        <f t="shared" si="19"/>
        <v>0</v>
      </c>
      <c r="BL164" s="14" t="s">
        <v>232</v>
      </c>
      <c r="BM164" s="159" t="s">
        <v>1177</v>
      </c>
    </row>
    <row r="165" spans="1:65" s="12" customFormat="1" ht="22.9" customHeight="1">
      <c r="B165" s="134"/>
      <c r="D165" s="135" t="s">
        <v>74</v>
      </c>
      <c r="E165" s="145" t="s">
        <v>826</v>
      </c>
      <c r="F165" s="145" t="s">
        <v>827</v>
      </c>
      <c r="I165" s="137"/>
      <c r="J165" s="146">
        <f>BK165</f>
        <v>0</v>
      </c>
      <c r="L165" s="134"/>
      <c r="M165" s="139"/>
      <c r="N165" s="140"/>
      <c r="O165" s="140"/>
      <c r="P165" s="141">
        <f>SUM(P166:P171)</f>
        <v>0</v>
      </c>
      <c r="Q165" s="140"/>
      <c r="R165" s="141">
        <f>SUM(R166:R171)</f>
        <v>0</v>
      </c>
      <c r="S165" s="140"/>
      <c r="T165" s="142">
        <f>SUM(T166:T171)</f>
        <v>0</v>
      </c>
      <c r="AR165" s="135" t="s">
        <v>173</v>
      </c>
      <c r="AT165" s="143" t="s">
        <v>74</v>
      </c>
      <c r="AU165" s="143" t="s">
        <v>83</v>
      </c>
      <c r="AY165" s="135" t="s">
        <v>166</v>
      </c>
      <c r="BK165" s="144">
        <f>SUM(BK166:BK171)</f>
        <v>0</v>
      </c>
    </row>
    <row r="166" spans="1:65" s="2" customFormat="1" ht="24.2" customHeight="1">
      <c r="A166" s="29"/>
      <c r="B166" s="147"/>
      <c r="C166" s="148" t="s">
        <v>303</v>
      </c>
      <c r="D166" s="148" t="s">
        <v>169</v>
      </c>
      <c r="E166" s="149" t="s">
        <v>1178</v>
      </c>
      <c r="F166" s="150" t="s">
        <v>1179</v>
      </c>
      <c r="G166" s="151" t="s">
        <v>222</v>
      </c>
      <c r="H166" s="152">
        <v>75.78</v>
      </c>
      <c r="I166" s="153"/>
      <c r="J166" s="152">
        <f t="shared" ref="J166:J171" si="20">ROUND(I166*H166,3)</f>
        <v>0</v>
      </c>
      <c r="K166" s="154"/>
      <c r="L166" s="30"/>
      <c r="M166" s="155" t="s">
        <v>1</v>
      </c>
      <c r="N166" s="156" t="s">
        <v>41</v>
      </c>
      <c r="O166" s="58"/>
      <c r="P166" s="157">
        <f t="shared" ref="P166:P171" si="21">O166*H166</f>
        <v>0</v>
      </c>
      <c r="Q166" s="157">
        <v>0</v>
      </c>
      <c r="R166" s="157">
        <f t="shared" ref="R166:R171" si="22">Q166*H166</f>
        <v>0</v>
      </c>
      <c r="S166" s="157">
        <v>0</v>
      </c>
      <c r="T166" s="158">
        <f t="shared" ref="T166:T171" si="23"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232</v>
      </c>
      <c r="AT166" s="159" t="s">
        <v>169</v>
      </c>
      <c r="AU166" s="159" t="s">
        <v>173</v>
      </c>
      <c r="AY166" s="14" t="s">
        <v>166</v>
      </c>
      <c r="BE166" s="160">
        <f t="shared" ref="BE166:BE171" si="24">IF(N166="základná",J166,0)</f>
        <v>0</v>
      </c>
      <c r="BF166" s="160">
        <f t="shared" ref="BF166:BF171" si="25">IF(N166="znížená",J166,0)</f>
        <v>0</v>
      </c>
      <c r="BG166" s="160">
        <f t="shared" ref="BG166:BG171" si="26">IF(N166="zákl. prenesená",J166,0)</f>
        <v>0</v>
      </c>
      <c r="BH166" s="160">
        <f t="shared" ref="BH166:BH171" si="27">IF(N166="zníž. prenesená",J166,0)</f>
        <v>0</v>
      </c>
      <c r="BI166" s="160">
        <f t="shared" ref="BI166:BI171" si="28">IF(N166="nulová",J166,0)</f>
        <v>0</v>
      </c>
      <c r="BJ166" s="14" t="s">
        <v>173</v>
      </c>
      <c r="BK166" s="161">
        <f t="shared" ref="BK166:BK171" si="29">ROUND(I166*H166,3)</f>
        <v>0</v>
      </c>
      <c r="BL166" s="14" t="s">
        <v>232</v>
      </c>
      <c r="BM166" s="159" t="s">
        <v>1180</v>
      </c>
    </row>
    <row r="167" spans="1:65" s="2" customFormat="1" ht="24.2" customHeight="1">
      <c r="A167" s="29"/>
      <c r="B167" s="147"/>
      <c r="C167" s="148" t="s">
        <v>307</v>
      </c>
      <c r="D167" s="148" t="s">
        <v>169</v>
      </c>
      <c r="E167" s="149" t="s">
        <v>1181</v>
      </c>
      <c r="F167" s="150" t="s">
        <v>1182</v>
      </c>
      <c r="G167" s="151" t="s">
        <v>268</v>
      </c>
      <c r="H167" s="152">
        <v>2</v>
      </c>
      <c r="I167" s="153"/>
      <c r="J167" s="152">
        <f t="shared" si="20"/>
        <v>0</v>
      </c>
      <c r="K167" s="154"/>
      <c r="L167" s="30"/>
      <c r="M167" s="155" t="s">
        <v>1</v>
      </c>
      <c r="N167" s="156" t="s">
        <v>41</v>
      </c>
      <c r="O167" s="58"/>
      <c r="P167" s="157">
        <f t="shared" si="21"/>
        <v>0</v>
      </c>
      <c r="Q167" s="157">
        <v>0</v>
      </c>
      <c r="R167" s="157">
        <f t="shared" si="22"/>
        <v>0</v>
      </c>
      <c r="S167" s="157">
        <v>0</v>
      </c>
      <c r="T167" s="158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232</v>
      </c>
      <c r="AT167" s="159" t="s">
        <v>169</v>
      </c>
      <c r="AU167" s="159" t="s">
        <v>173</v>
      </c>
      <c r="AY167" s="14" t="s">
        <v>166</v>
      </c>
      <c r="BE167" s="160">
        <f t="shared" si="24"/>
        <v>0</v>
      </c>
      <c r="BF167" s="160">
        <f t="shared" si="25"/>
        <v>0</v>
      </c>
      <c r="BG167" s="160">
        <f t="shared" si="26"/>
        <v>0</v>
      </c>
      <c r="BH167" s="160">
        <f t="shared" si="27"/>
        <v>0</v>
      </c>
      <c r="BI167" s="160">
        <f t="shared" si="28"/>
        <v>0</v>
      </c>
      <c r="BJ167" s="14" t="s">
        <v>173</v>
      </c>
      <c r="BK167" s="161">
        <f t="shared" si="29"/>
        <v>0</v>
      </c>
      <c r="BL167" s="14" t="s">
        <v>232</v>
      </c>
      <c r="BM167" s="159" t="s">
        <v>1183</v>
      </c>
    </row>
    <row r="168" spans="1:65" s="2" customFormat="1" ht="24.2" customHeight="1">
      <c r="A168" s="29"/>
      <c r="B168" s="147"/>
      <c r="C168" s="148" t="s">
        <v>311</v>
      </c>
      <c r="D168" s="148" t="s">
        <v>169</v>
      </c>
      <c r="E168" s="149" t="s">
        <v>1184</v>
      </c>
      <c r="F168" s="150" t="s">
        <v>1185</v>
      </c>
      <c r="G168" s="151" t="s">
        <v>222</v>
      </c>
      <c r="H168" s="152">
        <v>79.599999999999994</v>
      </c>
      <c r="I168" s="153"/>
      <c r="J168" s="152">
        <f t="shared" si="20"/>
        <v>0</v>
      </c>
      <c r="K168" s="154"/>
      <c r="L168" s="30"/>
      <c r="M168" s="155" t="s">
        <v>1</v>
      </c>
      <c r="N168" s="156" t="s">
        <v>41</v>
      </c>
      <c r="O168" s="58"/>
      <c r="P168" s="157">
        <f t="shared" si="21"/>
        <v>0</v>
      </c>
      <c r="Q168" s="157">
        <v>0</v>
      </c>
      <c r="R168" s="157">
        <f t="shared" si="22"/>
        <v>0</v>
      </c>
      <c r="S168" s="157">
        <v>0</v>
      </c>
      <c r="T168" s="158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232</v>
      </c>
      <c r="AT168" s="159" t="s">
        <v>169</v>
      </c>
      <c r="AU168" s="159" t="s">
        <v>173</v>
      </c>
      <c r="AY168" s="14" t="s">
        <v>166</v>
      </c>
      <c r="BE168" s="160">
        <f t="shared" si="24"/>
        <v>0</v>
      </c>
      <c r="BF168" s="160">
        <f t="shared" si="25"/>
        <v>0</v>
      </c>
      <c r="BG168" s="160">
        <f t="shared" si="26"/>
        <v>0</v>
      </c>
      <c r="BH168" s="160">
        <f t="shared" si="27"/>
        <v>0</v>
      </c>
      <c r="BI168" s="160">
        <f t="shared" si="28"/>
        <v>0</v>
      </c>
      <c r="BJ168" s="14" t="s">
        <v>173</v>
      </c>
      <c r="BK168" s="161">
        <f t="shared" si="29"/>
        <v>0</v>
      </c>
      <c r="BL168" s="14" t="s">
        <v>232</v>
      </c>
      <c r="BM168" s="159" t="s">
        <v>1186</v>
      </c>
    </row>
    <row r="169" spans="1:65" s="2" customFormat="1" ht="24.2" customHeight="1">
      <c r="A169" s="29"/>
      <c r="B169" s="147"/>
      <c r="C169" s="148" t="s">
        <v>315</v>
      </c>
      <c r="D169" s="148" t="s">
        <v>169</v>
      </c>
      <c r="E169" s="149" t="s">
        <v>1187</v>
      </c>
      <c r="F169" s="150" t="s">
        <v>1188</v>
      </c>
      <c r="G169" s="151" t="s">
        <v>222</v>
      </c>
      <c r="H169" s="152">
        <v>9.6</v>
      </c>
      <c r="I169" s="153"/>
      <c r="J169" s="152">
        <f t="shared" si="20"/>
        <v>0</v>
      </c>
      <c r="K169" s="154"/>
      <c r="L169" s="30"/>
      <c r="M169" s="155" t="s">
        <v>1</v>
      </c>
      <c r="N169" s="156" t="s">
        <v>41</v>
      </c>
      <c r="O169" s="58"/>
      <c r="P169" s="157">
        <f t="shared" si="21"/>
        <v>0</v>
      </c>
      <c r="Q169" s="157">
        <v>0</v>
      </c>
      <c r="R169" s="157">
        <f t="shared" si="22"/>
        <v>0</v>
      </c>
      <c r="S169" s="157">
        <v>0</v>
      </c>
      <c r="T169" s="158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232</v>
      </c>
      <c r="AT169" s="159" t="s">
        <v>169</v>
      </c>
      <c r="AU169" s="159" t="s">
        <v>173</v>
      </c>
      <c r="AY169" s="14" t="s">
        <v>166</v>
      </c>
      <c r="BE169" s="160">
        <f t="shared" si="24"/>
        <v>0</v>
      </c>
      <c r="BF169" s="160">
        <f t="shared" si="25"/>
        <v>0</v>
      </c>
      <c r="BG169" s="160">
        <f t="shared" si="26"/>
        <v>0</v>
      </c>
      <c r="BH169" s="160">
        <f t="shared" si="27"/>
        <v>0</v>
      </c>
      <c r="BI169" s="160">
        <f t="shared" si="28"/>
        <v>0</v>
      </c>
      <c r="BJ169" s="14" t="s">
        <v>173</v>
      </c>
      <c r="BK169" s="161">
        <f t="shared" si="29"/>
        <v>0</v>
      </c>
      <c r="BL169" s="14" t="s">
        <v>232</v>
      </c>
      <c r="BM169" s="159" t="s">
        <v>1189</v>
      </c>
    </row>
    <row r="170" spans="1:65" s="2" customFormat="1" ht="24.2" customHeight="1">
      <c r="A170" s="29"/>
      <c r="B170" s="147"/>
      <c r="C170" s="148" t="s">
        <v>319</v>
      </c>
      <c r="D170" s="148" t="s">
        <v>169</v>
      </c>
      <c r="E170" s="149" t="s">
        <v>1190</v>
      </c>
      <c r="F170" s="150" t="s">
        <v>1191</v>
      </c>
      <c r="G170" s="151" t="s">
        <v>222</v>
      </c>
      <c r="H170" s="152">
        <v>79.599999999999994</v>
      </c>
      <c r="I170" s="153"/>
      <c r="J170" s="152">
        <f t="shared" si="20"/>
        <v>0</v>
      </c>
      <c r="K170" s="154"/>
      <c r="L170" s="30"/>
      <c r="M170" s="155" t="s">
        <v>1</v>
      </c>
      <c r="N170" s="156" t="s">
        <v>41</v>
      </c>
      <c r="O170" s="58"/>
      <c r="P170" s="157">
        <f t="shared" si="21"/>
        <v>0</v>
      </c>
      <c r="Q170" s="157">
        <v>0</v>
      </c>
      <c r="R170" s="157">
        <f t="shared" si="22"/>
        <v>0</v>
      </c>
      <c r="S170" s="157">
        <v>0</v>
      </c>
      <c r="T170" s="158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232</v>
      </c>
      <c r="AT170" s="159" t="s">
        <v>169</v>
      </c>
      <c r="AU170" s="159" t="s">
        <v>173</v>
      </c>
      <c r="AY170" s="14" t="s">
        <v>166</v>
      </c>
      <c r="BE170" s="160">
        <f t="shared" si="24"/>
        <v>0</v>
      </c>
      <c r="BF170" s="160">
        <f t="shared" si="25"/>
        <v>0</v>
      </c>
      <c r="BG170" s="160">
        <f t="shared" si="26"/>
        <v>0</v>
      </c>
      <c r="BH170" s="160">
        <f t="shared" si="27"/>
        <v>0</v>
      </c>
      <c r="BI170" s="160">
        <f t="shared" si="28"/>
        <v>0</v>
      </c>
      <c r="BJ170" s="14" t="s">
        <v>173</v>
      </c>
      <c r="BK170" s="161">
        <f t="shared" si="29"/>
        <v>0</v>
      </c>
      <c r="BL170" s="14" t="s">
        <v>232</v>
      </c>
      <c r="BM170" s="159" t="s">
        <v>1192</v>
      </c>
    </row>
    <row r="171" spans="1:65" s="2" customFormat="1" ht="24.2" customHeight="1">
      <c r="A171" s="29"/>
      <c r="B171" s="147"/>
      <c r="C171" s="148" t="s">
        <v>323</v>
      </c>
      <c r="D171" s="148" t="s">
        <v>169</v>
      </c>
      <c r="E171" s="149" t="s">
        <v>849</v>
      </c>
      <c r="F171" s="150" t="s">
        <v>850</v>
      </c>
      <c r="G171" s="151" t="s">
        <v>334</v>
      </c>
      <c r="H171" s="153"/>
      <c r="I171" s="153"/>
      <c r="J171" s="152">
        <f t="shared" si="20"/>
        <v>0</v>
      </c>
      <c r="K171" s="154"/>
      <c r="L171" s="30"/>
      <c r="M171" s="155" t="s">
        <v>1</v>
      </c>
      <c r="N171" s="156" t="s">
        <v>41</v>
      </c>
      <c r="O171" s="58"/>
      <c r="P171" s="157">
        <f t="shared" si="21"/>
        <v>0</v>
      </c>
      <c r="Q171" s="157">
        <v>0</v>
      </c>
      <c r="R171" s="157">
        <f t="shared" si="22"/>
        <v>0</v>
      </c>
      <c r="S171" s="157">
        <v>0</v>
      </c>
      <c r="T171" s="158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232</v>
      </c>
      <c r="AT171" s="159" t="s">
        <v>169</v>
      </c>
      <c r="AU171" s="159" t="s">
        <v>173</v>
      </c>
      <c r="AY171" s="14" t="s">
        <v>166</v>
      </c>
      <c r="BE171" s="160">
        <f t="shared" si="24"/>
        <v>0</v>
      </c>
      <c r="BF171" s="160">
        <f t="shared" si="25"/>
        <v>0</v>
      </c>
      <c r="BG171" s="160">
        <f t="shared" si="26"/>
        <v>0</v>
      </c>
      <c r="BH171" s="160">
        <f t="shared" si="27"/>
        <v>0</v>
      </c>
      <c r="BI171" s="160">
        <f t="shared" si="28"/>
        <v>0</v>
      </c>
      <c r="BJ171" s="14" t="s">
        <v>173</v>
      </c>
      <c r="BK171" s="161">
        <f t="shared" si="29"/>
        <v>0</v>
      </c>
      <c r="BL171" s="14" t="s">
        <v>232</v>
      </c>
      <c r="BM171" s="159" t="s">
        <v>1193</v>
      </c>
    </row>
    <row r="172" spans="1:65" s="12" customFormat="1" ht="25.9" customHeight="1">
      <c r="B172" s="134"/>
      <c r="D172" s="135" t="s">
        <v>74</v>
      </c>
      <c r="E172" s="136" t="s">
        <v>636</v>
      </c>
      <c r="F172" s="136" t="s">
        <v>637</v>
      </c>
      <c r="I172" s="137"/>
      <c r="J172" s="138">
        <f>BK172</f>
        <v>0</v>
      </c>
      <c r="L172" s="134"/>
      <c r="M172" s="139"/>
      <c r="N172" s="140"/>
      <c r="O172" s="140"/>
      <c r="P172" s="141">
        <f>P173</f>
        <v>0</v>
      </c>
      <c r="Q172" s="140"/>
      <c r="R172" s="141">
        <f>R173</f>
        <v>0</v>
      </c>
      <c r="S172" s="140"/>
      <c r="T172" s="142">
        <f>T173</f>
        <v>0</v>
      </c>
      <c r="AR172" s="135" t="s">
        <v>167</v>
      </c>
      <c r="AT172" s="143" t="s">
        <v>74</v>
      </c>
      <c r="AU172" s="143" t="s">
        <v>75</v>
      </c>
      <c r="AY172" s="135" t="s">
        <v>166</v>
      </c>
      <c r="BK172" s="144">
        <f>BK173</f>
        <v>0</v>
      </c>
    </row>
    <row r="173" spans="1:65" s="2" customFormat="1" ht="24.2" customHeight="1">
      <c r="A173" s="29"/>
      <c r="B173" s="147"/>
      <c r="C173" s="148" t="s">
        <v>327</v>
      </c>
      <c r="D173" s="148" t="s">
        <v>169</v>
      </c>
      <c r="E173" s="149" t="s">
        <v>1194</v>
      </c>
      <c r="F173" s="150" t="s">
        <v>1195</v>
      </c>
      <c r="G173" s="151" t="s">
        <v>641</v>
      </c>
      <c r="H173" s="152">
        <v>8</v>
      </c>
      <c r="I173" s="153"/>
      <c r="J173" s="152">
        <f>ROUND(I173*H173,3)</f>
        <v>0</v>
      </c>
      <c r="K173" s="154"/>
      <c r="L173" s="30"/>
      <c r="M173" s="172" t="s">
        <v>1</v>
      </c>
      <c r="N173" s="173" t="s">
        <v>41</v>
      </c>
      <c r="O173" s="174"/>
      <c r="P173" s="175">
        <f>O173*H173</f>
        <v>0</v>
      </c>
      <c r="Q173" s="175">
        <v>0</v>
      </c>
      <c r="R173" s="175">
        <f>Q173*H173</f>
        <v>0</v>
      </c>
      <c r="S173" s="175">
        <v>0</v>
      </c>
      <c r="T173" s="176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642</v>
      </c>
      <c r="AT173" s="159" t="s">
        <v>169</v>
      </c>
      <c r="AU173" s="159" t="s">
        <v>83</v>
      </c>
      <c r="AY173" s="14" t="s">
        <v>166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4" t="s">
        <v>173</v>
      </c>
      <c r="BK173" s="161">
        <f>ROUND(I173*H173,3)</f>
        <v>0</v>
      </c>
      <c r="BL173" s="14" t="s">
        <v>642</v>
      </c>
      <c r="BM173" s="159" t="s">
        <v>1196</v>
      </c>
    </row>
    <row r="174" spans="1:65" s="2" customFormat="1" ht="6.95" customHeight="1">
      <c r="A174" s="29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0"/>
      <c r="M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</row>
  </sheetData>
  <autoFilter ref="C125:K173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1197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ROUND((SUM(BE127:BE260)),  2)</f>
        <v>0</v>
      </c>
      <c r="G33" s="100"/>
      <c r="H33" s="100"/>
      <c r="I33" s="101">
        <v>0.2</v>
      </c>
      <c r="J33" s="99">
        <f>ROUND(((SUM(BE127:BE260))*I33),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ROUND((SUM(BF127:BF260)),  2)</f>
        <v>0</v>
      </c>
      <c r="G34" s="100"/>
      <c r="H34" s="100"/>
      <c r="I34" s="101">
        <v>0.2</v>
      </c>
      <c r="J34" s="99">
        <f>ROUND(((SUM(BF127:BF260))*I34),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ROUND((SUM(BG127:BG260)),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ROUND((SUM(BH127:BH260)),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ROUND((SUM(BI127:BI260)),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SO02 - SO-02 Rekonštrukcia zdravotechniky a rozvodov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132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899999999999999" hidden="1" customHeight="1">
      <c r="B98" s="119"/>
      <c r="D98" s="120" t="s">
        <v>649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899999999999999" hidden="1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J140</f>
        <v>0</v>
      </c>
      <c r="L99" s="119"/>
    </row>
    <row r="100" spans="1:31" s="10" customFormat="1" ht="19.899999999999999" hidden="1" customHeight="1">
      <c r="B100" s="119"/>
      <c r="D100" s="120" t="s">
        <v>135</v>
      </c>
      <c r="E100" s="121"/>
      <c r="F100" s="121"/>
      <c r="G100" s="121"/>
      <c r="H100" s="121"/>
      <c r="I100" s="121"/>
      <c r="J100" s="122">
        <f>J143</f>
        <v>0</v>
      </c>
      <c r="L100" s="119"/>
    </row>
    <row r="101" spans="1:31" s="10" customFormat="1" ht="19.899999999999999" hidden="1" customHeight="1">
      <c r="B101" s="119"/>
      <c r="D101" s="120" t="s">
        <v>137</v>
      </c>
      <c r="E101" s="121"/>
      <c r="F101" s="121"/>
      <c r="G101" s="121"/>
      <c r="H101" s="121"/>
      <c r="I101" s="121"/>
      <c r="J101" s="122">
        <f>J150</f>
        <v>0</v>
      </c>
      <c r="L101" s="119"/>
    </row>
    <row r="102" spans="1:31" s="9" customFormat="1" ht="24.95" hidden="1" customHeight="1">
      <c r="B102" s="115"/>
      <c r="D102" s="116" t="s">
        <v>138</v>
      </c>
      <c r="E102" s="117"/>
      <c r="F102" s="117"/>
      <c r="G102" s="117"/>
      <c r="H102" s="117"/>
      <c r="I102" s="117"/>
      <c r="J102" s="118">
        <f>J152</f>
        <v>0</v>
      </c>
      <c r="L102" s="115"/>
    </row>
    <row r="103" spans="1:31" s="10" customFormat="1" ht="19.899999999999999" hidden="1" customHeight="1">
      <c r="B103" s="119"/>
      <c r="D103" s="120" t="s">
        <v>140</v>
      </c>
      <c r="E103" s="121"/>
      <c r="F103" s="121"/>
      <c r="G103" s="121"/>
      <c r="H103" s="121"/>
      <c r="I103" s="121"/>
      <c r="J103" s="122">
        <f>J153</f>
        <v>0</v>
      </c>
      <c r="L103" s="119"/>
    </row>
    <row r="104" spans="1:31" s="10" customFormat="1" ht="19.899999999999999" hidden="1" customHeight="1">
      <c r="B104" s="119"/>
      <c r="D104" s="120" t="s">
        <v>652</v>
      </c>
      <c r="E104" s="121"/>
      <c r="F104" s="121"/>
      <c r="G104" s="121"/>
      <c r="H104" s="121"/>
      <c r="I104" s="121"/>
      <c r="J104" s="122">
        <f>J164</f>
        <v>0</v>
      </c>
      <c r="L104" s="119"/>
    </row>
    <row r="105" spans="1:31" s="10" customFormat="1" ht="19.899999999999999" hidden="1" customHeight="1">
      <c r="B105" s="119"/>
      <c r="D105" s="120" t="s">
        <v>653</v>
      </c>
      <c r="E105" s="121"/>
      <c r="F105" s="121"/>
      <c r="G105" s="121"/>
      <c r="H105" s="121"/>
      <c r="I105" s="121"/>
      <c r="J105" s="122">
        <f>J186</f>
        <v>0</v>
      </c>
      <c r="L105" s="119"/>
    </row>
    <row r="106" spans="1:31" s="10" customFormat="1" ht="19.899999999999999" hidden="1" customHeight="1">
      <c r="B106" s="119"/>
      <c r="D106" s="120" t="s">
        <v>654</v>
      </c>
      <c r="E106" s="121"/>
      <c r="F106" s="121"/>
      <c r="G106" s="121"/>
      <c r="H106" s="121"/>
      <c r="I106" s="121"/>
      <c r="J106" s="122">
        <f>J215</f>
        <v>0</v>
      </c>
      <c r="L106" s="119"/>
    </row>
    <row r="107" spans="1:31" s="10" customFormat="1" ht="19.899999999999999" hidden="1" customHeight="1">
      <c r="B107" s="119"/>
      <c r="D107" s="120" t="s">
        <v>1198</v>
      </c>
      <c r="E107" s="121"/>
      <c r="F107" s="121"/>
      <c r="G107" s="121"/>
      <c r="H107" s="121"/>
      <c r="I107" s="121"/>
      <c r="J107" s="122">
        <f>J252</f>
        <v>0</v>
      </c>
      <c r="L107" s="119"/>
    </row>
    <row r="108" spans="1:31" s="2" customFormat="1" ht="21.75" hidden="1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hidden="1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idden="1"/>
    <row r="111" spans="1:31" hidden="1"/>
    <row r="112" spans="1:31" hidden="1"/>
    <row r="113" spans="1:63" s="2" customFormat="1" ht="6.95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5" customHeight="1">
      <c r="A114" s="29"/>
      <c r="B114" s="30"/>
      <c r="C114" s="18" t="s">
        <v>152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14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26.25" customHeight="1">
      <c r="A117" s="29"/>
      <c r="B117" s="30"/>
      <c r="C117" s="29"/>
      <c r="D117" s="29"/>
      <c r="E117" s="223" t="str">
        <f>E7</f>
        <v>Základná škola TULIPÁNOVÁ, Tulipánová 1, Nitra – Rekonštrukcia pavilónu 3</v>
      </c>
      <c r="F117" s="224"/>
      <c r="G117" s="224"/>
      <c r="H117" s="224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125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219" t="str">
        <f>E9</f>
        <v>SO02 - SO-02 Rekonštrukcia zdravotechniky a rozvodov</v>
      </c>
      <c r="F119" s="222"/>
      <c r="G119" s="222"/>
      <c r="H119" s="222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18</v>
      </c>
      <c r="D121" s="29"/>
      <c r="E121" s="29"/>
      <c r="F121" s="22" t="str">
        <f>F12</f>
        <v xml:space="preserve"> Tulipánová 1, Nitra</v>
      </c>
      <c r="G121" s="29"/>
      <c r="H121" s="29"/>
      <c r="I121" s="24" t="s">
        <v>20</v>
      </c>
      <c r="J121" s="55">
        <f>IF(J12="","",J12)</f>
        <v>44937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21</v>
      </c>
      <c r="D123" s="29"/>
      <c r="E123" s="29"/>
      <c r="F123" s="22" t="str">
        <f>E15</f>
        <v>Mesto Nitra</v>
      </c>
      <c r="G123" s="29"/>
      <c r="H123" s="29"/>
      <c r="I123" s="24" t="s">
        <v>27</v>
      </c>
      <c r="J123" s="27" t="str">
        <f>E21</f>
        <v>Ing. Imrich CIGÁŇ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25.7" customHeight="1">
      <c r="A124" s="29"/>
      <c r="B124" s="30"/>
      <c r="C124" s="24" t="s">
        <v>25</v>
      </c>
      <c r="D124" s="29"/>
      <c r="E124" s="29"/>
      <c r="F124" s="22" t="str">
        <f>IF(E18="","",E18)</f>
        <v>Vyplň údaj</v>
      </c>
      <c r="G124" s="29"/>
      <c r="H124" s="29"/>
      <c r="I124" s="24" t="s">
        <v>31</v>
      </c>
      <c r="J124" s="27" t="str">
        <f>E24</f>
        <v>Ing. Imrich CIGÁŇ , s.r.o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3"/>
      <c r="B126" s="124"/>
      <c r="C126" s="125" t="s">
        <v>153</v>
      </c>
      <c r="D126" s="126" t="s">
        <v>60</v>
      </c>
      <c r="E126" s="126" t="s">
        <v>56</v>
      </c>
      <c r="F126" s="126" t="s">
        <v>57</v>
      </c>
      <c r="G126" s="126" t="s">
        <v>154</v>
      </c>
      <c r="H126" s="126" t="s">
        <v>155</v>
      </c>
      <c r="I126" s="126" t="s">
        <v>156</v>
      </c>
      <c r="J126" s="127" t="s">
        <v>129</v>
      </c>
      <c r="K126" s="128" t="s">
        <v>157</v>
      </c>
      <c r="L126" s="129"/>
      <c r="M126" s="62" t="s">
        <v>1</v>
      </c>
      <c r="N126" s="63" t="s">
        <v>39</v>
      </c>
      <c r="O126" s="63" t="s">
        <v>158</v>
      </c>
      <c r="P126" s="63" t="s">
        <v>159</v>
      </c>
      <c r="Q126" s="63" t="s">
        <v>160</v>
      </c>
      <c r="R126" s="63" t="s">
        <v>161</v>
      </c>
      <c r="S126" s="63" t="s">
        <v>162</v>
      </c>
      <c r="T126" s="64" t="s">
        <v>163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9" customHeight="1">
      <c r="A127" s="29"/>
      <c r="B127" s="30"/>
      <c r="C127" s="69" t="s">
        <v>130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P128+P152</f>
        <v>0</v>
      </c>
      <c r="Q127" s="66"/>
      <c r="R127" s="131">
        <f>R128+R152</f>
        <v>0</v>
      </c>
      <c r="S127" s="66"/>
      <c r="T127" s="132">
        <f>T128+T152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74</v>
      </c>
      <c r="AU127" s="14" t="s">
        <v>131</v>
      </c>
      <c r="BK127" s="133">
        <f>BK128+BK152</f>
        <v>0</v>
      </c>
    </row>
    <row r="128" spans="1:63" s="12" customFormat="1" ht="25.9" customHeight="1">
      <c r="B128" s="134"/>
      <c r="D128" s="135" t="s">
        <v>74</v>
      </c>
      <c r="E128" s="136" t="s">
        <v>164</v>
      </c>
      <c r="F128" s="136" t="s">
        <v>165</v>
      </c>
      <c r="I128" s="137"/>
      <c r="J128" s="138">
        <f>BK128</f>
        <v>0</v>
      </c>
      <c r="L128" s="134"/>
      <c r="M128" s="139"/>
      <c r="N128" s="140"/>
      <c r="O128" s="140"/>
      <c r="P128" s="141">
        <f>P129+P140+P143+P150</f>
        <v>0</v>
      </c>
      <c r="Q128" s="140"/>
      <c r="R128" s="141">
        <f>R129+R140+R143+R150</f>
        <v>0</v>
      </c>
      <c r="S128" s="140"/>
      <c r="T128" s="142">
        <f>T129+T140+T143+T150</f>
        <v>0</v>
      </c>
      <c r="AR128" s="135" t="s">
        <v>83</v>
      </c>
      <c r="AT128" s="143" t="s">
        <v>74</v>
      </c>
      <c r="AU128" s="143" t="s">
        <v>75</v>
      </c>
      <c r="AY128" s="135" t="s">
        <v>166</v>
      </c>
      <c r="BK128" s="144">
        <f>BK129+BK140+BK143+BK150</f>
        <v>0</v>
      </c>
    </row>
    <row r="129" spans="1:65" s="12" customFormat="1" ht="22.9" customHeight="1">
      <c r="B129" s="134"/>
      <c r="D129" s="135" t="s">
        <v>74</v>
      </c>
      <c r="E129" s="145" t="s">
        <v>83</v>
      </c>
      <c r="F129" s="145" t="s">
        <v>657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SUM(P130:P139)</f>
        <v>0</v>
      </c>
      <c r="Q129" s="140"/>
      <c r="R129" s="141">
        <f>SUM(R130:R139)</f>
        <v>0</v>
      </c>
      <c r="S129" s="140"/>
      <c r="T129" s="142">
        <f>SUM(T130:T139)</f>
        <v>0</v>
      </c>
      <c r="AR129" s="135" t="s">
        <v>83</v>
      </c>
      <c r="AT129" s="143" t="s">
        <v>74</v>
      </c>
      <c r="AU129" s="143" t="s">
        <v>83</v>
      </c>
      <c r="AY129" s="135" t="s">
        <v>166</v>
      </c>
      <c r="BK129" s="144">
        <f>SUM(BK130:BK139)</f>
        <v>0</v>
      </c>
    </row>
    <row r="130" spans="1:65" s="2" customFormat="1" ht="24.2" customHeight="1">
      <c r="A130" s="29"/>
      <c r="B130" s="147"/>
      <c r="C130" s="148" t="s">
        <v>83</v>
      </c>
      <c r="D130" s="148" t="s">
        <v>169</v>
      </c>
      <c r="E130" s="149" t="s">
        <v>1199</v>
      </c>
      <c r="F130" s="150" t="s">
        <v>1200</v>
      </c>
      <c r="G130" s="151" t="s">
        <v>1201</v>
      </c>
      <c r="H130" s="152">
        <v>44</v>
      </c>
      <c r="I130" s="153"/>
      <c r="J130" s="152">
        <f t="shared" ref="J130:J139" si="0">ROUND(I130*H130,3)</f>
        <v>0</v>
      </c>
      <c r="K130" s="154"/>
      <c r="L130" s="30"/>
      <c r="M130" s="155" t="s">
        <v>1</v>
      </c>
      <c r="N130" s="156" t="s">
        <v>41</v>
      </c>
      <c r="O130" s="58"/>
      <c r="P130" s="157">
        <f t="shared" ref="P130:P139" si="1">O130*H130</f>
        <v>0</v>
      </c>
      <c r="Q130" s="157">
        <v>0</v>
      </c>
      <c r="R130" s="157">
        <f t="shared" ref="R130:R139" si="2">Q130*H130</f>
        <v>0</v>
      </c>
      <c r="S130" s="157">
        <v>0</v>
      </c>
      <c r="T130" s="158">
        <f t="shared" ref="T130:T139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167</v>
      </c>
      <c r="AT130" s="159" t="s">
        <v>169</v>
      </c>
      <c r="AU130" s="159" t="s">
        <v>173</v>
      </c>
      <c r="AY130" s="14" t="s">
        <v>166</v>
      </c>
      <c r="BE130" s="160">
        <f t="shared" ref="BE130:BE139" si="4">IF(N130="základná",J130,0)</f>
        <v>0</v>
      </c>
      <c r="BF130" s="160">
        <f t="shared" ref="BF130:BF139" si="5">IF(N130="znížená",J130,0)</f>
        <v>0</v>
      </c>
      <c r="BG130" s="160">
        <f t="shared" ref="BG130:BG139" si="6">IF(N130="zákl. prenesená",J130,0)</f>
        <v>0</v>
      </c>
      <c r="BH130" s="160">
        <f t="shared" ref="BH130:BH139" si="7">IF(N130="zníž. prenesená",J130,0)</f>
        <v>0</v>
      </c>
      <c r="BI130" s="160">
        <f t="shared" ref="BI130:BI139" si="8">IF(N130="nulová",J130,0)</f>
        <v>0</v>
      </c>
      <c r="BJ130" s="14" t="s">
        <v>173</v>
      </c>
      <c r="BK130" s="161">
        <f t="shared" ref="BK130:BK139" si="9">ROUND(I130*H130,3)</f>
        <v>0</v>
      </c>
      <c r="BL130" s="14" t="s">
        <v>167</v>
      </c>
      <c r="BM130" s="159" t="s">
        <v>1202</v>
      </c>
    </row>
    <row r="131" spans="1:65" s="2" customFormat="1" ht="16.5" customHeight="1">
      <c r="A131" s="29"/>
      <c r="B131" s="147"/>
      <c r="C131" s="148" t="s">
        <v>173</v>
      </c>
      <c r="D131" s="148" t="s">
        <v>169</v>
      </c>
      <c r="E131" s="149" t="s">
        <v>1203</v>
      </c>
      <c r="F131" s="150" t="s">
        <v>1204</v>
      </c>
      <c r="G131" s="151" t="s">
        <v>1201</v>
      </c>
      <c r="H131" s="152">
        <v>44</v>
      </c>
      <c r="I131" s="153"/>
      <c r="J131" s="152">
        <f t="shared" si="0"/>
        <v>0</v>
      </c>
      <c r="K131" s="154"/>
      <c r="L131" s="30"/>
      <c r="M131" s="155" t="s">
        <v>1</v>
      </c>
      <c r="N131" s="156" t="s">
        <v>41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167</v>
      </c>
      <c r="AT131" s="159" t="s">
        <v>169</v>
      </c>
      <c r="AU131" s="159" t="s">
        <v>173</v>
      </c>
      <c r="AY131" s="14" t="s">
        <v>166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173</v>
      </c>
      <c r="BK131" s="161">
        <f t="shared" si="9"/>
        <v>0</v>
      </c>
      <c r="BL131" s="14" t="s">
        <v>167</v>
      </c>
      <c r="BM131" s="159" t="s">
        <v>1205</v>
      </c>
    </row>
    <row r="132" spans="1:65" s="2" customFormat="1" ht="21.75" customHeight="1">
      <c r="A132" s="29"/>
      <c r="B132" s="147"/>
      <c r="C132" s="148" t="s">
        <v>179</v>
      </c>
      <c r="D132" s="148" t="s">
        <v>169</v>
      </c>
      <c r="E132" s="149" t="s">
        <v>1206</v>
      </c>
      <c r="F132" s="150" t="s">
        <v>1207</v>
      </c>
      <c r="G132" s="151" t="s">
        <v>1201</v>
      </c>
      <c r="H132" s="152">
        <v>44</v>
      </c>
      <c r="I132" s="153"/>
      <c r="J132" s="152">
        <f t="shared" si="0"/>
        <v>0</v>
      </c>
      <c r="K132" s="154"/>
      <c r="L132" s="30"/>
      <c r="M132" s="155" t="s">
        <v>1</v>
      </c>
      <c r="N132" s="156" t="s">
        <v>41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167</v>
      </c>
      <c r="AT132" s="159" t="s">
        <v>169</v>
      </c>
      <c r="AU132" s="159" t="s">
        <v>173</v>
      </c>
      <c r="AY132" s="14" t="s">
        <v>166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173</v>
      </c>
      <c r="BK132" s="161">
        <f t="shared" si="9"/>
        <v>0</v>
      </c>
      <c r="BL132" s="14" t="s">
        <v>167</v>
      </c>
      <c r="BM132" s="159" t="s">
        <v>1208</v>
      </c>
    </row>
    <row r="133" spans="1:65" s="2" customFormat="1" ht="24.2" customHeight="1">
      <c r="A133" s="29"/>
      <c r="B133" s="147"/>
      <c r="C133" s="148" t="s">
        <v>167</v>
      </c>
      <c r="D133" s="148" t="s">
        <v>169</v>
      </c>
      <c r="E133" s="149" t="s">
        <v>1209</v>
      </c>
      <c r="F133" s="150" t="s">
        <v>1210</v>
      </c>
      <c r="G133" s="151" t="s">
        <v>1201</v>
      </c>
      <c r="H133" s="152">
        <v>26</v>
      </c>
      <c r="I133" s="153"/>
      <c r="J133" s="152">
        <f t="shared" si="0"/>
        <v>0</v>
      </c>
      <c r="K133" s="154"/>
      <c r="L133" s="30"/>
      <c r="M133" s="155" t="s">
        <v>1</v>
      </c>
      <c r="N133" s="156" t="s">
        <v>41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167</v>
      </c>
      <c r="AT133" s="159" t="s">
        <v>169</v>
      </c>
      <c r="AU133" s="159" t="s">
        <v>173</v>
      </c>
      <c r="AY133" s="14" t="s">
        <v>166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173</v>
      </c>
      <c r="BK133" s="161">
        <f t="shared" si="9"/>
        <v>0</v>
      </c>
      <c r="BL133" s="14" t="s">
        <v>167</v>
      </c>
      <c r="BM133" s="159" t="s">
        <v>1211</v>
      </c>
    </row>
    <row r="134" spans="1:65" s="2" customFormat="1" ht="24.2" customHeight="1">
      <c r="A134" s="29"/>
      <c r="B134" s="147"/>
      <c r="C134" s="148" t="s">
        <v>188</v>
      </c>
      <c r="D134" s="148" t="s">
        <v>169</v>
      </c>
      <c r="E134" s="149" t="s">
        <v>1212</v>
      </c>
      <c r="F134" s="150" t="s">
        <v>1213</v>
      </c>
      <c r="G134" s="151" t="s">
        <v>1201</v>
      </c>
      <c r="H134" s="152">
        <v>26</v>
      </c>
      <c r="I134" s="153"/>
      <c r="J134" s="152">
        <f t="shared" si="0"/>
        <v>0</v>
      </c>
      <c r="K134" s="154"/>
      <c r="L134" s="30"/>
      <c r="M134" s="155" t="s">
        <v>1</v>
      </c>
      <c r="N134" s="156" t="s">
        <v>41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167</v>
      </c>
      <c r="AT134" s="159" t="s">
        <v>169</v>
      </c>
      <c r="AU134" s="159" t="s">
        <v>173</v>
      </c>
      <c r="AY134" s="14" t="s">
        <v>166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173</v>
      </c>
      <c r="BK134" s="161">
        <f t="shared" si="9"/>
        <v>0</v>
      </c>
      <c r="BL134" s="14" t="s">
        <v>167</v>
      </c>
      <c r="BM134" s="159" t="s">
        <v>1214</v>
      </c>
    </row>
    <row r="135" spans="1:65" s="2" customFormat="1" ht="24.2" customHeight="1">
      <c r="A135" s="29"/>
      <c r="B135" s="147"/>
      <c r="C135" s="148" t="s">
        <v>183</v>
      </c>
      <c r="D135" s="148" t="s">
        <v>169</v>
      </c>
      <c r="E135" s="149" t="s">
        <v>1215</v>
      </c>
      <c r="F135" s="150" t="s">
        <v>1216</v>
      </c>
      <c r="G135" s="151" t="s">
        <v>1201</v>
      </c>
      <c r="H135" s="152">
        <v>26</v>
      </c>
      <c r="I135" s="153"/>
      <c r="J135" s="152">
        <f t="shared" si="0"/>
        <v>0</v>
      </c>
      <c r="K135" s="154"/>
      <c r="L135" s="30"/>
      <c r="M135" s="155" t="s">
        <v>1</v>
      </c>
      <c r="N135" s="156" t="s">
        <v>41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167</v>
      </c>
      <c r="AT135" s="159" t="s">
        <v>169</v>
      </c>
      <c r="AU135" s="159" t="s">
        <v>173</v>
      </c>
      <c r="AY135" s="14" t="s">
        <v>166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173</v>
      </c>
      <c r="BK135" s="161">
        <f t="shared" si="9"/>
        <v>0</v>
      </c>
      <c r="BL135" s="14" t="s">
        <v>167</v>
      </c>
      <c r="BM135" s="159" t="s">
        <v>1217</v>
      </c>
    </row>
    <row r="136" spans="1:65" s="2" customFormat="1" ht="16.5" customHeight="1">
      <c r="A136" s="29"/>
      <c r="B136" s="147"/>
      <c r="C136" s="148" t="s">
        <v>195</v>
      </c>
      <c r="D136" s="148" t="s">
        <v>169</v>
      </c>
      <c r="E136" s="149" t="s">
        <v>1218</v>
      </c>
      <c r="F136" s="150" t="s">
        <v>1219</v>
      </c>
      <c r="G136" s="151" t="s">
        <v>172</v>
      </c>
      <c r="H136" s="152">
        <v>26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41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167</v>
      </c>
      <c r="AT136" s="159" t="s">
        <v>169</v>
      </c>
      <c r="AU136" s="159" t="s">
        <v>173</v>
      </c>
      <c r="AY136" s="14" t="s">
        <v>166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173</v>
      </c>
      <c r="BK136" s="161">
        <f t="shared" si="9"/>
        <v>0</v>
      </c>
      <c r="BL136" s="14" t="s">
        <v>167</v>
      </c>
      <c r="BM136" s="159" t="s">
        <v>1220</v>
      </c>
    </row>
    <row r="137" spans="1:65" s="2" customFormat="1" ht="24.2" customHeight="1">
      <c r="A137" s="29"/>
      <c r="B137" s="147"/>
      <c r="C137" s="148" t="s">
        <v>199</v>
      </c>
      <c r="D137" s="148" t="s">
        <v>169</v>
      </c>
      <c r="E137" s="149" t="s">
        <v>1221</v>
      </c>
      <c r="F137" s="150" t="s">
        <v>1222</v>
      </c>
      <c r="G137" s="151" t="s">
        <v>1201</v>
      </c>
      <c r="H137" s="152">
        <v>27</v>
      </c>
      <c r="I137" s="153"/>
      <c r="J137" s="152">
        <f t="shared" si="0"/>
        <v>0</v>
      </c>
      <c r="K137" s="154"/>
      <c r="L137" s="30"/>
      <c r="M137" s="155" t="s">
        <v>1</v>
      </c>
      <c r="N137" s="156" t="s">
        <v>41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167</v>
      </c>
      <c r="AT137" s="159" t="s">
        <v>169</v>
      </c>
      <c r="AU137" s="159" t="s">
        <v>173</v>
      </c>
      <c r="AY137" s="14" t="s">
        <v>166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173</v>
      </c>
      <c r="BK137" s="161">
        <f t="shared" si="9"/>
        <v>0</v>
      </c>
      <c r="BL137" s="14" t="s">
        <v>167</v>
      </c>
      <c r="BM137" s="159" t="s">
        <v>1223</v>
      </c>
    </row>
    <row r="138" spans="1:65" s="2" customFormat="1" ht="24.2" customHeight="1">
      <c r="A138" s="29"/>
      <c r="B138" s="147"/>
      <c r="C138" s="148" t="s">
        <v>203</v>
      </c>
      <c r="D138" s="148" t="s">
        <v>169</v>
      </c>
      <c r="E138" s="149" t="s">
        <v>1224</v>
      </c>
      <c r="F138" s="150" t="s">
        <v>1225</v>
      </c>
      <c r="G138" s="151" t="s">
        <v>1201</v>
      </c>
      <c r="H138" s="152">
        <v>11</v>
      </c>
      <c r="I138" s="153"/>
      <c r="J138" s="152">
        <f t="shared" si="0"/>
        <v>0</v>
      </c>
      <c r="K138" s="154"/>
      <c r="L138" s="30"/>
      <c r="M138" s="155" t="s">
        <v>1</v>
      </c>
      <c r="N138" s="156" t="s">
        <v>41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167</v>
      </c>
      <c r="AT138" s="159" t="s">
        <v>169</v>
      </c>
      <c r="AU138" s="159" t="s">
        <v>173</v>
      </c>
      <c r="AY138" s="14" t="s">
        <v>166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173</v>
      </c>
      <c r="BK138" s="161">
        <f t="shared" si="9"/>
        <v>0</v>
      </c>
      <c r="BL138" s="14" t="s">
        <v>167</v>
      </c>
      <c r="BM138" s="159" t="s">
        <v>1226</v>
      </c>
    </row>
    <row r="139" spans="1:65" s="2" customFormat="1" ht="16.5" customHeight="1">
      <c r="A139" s="29"/>
      <c r="B139" s="147"/>
      <c r="C139" s="148" t="s">
        <v>207</v>
      </c>
      <c r="D139" s="148" t="s">
        <v>169</v>
      </c>
      <c r="E139" s="149" t="s">
        <v>1227</v>
      </c>
      <c r="F139" s="150" t="s">
        <v>1228</v>
      </c>
      <c r="G139" s="151" t="s">
        <v>1201</v>
      </c>
      <c r="H139" s="152">
        <v>11</v>
      </c>
      <c r="I139" s="153"/>
      <c r="J139" s="152">
        <f t="shared" si="0"/>
        <v>0</v>
      </c>
      <c r="K139" s="154"/>
      <c r="L139" s="30"/>
      <c r="M139" s="155" t="s">
        <v>1</v>
      </c>
      <c r="N139" s="156" t="s">
        <v>41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167</v>
      </c>
      <c r="AT139" s="159" t="s">
        <v>169</v>
      </c>
      <c r="AU139" s="159" t="s">
        <v>173</v>
      </c>
      <c r="AY139" s="14" t="s">
        <v>166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173</v>
      </c>
      <c r="BK139" s="161">
        <f t="shared" si="9"/>
        <v>0</v>
      </c>
      <c r="BL139" s="14" t="s">
        <v>167</v>
      </c>
      <c r="BM139" s="159" t="s">
        <v>1229</v>
      </c>
    </row>
    <row r="140" spans="1:65" s="12" customFormat="1" ht="22.9" customHeight="1">
      <c r="B140" s="134"/>
      <c r="D140" s="135" t="s">
        <v>74</v>
      </c>
      <c r="E140" s="145" t="s">
        <v>167</v>
      </c>
      <c r="F140" s="145" t="s">
        <v>168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SUM(P141:P142)</f>
        <v>0</v>
      </c>
      <c r="Q140" s="140"/>
      <c r="R140" s="141">
        <f>SUM(R141:R142)</f>
        <v>0</v>
      </c>
      <c r="S140" s="140"/>
      <c r="T140" s="142">
        <f>SUM(T141:T142)</f>
        <v>0</v>
      </c>
      <c r="AR140" s="135" t="s">
        <v>83</v>
      </c>
      <c r="AT140" s="143" t="s">
        <v>74</v>
      </c>
      <c r="AU140" s="143" t="s">
        <v>83</v>
      </c>
      <c r="AY140" s="135" t="s">
        <v>166</v>
      </c>
      <c r="BK140" s="144">
        <f>SUM(BK141:BK142)</f>
        <v>0</v>
      </c>
    </row>
    <row r="141" spans="1:65" s="2" customFormat="1" ht="21.75" customHeight="1">
      <c r="A141" s="29"/>
      <c r="B141" s="147"/>
      <c r="C141" s="148" t="s">
        <v>211</v>
      </c>
      <c r="D141" s="148" t="s">
        <v>169</v>
      </c>
      <c r="E141" s="149" t="s">
        <v>1230</v>
      </c>
      <c r="F141" s="150" t="s">
        <v>1231</v>
      </c>
      <c r="G141" s="151" t="s">
        <v>1201</v>
      </c>
      <c r="H141" s="152">
        <v>6.5</v>
      </c>
      <c r="I141" s="153"/>
      <c r="J141" s="152">
        <f>ROUND(I141*H141,3)</f>
        <v>0</v>
      </c>
      <c r="K141" s="154"/>
      <c r="L141" s="30"/>
      <c r="M141" s="155" t="s">
        <v>1</v>
      </c>
      <c r="N141" s="156" t="s">
        <v>41</v>
      </c>
      <c r="O141" s="58"/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167</v>
      </c>
      <c r="AT141" s="159" t="s">
        <v>169</v>
      </c>
      <c r="AU141" s="159" t="s">
        <v>173</v>
      </c>
      <c r="AY141" s="14" t="s">
        <v>166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173</v>
      </c>
      <c r="BK141" s="161">
        <f>ROUND(I141*H141,3)</f>
        <v>0</v>
      </c>
      <c r="BL141" s="14" t="s">
        <v>167</v>
      </c>
      <c r="BM141" s="159" t="s">
        <v>1232</v>
      </c>
    </row>
    <row r="142" spans="1:65" s="2" customFormat="1" ht="16.5" customHeight="1">
      <c r="A142" s="29"/>
      <c r="B142" s="147"/>
      <c r="C142" s="162" t="s">
        <v>215</v>
      </c>
      <c r="D142" s="162" t="s">
        <v>271</v>
      </c>
      <c r="E142" s="163" t="s">
        <v>1233</v>
      </c>
      <c r="F142" s="164" t="s">
        <v>1234</v>
      </c>
      <c r="G142" s="165" t="s">
        <v>172</v>
      </c>
      <c r="H142" s="166">
        <v>19.5</v>
      </c>
      <c r="I142" s="167"/>
      <c r="J142" s="166">
        <f>ROUND(I142*H142,3)</f>
        <v>0</v>
      </c>
      <c r="K142" s="168"/>
      <c r="L142" s="169"/>
      <c r="M142" s="170" t="s">
        <v>1</v>
      </c>
      <c r="N142" s="171" t="s">
        <v>41</v>
      </c>
      <c r="O142" s="58"/>
      <c r="P142" s="157">
        <f>O142*H142</f>
        <v>0</v>
      </c>
      <c r="Q142" s="157">
        <v>0</v>
      </c>
      <c r="R142" s="157">
        <f>Q142*H142</f>
        <v>0</v>
      </c>
      <c r="S142" s="157">
        <v>0</v>
      </c>
      <c r="T142" s="158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199</v>
      </c>
      <c r="AT142" s="159" t="s">
        <v>271</v>
      </c>
      <c r="AU142" s="159" t="s">
        <v>173</v>
      </c>
      <c r="AY142" s="14" t="s">
        <v>166</v>
      </c>
      <c r="BE142" s="160">
        <f>IF(N142="základná",J142,0)</f>
        <v>0</v>
      </c>
      <c r="BF142" s="160">
        <f>IF(N142="znížená",J142,0)</f>
        <v>0</v>
      </c>
      <c r="BG142" s="160">
        <f>IF(N142="zákl. prenesená",J142,0)</f>
        <v>0</v>
      </c>
      <c r="BH142" s="160">
        <f>IF(N142="zníž. prenesená",J142,0)</f>
        <v>0</v>
      </c>
      <c r="BI142" s="160">
        <f>IF(N142="nulová",J142,0)</f>
        <v>0</v>
      </c>
      <c r="BJ142" s="14" t="s">
        <v>173</v>
      </c>
      <c r="BK142" s="161">
        <f>ROUND(I142*H142,3)</f>
        <v>0</v>
      </c>
      <c r="BL142" s="14" t="s">
        <v>167</v>
      </c>
      <c r="BM142" s="159" t="s">
        <v>1235</v>
      </c>
    </row>
    <row r="143" spans="1:65" s="12" customFormat="1" ht="22.9" customHeight="1">
      <c r="B143" s="134"/>
      <c r="D143" s="135" t="s">
        <v>74</v>
      </c>
      <c r="E143" s="145" t="s">
        <v>199</v>
      </c>
      <c r="F143" s="145" t="s">
        <v>264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SUM(P144:P149)</f>
        <v>0</v>
      </c>
      <c r="Q143" s="140"/>
      <c r="R143" s="141">
        <f>SUM(R144:R149)</f>
        <v>0</v>
      </c>
      <c r="S143" s="140"/>
      <c r="T143" s="142">
        <f>SUM(T144:T149)</f>
        <v>0</v>
      </c>
      <c r="AR143" s="135" t="s">
        <v>83</v>
      </c>
      <c r="AT143" s="143" t="s">
        <v>74</v>
      </c>
      <c r="AU143" s="143" t="s">
        <v>83</v>
      </c>
      <c r="AY143" s="135" t="s">
        <v>166</v>
      </c>
      <c r="BK143" s="144">
        <f>SUM(BK144:BK149)</f>
        <v>0</v>
      </c>
    </row>
    <row r="144" spans="1:65" s="2" customFormat="1" ht="24.2" customHeight="1">
      <c r="A144" s="29"/>
      <c r="B144" s="147"/>
      <c r="C144" s="148" t="s">
        <v>219</v>
      </c>
      <c r="D144" s="148" t="s">
        <v>169</v>
      </c>
      <c r="E144" s="149" t="s">
        <v>1236</v>
      </c>
      <c r="F144" s="150" t="s">
        <v>1237</v>
      </c>
      <c r="G144" s="151" t="s">
        <v>1238</v>
      </c>
      <c r="H144" s="152">
        <v>1</v>
      </c>
      <c r="I144" s="153"/>
      <c r="J144" s="152">
        <f t="shared" ref="J144:J149" si="10">ROUND(I144*H144,3)</f>
        <v>0</v>
      </c>
      <c r="K144" s="154"/>
      <c r="L144" s="30"/>
      <c r="M144" s="155" t="s">
        <v>1</v>
      </c>
      <c r="N144" s="156" t="s">
        <v>41</v>
      </c>
      <c r="O144" s="58"/>
      <c r="P144" s="157">
        <f t="shared" ref="P144:P149" si="11">O144*H144</f>
        <v>0</v>
      </c>
      <c r="Q144" s="157">
        <v>0</v>
      </c>
      <c r="R144" s="157">
        <f t="shared" ref="R144:R149" si="12">Q144*H144</f>
        <v>0</v>
      </c>
      <c r="S144" s="157">
        <v>0</v>
      </c>
      <c r="T144" s="158">
        <f t="shared" ref="T144:T149" si="1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167</v>
      </c>
      <c r="AT144" s="159" t="s">
        <v>169</v>
      </c>
      <c r="AU144" s="159" t="s">
        <v>173</v>
      </c>
      <c r="AY144" s="14" t="s">
        <v>166</v>
      </c>
      <c r="BE144" s="160">
        <f t="shared" ref="BE144:BE149" si="14">IF(N144="základná",J144,0)</f>
        <v>0</v>
      </c>
      <c r="BF144" s="160">
        <f t="shared" ref="BF144:BF149" si="15">IF(N144="znížená",J144,0)</f>
        <v>0</v>
      </c>
      <c r="BG144" s="160">
        <f t="shared" ref="BG144:BG149" si="16">IF(N144="zákl. prenesená",J144,0)</f>
        <v>0</v>
      </c>
      <c r="BH144" s="160">
        <f t="shared" ref="BH144:BH149" si="17">IF(N144="zníž. prenesená",J144,0)</f>
        <v>0</v>
      </c>
      <c r="BI144" s="160">
        <f t="shared" ref="BI144:BI149" si="18">IF(N144="nulová",J144,0)</f>
        <v>0</v>
      </c>
      <c r="BJ144" s="14" t="s">
        <v>173</v>
      </c>
      <c r="BK144" s="161">
        <f t="shared" ref="BK144:BK149" si="19">ROUND(I144*H144,3)</f>
        <v>0</v>
      </c>
      <c r="BL144" s="14" t="s">
        <v>167</v>
      </c>
      <c r="BM144" s="159" t="s">
        <v>1239</v>
      </c>
    </row>
    <row r="145" spans="1:65" s="2" customFormat="1" ht="33" customHeight="1">
      <c r="A145" s="29"/>
      <c r="B145" s="147"/>
      <c r="C145" s="148" t="s">
        <v>224</v>
      </c>
      <c r="D145" s="148" t="s">
        <v>169</v>
      </c>
      <c r="E145" s="149" t="s">
        <v>1240</v>
      </c>
      <c r="F145" s="150" t="s">
        <v>1241</v>
      </c>
      <c r="G145" s="151" t="s">
        <v>1238</v>
      </c>
      <c r="H145" s="152">
        <v>1</v>
      </c>
      <c r="I145" s="153"/>
      <c r="J145" s="152">
        <f t="shared" si="10"/>
        <v>0</v>
      </c>
      <c r="K145" s="154"/>
      <c r="L145" s="30"/>
      <c r="M145" s="155" t="s">
        <v>1</v>
      </c>
      <c r="N145" s="156" t="s">
        <v>41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167</v>
      </c>
      <c r="AT145" s="159" t="s">
        <v>169</v>
      </c>
      <c r="AU145" s="159" t="s">
        <v>173</v>
      </c>
      <c r="AY145" s="14" t="s">
        <v>166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173</v>
      </c>
      <c r="BK145" s="161">
        <f t="shared" si="19"/>
        <v>0</v>
      </c>
      <c r="BL145" s="14" t="s">
        <v>167</v>
      </c>
      <c r="BM145" s="159" t="s">
        <v>1242</v>
      </c>
    </row>
    <row r="146" spans="1:65" s="2" customFormat="1" ht="16.5" customHeight="1">
      <c r="A146" s="29"/>
      <c r="B146" s="147"/>
      <c r="C146" s="162" t="s">
        <v>228</v>
      </c>
      <c r="D146" s="162" t="s">
        <v>271</v>
      </c>
      <c r="E146" s="163" t="s">
        <v>1243</v>
      </c>
      <c r="F146" s="164" t="s">
        <v>1244</v>
      </c>
      <c r="G146" s="165" t="s">
        <v>222</v>
      </c>
      <c r="H146" s="166">
        <v>3</v>
      </c>
      <c r="I146" s="167"/>
      <c r="J146" s="166">
        <f t="shared" si="10"/>
        <v>0</v>
      </c>
      <c r="K146" s="168"/>
      <c r="L146" s="169"/>
      <c r="M146" s="170" t="s">
        <v>1</v>
      </c>
      <c r="N146" s="171" t="s">
        <v>41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199</v>
      </c>
      <c r="AT146" s="159" t="s">
        <v>271</v>
      </c>
      <c r="AU146" s="159" t="s">
        <v>173</v>
      </c>
      <c r="AY146" s="14" t="s">
        <v>166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173</v>
      </c>
      <c r="BK146" s="161">
        <f t="shared" si="19"/>
        <v>0</v>
      </c>
      <c r="BL146" s="14" t="s">
        <v>167</v>
      </c>
      <c r="BM146" s="159" t="s">
        <v>1245</v>
      </c>
    </row>
    <row r="147" spans="1:65" s="2" customFormat="1" ht="16.5" customHeight="1">
      <c r="A147" s="29"/>
      <c r="B147" s="147"/>
      <c r="C147" s="162" t="s">
        <v>232</v>
      </c>
      <c r="D147" s="162" t="s">
        <v>271</v>
      </c>
      <c r="E147" s="163" t="s">
        <v>1246</v>
      </c>
      <c r="F147" s="164" t="s">
        <v>1247</v>
      </c>
      <c r="G147" s="165" t="s">
        <v>274</v>
      </c>
      <c r="H147" s="166">
        <v>1</v>
      </c>
      <c r="I147" s="167"/>
      <c r="J147" s="166">
        <f t="shared" si="10"/>
        <v>0</v>
      </c>
      <c r="K147" s="168"/>
      <c r="L147" s="169"/>
      <c r="M147" s="170" t="s">
        <v>1</v>
      </c>
      <c r="N147" s="171" t="s">
        <v>41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199</v>
      </c>
      <c r="AT147" s="159" t="s">
        <v>271</v>
      </c>
      <c r="AU147" s="159" t="s">
        <v>173</v>
      </c>
      <c r="AY147" s="14" t="s">
        <v>166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173</v>
      </c>
      <c r="BK147" s="161">
        <f t="shared" si="19"/>
        <v>0</v>
      </c>
      <c r="BL147" s="14" t="s">
        <v>167</v>
      </c>
      <c r="BM147" s="159" t="s">
        <v>1248</v>
      </c>
    </row>
    <row r="148" spans="1:65" s="2" customFormat="1" ht="16.5" customHeight="1">
      <c r="A148" s="29"/>
      <c r="B148" s="147"/>
      <c r="C148" s="148" t="s">
        <v>237</v>
      </c>
      <c r="D148" s="148" t="s">
        <v>169</v>
      </c>
      <c r="E148" s="149" t="s">
        <v>1249</v>
      </c>
      <c r="F148" s="150" t="s">
        <v>1250</v>
      </c>
      <c r="G148" s="151" t="s">
        <v>271</v>
      </c>
      <c r="H148" s="152">
        <v>3</v>
      </c>
      <c r="I148" s="153"/>
      <c r="J148" s="152">
        <f t="shared" si="10"/>
        <v>0</v>
      </c>
      <c r="K148" s="154"/>
      <c r="L148" s="30"/>
      <c r="M148" s="155" t="s">
        <v>1</v>
      </c>
      <c r="N148" s="156" t="s">
        <v>41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167</v>
      </c>
      <c r="AT148" s="159" t="s">
        <v>169</v>
      </c>
      <c r="AU148" s="159" t="s">
        <v>173</v>
      </c>
      <c r="AY148" s="14" t="s">
        <v>166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173</v>
      </c>
      <c r="BK148" s="161">
        <f t="shared" si="19"/>
        <v>0</v>
      </c>
      <c r="BL148" s="14" t="s">
        <v>167</v>
      </c>
      <c r="BM148" s="159" t="s">
        <v>1251</v>
      </c>
    </row>
    <row r="149" spans="1:65" s="2" customFormat="1" ht="16.5" customHeight="1">
      <c r="A149" s="29"/>
      <c r="B149" s="147"/>
      <c r="C149" s="148" t="s">
        <v>241</v>
      </c>
      <c r="D149" s="148" t="s">
        <v>169</v>
      </c>
      <c r="E149" s="149" t="s">
        <v>1252</v>
      </c>
      <c r="F149" s="150" t="s">
        <v>1253</v>
      </c>
      <c r="G149" s="151" t="s">
        <v>268</v>
      </c>
      <c r="H149" s="152">
        <v>1</v>
      </c>
      <c r="I149" s="153"/>
      <c r="J149" s="152">
        <f t="shared" si="10"/>
        <v>0</v>
      </c>
      <c r="K149" s="154"/>
      <c r="L149" s="30"/>
      <c r="M149" s="155" t="s">
        <v>1</v>
      </c>
      <c r="N149" s="156" t="s">
        <v>41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167</v>
      </c>
      <c r="AT149" s="159" t="s">
        <v>169</v>
      </c>
      <c r="AU149" s="159" t="s">
        <v>173</v>
      </c>
      <c r="AY149" s="14" t="s">
        <v>166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173</v>
      </c>
      <c r="BK149" s="161">
        <f t="shared" si="19"/>
        <v>0</v>
      </c>
      <c r="BL149" s="14" t="s">
        <v>167</v>
      </c>
      <c r="BM149" s="159" t="s">
        <v>1254</v>
      </c>
    </row>
    <row r="150" spans="1:65" s="12" customFormat="1" ht="22.9" customHeight="1">
      <c r="B150" s="134"/>
      <c r="D150" s="135" t="s">
        <v>74</v>
      </c>
      <c r="E150" s="145" t="s">
        <v>289</v>
      </c>
      <c r="F150" s="145" t="s">
        <v>290</v>
      </c>
      <c r="I150" s="137"/>
      <c r="J150" s="146">
        <f>BK150</f>
        <v>0</v>
      </c>
      <c r="L150" s="134"/>
      <c r="M150" s="139"/>
      <c r="N150" s="140"/>
      <c r="O150" s="140"/>
      <c r="P150" s="141">
        <f>P151</f>
        <v>0</v>
      </c>
      <c r="Q150" s="140"/>
      <c r="R150" s="141">
        <f>R151</f>
        <v>0</v>
      </c>
      <c r="S150" s="140"/>
      <c r="T150" s="142">
        <f>T151</f>
        <v>0</v>
      </c>
      <c r="AR150" s="135" t="s">
        <v>83</v>
      </c>
      <c r="AT150" s="143" t="s">
        <v>74</v>
      </c>
      <c r="AU150" s="143" t="s">
        <v>83</v>
      </c>
      <c r="AY150" s="135" t="s">
        <v>166</v>
      </c>
      <c r="BK150" s="144">
        <f>BK151</f>
        <v>0</v>
      </c>
    </row>
    <row r="151" spans="1:65" s="2" customFormat="1" ht="33" customHeight="1">
      <c r="A151" s="29"/>
      <c r="B151" s="147"/>
      <c r="C151" s="148" t="s">
        <v>245</v>
      </c>
      <c r="D151" s="148" t="s">
        <v>169</v>
      </c>
      <c r="E151" s="149" t="s">
        <v>1255</v>
      </c>
      <c r="F151" s="150" t="s">
        <v>1256</v>
      </c>
      <c r="G151" s="151" t="s">
        <v>1257</v>
      </c>
      <c r="H151" s="152">
        <v>81.403000000000006</v>
      </c>
      <c r="I151" s="153"/>
      <c r="J151" s="152">
        <f>ROUND(I151*H151,3)</f>
        <v>0</v>
      </c>
      <c r="K151" s="154"/>
      <c r="L151" s="30"/>
      <c r="M151" s="155" t="s">
        <v>1</v>
      </c>
      <c r="N151" s="156" t="s">
        <v>41</v>
      </c>
      <c r="O151" s="58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167</v>
      </c>
      <c r="AT151" s="159" t="s">
        <v>169</v>
      </c>
      <c r="AU151" s="159" t="s">
        <v>173</v>
      </c>
      <c r="AY151" s="14" t="s">
        <v>166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173</v>
      </c>
      <c r="BK151" s="161">
        <f>ROUND(I151*H151,3)</f>
        <v>0</v>
      </c>
      <c r="BL151" s="14" t="s">
        <v>167</v>
      </c>
      <c r="BM151" s="159" t="s">
        <v>1258</v>
      </c>
    </row>
    <row r="152" spans="1:65" s="12" customFormat="1" ht="25.9" customHeight="1">
      <c r="B152" s="134"/>
      <c r="D152" s="135" t="s">
        <v>74</v>
      </c>
      <c r="E152" s="136" t="s">
        <v>295</v>
      </c>
      <c r="F152" s="136" t="s">
        <v>296</v>
      </c>
      <c r="I152" s="137"/>
      <c r="J152" s="138">
        <f>BK152</f>
        <v>0</v>
      </c>
      <c r="L152" s="134"/>
      <c r="M152" s="139"/>
      <c r="N152" s="140"/>
      <c r="O152" s="140"/>
      <c r="P152" s="141">
        <f>P153+P164+P186+P215+P252</f>
        <v>0</v>
      </c>
      <c r="Q152" s="140"/>
      <c r="R152" s="141">
        <f>R153+R164+R186+R215+R252</f>
        <v>0</v>
      </c>
      <c r="S152" s="140"/>
      <c r="T152" s="142">
        <f>T153+T164+T186+T215+T252</f>
        <v>0</v>
      </c>
      <c r="AR152" s="135" t="s">
        <v>173</v>
      </c>
      <c r="AT152" s="143" t="s">
        <v>74</v>
      </c>
      <c r="AU152" s="143" t="s">
        <v>75</v>
      </c>
      <c r="AY152" s="135" t="s">
        <v>166</v>
      </c>
      <c r="BK152" s="144">
        <f>BK153+BK164+BK186+BK215+BK252</f>
        <v>0</v>
      </c>
    </row>
    <row r="153" spans="1:65" s="12" customFormat="1" ht="22.9" customHeight="1">
      <c r="B153" s="134"/>
      <c r="D153" s="135" t="s">
        <v>74</v>
      </c>
      <c r="E153" s="145" t="s">
        <v>336</v>
      </c>
      <c r="F153" s="145" t="s">
        <v>337</v>
      </c>
      <c r="I153" s="137"/>
      <c r="J153" s="146">
        <f>BK153</f>
        <v>0</v>
      </c>
      <c r="L153" s="134"/>
      <c r="M153" s="139"/>
      <c r="N153" s="140"/>
      <c r="O153" s="140"/>
      <c r="P153" s="141">
        <f>SUM(P154:P163)</f>
        <v>0</v>
      </c>
      <c r="Q153" s="140"/>
      <c r="R153" s="141">
        <f>SUM(R154:R163)</f>
        <v>0</v>
      </c>
      <c r="S153" s="140"/>
      <c r="T153" s="142">
        <f>SUM(T154:T163)</f>
        <v>0</v>
      </c>
      <c r="AR153" s="135" t="s">
        <v>173</v>
      </c>
      <c r="AT153" s="143" t="s">
        <v>74</v>
      </c>
      <c r="AU153" s="143" t="s">
        <v>83</v>
      </c>
      <c r="AY153" s="135" t="s">
        <v>166</v>
      </c>
      <c r="BK153" s="144">
        <f>SUM(BK154:BK163)</f>
        <v>0</v>
      </c>
    </row>
    <row r="154" spans="1:65" s="2" customFormat="1" ht="21.75" customHeight="1">
      <c r="A154" s="29"/>
      <c r="B154" s="147"/>
      <c r="C154" s="148" t="s">
        <v>7</v>
      </c>
      <c r="D154" s="148" t="s">
        <v>169</v>
      </c>
      <c r="E154" s="149" t="s">
        <v>1259</v>
      </c>
      <c r="F154" s="150" t="s">
        <v>1260</v>
      </c>
      <c r="G154" s="151" t="s">
        <v>222</v>
      </c>
      <c r="H154" s="152">
        <v>104</v>
      </c>
      <c r="I154" s="153"/>
      <c r="J154" s="152">
        <f t="shared" ref="J154:J163" si="20">ROUND(I154*H154,3)</f>
        <v>0</v>
      </c>
      <c r="K154" s="154"/>
      <c r="L154" s="30"/>
      <c r="M154" s="155" t="s">
        <v>1</v>
      </c>
      <c r="N154" s="156" t="s">
        <v>41</v>
      </c>
      <c r="O154" s="58"/>
      <c r="P154" s="157">
        <f t="shared" ref="P154:P163" si="21">O154*H154</f>
        <v>0</v>
      </c>
      <c r="Q154" s="157">
        <v>0</v>
      </c>
      <c r="R154" s="157">
        <f t="shared" ref="R154:R163" si="22">Q154*H154</f>
        <v>0</v>
      </c>
      <c r="S154" s="157">
        <v>0</v>
      </c>
      <c r="T154" s="158">
        <f t="shared" ref="T154:T163" si="23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232</v>
      </c>
      <c r="AT154" s="159" t="s">
        <v>169</v>
      </c>
      <c r="AU154" s="159" t="s">
        <v>173</v>
      </c>
      <c r="AY154" s="14" t="s">
        <v>166</v>
      </c>
      <c r="BE154" s="160">
        <f t="shared" ref="BE154:BE163" si="24">IF(N154="základná",J154,0)</f>
        <v>0</v>
      </c>
      <c r="BF154" s="160">
        <f t="shared" ref="BF154:BF163" si="25">IF(N154="znížená",J154,0)</f>
        <v>0</v>
      </c>
      <c r="BG154" s="160">
        <f t="shared" ref="BG154:BG163" si="26">IF(N154="zákl. prenesená",J154,0)</f>
        <v>0</v>
      </c>
      <c r="BH154" s="160">
        <f t="shared" ref="BH154:BH163" si="27">IF(N154="zníž. prenesená",J154,0)</f>
        <v>0</v>
      </c>
      <c r="BI154" s="160">
        <f t="shared" ref="BI154:BI163" si="28">IF(N154="nulová",J154,0)</f>
        <v>0</v>
      </c>
      <c r="BJ154" s="14" t="s">
        <v>173</v>
      </c>
      <c r="BK154" s="161">
        <f t="shared" ref="BK154:BK163" si="29">ROUND(I154*H154,3)</f>
        <v>0</v>
      </c>
      <c r="BL154" s="14" t="s">
        <v>232</v>
      </c>
      <c r="BM154" s="159" t="s">
        <v>1261</v>
      </c>
    </row>
    <row r="155" spans="1:65" s="2" customFormat="1" ht="24.2" customHeight="1">
      <c r="A155" s="29"/>
      <c r="B155" s="147"/>
      <c r="C155" s="162" t="s">
        <v>252</v>
      </c>
      <c r="D155" s="162" t="s">
        <v>271</v>
      </c>
      <c r="E155" s="163" t="s">
        <v>1262</v>
      </c>
      <c r="F155" s="164" t="s">
        <v>1263</v>
      </c>
      <c r="G155" s="165" t="s">
        <v>222</v>
      </c>
      <c r="H155" s="166">
        <v>53</v>
      </c>
      <c r="I155" s="167"/>
      <c r="J155" s="166">
        <f t="shared" si="20"/>
        <v>0</v>
      </c>
      <c r="K155" s="168"/>
      <c r="L155" s="169"/>
      <c r="M155" s="170" t="s">
        <v>1</v>
      </c>
      <c r="N155" s="171" t="s">
        <v>41</v>
      </c>
      <c r="O155" s="58"/>
      <c r="P155" s="157">
        <f t="shared" si="21"/>
        <v>0</v>
      </c>
      <c r="Q155" s="157">
        <v>0</v>
      </c>
      <c r="R155" s="157">
        <f t="shared" si="22"/>
        <v>0</v>
      </c>
      <c r="S155" s="157">
        <v>0</v>
      </c>
      <c r="T155" s="158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307</v>
      </c>
      <c r="AT155" s="159" t="s">
        <v>271</v>
      </c>
      <c r="AU155" s="159" t="s">
        <v>173</v>
      </c>
      <c r="AY155" s="14" t="s">
        <v>166</v>
      </c>
      <c r="BE155" s="160">
        <f t="shared" si="24"/>
        <v>0</v>
      </c>
      <c r="BF155" s="160">
        <f t="shared" si="25"/>
        <v>0</v>
      </c>
      <c r="BG155" s="160">
        <f t="shared" si="26"/>
        <v>0</v>
      </c>
      <c r="BH155" s="160">
        <f t="shared" si="27"/>
        <v>0</v>
      </c>
      <c r="BI155" s="160">
        <f t="shared" si="28"/>
        <v>0</v>
      </c>
      <c r="BJ155" s="14" t="s">
        <v>173</v>
      </c>
      <c r="BK155" s="161">
        <f t="shared" si="29"/>
        <v>0</v>
      </c>
      <c r="BL155" s="14" t="s">
        <v>232</v>
      </c>
      <c r="BM155" s="159" t="s">
        <v>1264</v>
      </c>
    </row>
    <row r="156" spans="1:65" s="2" customFormat="1" ht="24.2" customHeight="1">
      <c r="A156" s="29"/>
      <c r="B156" s="147"/>
      <c r="C156" s="162" t="s">
        <v>256</v>
      </c>
      <c r="D156" s="162" t="s">
        <v>271</v>
      </c>
      <c r="E156" s="163" t="s">
        <v>1265</v>
      </c>
      <c r="F156" s="164" t="s">
        <v>1266</v>
      </c>
      <c r="G156" s="165" t="s">
        <v>222</v>
      </c>
      <c r="H156" s="166">
        <v>33</v>
      </c>
      <c r="I156" s="167"/>
      <c r="J156" s="166">
        <f t="shared" si="20"/>
        <v>0</v>
      </c>
      <c r="K156" s="168"/>
      <c r="L156" s="169"/>
      <c r="M156" s="170" t="s">
        <v>1</v>
      </c>
      <c r="N156" s="171" t="s">
        <v>41</v>
      </c>
      <c r="O156" s="58"/>
      <c r="P156" s="157">
        <f t="shared" si="21"/>
        <v>0</v>
      </c>
      <c r="Q156" s="157">
        <v>0</v>
      </c>
      <c r="R156" s="157">
        <f t="shared" si="22"/>
        <v>0</v>
      </c>
      <c r="S156" s="157">
        <v>0</v>
      </c>
      <c r="T156" s="158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307</v>
      </c>
      <c r="AT156" s="159" t="s">
        <v>271</v>
      </c>
      <c r="AU156" s="159" t="s">
        <v>173</v>
      </c>
      <c r="AY156" s="14" t="s">
        <v>166</v>
      </c>
      <c r="BE156" s="160">
        <f t="shared" si="24"/>
        <v>0</v>
      </c>
      <c r="BF156" s="160">
        <f t="shared" si="25"/>
        <v>0</v>
      </c>
      <c r="BG156" s="160">
        <f t="shared" si="26"/>
        <v>0</v>
      </c>
      <c r="BH156" s="160">
        <f t="shared" si="27"/>
        <v>0</v>
      </c>
      <c r="BI156" s="160">
        <f t="shared" si="28"/>
        <v>0</v>
      </c>
      <c r="BJ156" s="14" t="s">
        <v>173</v>
      </c>
      <c r="BK156" s="161">
        <f t="shared" si="29"/>
        <v>0</v>
      </c>
      <c r="BL156" s="14" t="s">
        <v>232</v>
      </c>
      <c r="BM156" s="159" t="s">
        <v>1267</v>
      </c>
    </row>
    <row r="157" spans="1:65" s="2" customFormat="1" ht="24.2" customHeight="1">
      <c r="A157" s="29"/>
      <c r="B157" s="147"/>
      <c r="C157" s="162" t="s">
        <v>260</v>
      </c>
      <c r="D157" s="162" t="s">
        <v>271</v>
      </c>
      <c r="E157" s="163" t="s">
        <v>1268</v>
      </c>
      <c r="F157" s="164" t="s">
        <v>1269</v>
      </c>
      <c r="G157" s="165" t="s">
        <v>222</v>
      </c>
      <c r="H157" s="166">
        <v>18</v>
      </c>
      <c r="I157" s="167"/>
      <c r="J157" s="166">
        <f t="shared" si="20"/>
        <v>0</v>
      </c>
      <c r="K157" s="168"/>
      <c r="L157" s="169"/>
      <c r="M157" s="170" t="s">
        <v>1</v>
      </c>
      <c r="N157" s="171" t="s">
        <v>41</v>
      </c>
      <c r="O157" s="58"/>
      <c r="P157" s="157">
        <f t="shared" si="21"/>
        <v>0</v>
      </c>
      <c r="Q157" s="157">
        <v>0</v>
      </c>
      <c r="R157" s="157">
        <f t="shared" si="22"/>
        <v>0</v>
      </c>
      <c r="S157" s="157">
        <v>0</v>
      </c>
      <c r="T157" s="158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307</v>
      </c>
      <c r="AT157" s="159" t="s">
        <v>271</v>
      </c>
      <c r="AU157" s="159" t="s">
        <v>173</v>
      </c>
      <c r="AY157" s="14" t="s">
        <v>166</v>
      </c>
      <c r="BE157" s="160">
        <f t="shared" si="24"/>
        <v>0</v>
      </c>
      <c r="BF157" s="160">
        <f t="shared" si="25"/>
        <v>0</v>
      </c>
      <c r="BG157" s="160">
        <f t="shared" si="26"/>
        <v>0</v>
      </c>
      <c r="BH157" s="160">
        <f t="shared" si="27"/>
        <v>0</v>
      </c>
      <c r="BI157" s="160">
        <f t="shared" si="28"/>
        <v>0</v>
      </c>
      <c r="BJ157" s="14" t="s">
        <v>173</v>
      </c>
      <c r="BK157" s="161">
        <f t="shared" si="29"/>
        <v>0</v>
      </c>
      <c r="BL157" s="14" t="s">
        <v>232</v>
      </c>
      <c r="BM157" s="159" t="s">
        <v>1270</v>
      </c>
    </row>
    <row r="158" spans="1:65" s="2" customFormat="1" ht="16.5" customHeight="1">
      <c r="A158" s="29"/>
      <c r="B158" s="147"/>
      <c r="C158" s="148" t="s">
        <v>265</v>
      </c>
      <c r="D158" s="148" t="s">
        <v>169</v>
      </c>
      <c r="E158" s="149" t="s">
        <v>1271</v>
      </c>
      <c r="F158" s="150" t="s">
        <v>1272</v>
      </c>
      <c r="G158" s="151" t="s">
        <v>222</v>
      </c>
      <c r="H158" s="152">
        <v>24</v>
      </c>
      <c r="I158" s="153"/>
      <c r="J158" s="152">
        <f t="shared" si="20"/>
        <v>0</v>
      </c>
      <c r="K158" s="154"/>
      <c r="L158" s="30"/>
      <c r="M158" s="155" t="s">
        <v>1</v>
      </c>
      <c r="N158" s="156" t="s">
        <v>41</v>
      </c>
      <c r="O158" s="58"/>
      <c r="P158" s="157">
        <f t="shared" si="21"/>
        <v>0</v>
      </c>
      <c r="Q158" s="157">
        <v>0</v>
      </c>
      <c r="R158" s="157">
        <f t="shared" si="22"/>
        <v>0</v>
      </c>
      <c r="S158" s="157">
        <v>0</v>
      </c>
      <c r="T158" s="158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232</v>
      </c>
      <c r="AT158" s="159" t="s">
        <v>169</v>
      </c>
      <c r="AU158" s="159" t="s">
        <v>173</v>
      </c>
      <c r="AY158" s="14" t="s">
        <v>166</v>
      </c>
      <c r="BE158" s="160">
        <f t="shared" si="24"/>
        <v>0</v>
      </c>
      <c r="BF158" s="160">
        <f t="shared" si="25"/>
        <v>0</v>
      </c>
      <c r="BG158" s="160">
        <f t="shared" si="26"/>
        <v>0</v>
      </c>
      <c r="BH158" s="160">
        <f t="shared" si="27"/>
        <v>0</v>
      </c>
      <c r="BI158" s="160">
        <f t="shared" si="28"/>
        <v>0</v>
      </c>
      <c r="BJ158" s="14" t="s">
        <v>173</v>
      </c>
      <c r="BK158" s="161">
        <f t="shared" si="29"/>
        <v>0</v>
      </c>
      <c r="BL158" s="14" t="s">
        <v>232</v>
      </c>
      <c r="BM158" s="159" t="s">
        <v>1273</v>
      </c>
    </row>
    <row r="159" spans="1:65" s="2" customFormat="1" ht="24.2" customHeight="1">
      <c r="A159" s="29"/>
      <c r="B159" s="147"/>
      <c r="C159" s="162" t="s">
        <v>270</v>
      </c>
      <c r="D159" s="162" t="s">
        <v>271</v>
      </c>
      <c r="E159" s="163" t="s">
        <v>1274</v>
      </c>
      <c r="F159" s="164" t="s">
        <v>1275</v>
      </c>
      <c r="G159" s="165" t="s">
        <v>222</v>
      </c>
      <c r="H159" s="166">
        <v>17</v>
      </c>
      <c r="I159" s="167"/>
      <c r="J159" s="166">
        <f t="shared" si="20"/>
        <v>0</v>
      </c>
      <c r="K159" s="168"/>
      <c r="L159" s="169"/>
      <c r="M159" s="170" t="s">
        <v>1</v>
      </c>
      <c r="N159" s="171" t="s">
        <v>41</v>
      </c>
      <c r="O159" s="58"/>
      <c r="P159" s="157">
        <f t="shared" si="21"/>
        <v>0</v>
      </c>
      <c r="Q159" s="157">
        <v>0</v>
      </c>
      <c r="R159" s="157">
        <f t="shared" si="22"/>
        <v>0</v>
      </c>
      <c r="S159" s="157">
        <v>0</v>
      </c>
      <c r="T159" s="158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307</v>
      </c>
      <c r="AT159" s="159" t="s">
        <v>271</v>
      </c>
      <c r="AU159" s="159" t="s">
        <v>173</v>
      </c>
      <c r="AY159" s="14" t="s">
        <v>166</v>
      </c>
      <c r="BE159" s="160">
        <f t="shared" si="24"/>
        <v>0</v>
      </c>
      <c r="BF159" s="160">
        <f t="shared" si="25"/>
        <v>0</v>
      </c>
      <c r="BG159" s="160">
        <f t="shared" si="26"/>
        <v>0</v>
      </c>
      <c r="BH159" s="160">
        <f t="shared" si="27"/>
        <v>0</v>
      </c>
      <c r="BI159" s="160">
        <f t="shared" si="28"/>
        <v>0</v>
      </c>
      <c r="BJ159" s="14" t="s">
        <v>173</v>
      </c>
      <c r="BK159" s="161">
        <f t="shared" si="29"/>
        <v>0</v>
      </c>
      <c r="BL159" s="14" t="s">
        <v>232</v>
      </c>
      <c r="BM159" s="159" t="s">
        <v>1276</v>
      </c>
    </row>
    <row r="160" spans="1:65" s="2" customFormat="1" ht="24.2" customHeight="1">
      <c r="A160" s="29"/>
      <c r="B160" s="147"/>
      <c r="C160" s="162" t="s">
        <v>277</v>
      </c>
      <c r="D160" s="162" t="s">
        <v>271</v>
      </c>
      <c r="E160" s="163" t="s">
        <v>1277</v>
      </c>
      <c r="F160" s="164" t="s">
        <v>1278</v>
      </c>
      <c r="G160" s="165" t="s">
        <v>222</v>
      </c>
      <c r="H160" s="166">
        <v>7</v>
      </c>
      <c r="I160" s="167"/>
      <c r="J160" s="166">
        <f t="shared" si="20"/>
        <v>0</v>
      </c>
      <c r="K160" s="168"/>
      <c r="L160" s="169"/>
      <c r="M160" s="170" t="s">
        <v>1</v>
      </c>
      <c r="N160" s="171" t="s">
        <v>41</v>
      </c>
      <c r="O160" s="58"/>
      <c r="P160" s="157">
        <f t="shared" si="21"/>
        <v>0</v>
      </c>
      <c r="Q160" s="157">
        <v>0</v>
      </c>
      <c r="R160" s="157">
        <f t="shared" si="22"/>
        <v>0</v>
      </c>
      <c r="S160" s="157">
        <v>0</v>
      </c>
      <c r="T160" s="158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307</v>
      </c>
      <c r="AT160" s="159" t="s">
        <v>271</v>
      </c>
      <c r="AU160" s="159" t="s">
        <v>173</v>
      </c>
      <c r="AY160" s="14" t="s">
        <v>166</v>
      </c>
      <c r="BE160" s="160">
        <f t="shared" si="24"/>
        <v>0</v>
      </c>
      <c r="BF160" s="160">
        <f t="shared" si="25"/>
        <v>0</v>
      </c>
      <c r="BG160" s="160">
        <f t="shared" si="26"/>
        <v>0</v>
      </c>
      <c r="BH160" s="160">
        <f t="shared" si="27"/>
        <v>0</v>
      </c>
      <c r="BI160" s="160">
        <f t="shared" si="28"/>
        <v>0</v>
      </c>
      <c r="BJ160" s="14" t="s">
        <v>173</v>
      </c>
      <c r="BK160" s="161">
        <f t="shared" si="29"/>
        <v>0</v>
      </c>
      <c r="BL160" s="14" t="s">
        <v>232</v>
      </c>
      <c r="BM160" s="159" t="s">
        <v>1279</v>
      </c>
    </row>
    <row r="161" spans="1:65" s="2" customFormat="1" ht="16.5" customHeight="1">
      <c r="A161" s="29"/>
      <c r="B161" s="147"/>
      <c r="C161" s="162" t="s">
        <v>281</v>
      </c>
      <c r="D161" s="162" t="s">
        <v>271</v>
      </c>
      <c r="E161" s="163" t="s">
        <v>1280</v>
      </c>
      <c r="F161" s="164" t="s">
        <v>1281</v>
      </c>
      <c r="G161" s="165" t="s">
        <v>268</v>
      </c>
      <c r="H161" s="166">
        <v>3</v>
      </c>
      <c r="I161" s="167"/>
      <c r="J161" s="166">
        <f t="shared" si="20"/>
        <v>0</v>
      </c>
      <c r="K161" s="168"/>
      <c r="L161" s="169"/>
      <c r="M161" s="170" t="s">
        <v>1</v>
      </c>
      <c r="N161" s="171" t="s">
        <v>41</v>
      </c>
      <c r="O161" s="58"/>
      <c r="P161" s="157">
        <f t="shared" si="21"/>
        <v>0</v>
      </c>
      <c r="Q161" s="157">
        <v>0</v>
      </c>
      <c r="R161" s="157">
        <f t="shared" si="22"/>
        <v>0</v>
      </c>
      <c r="S161" s="157">
        <v>0</v>
      </c>
      <c r="T161" s="158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307</v>
      </c>
      <c r="AT161" s="159" t="s">
        <v>271</v>
      </c>
      <c r="AU161" s="159" t="s">
        <v>173</v>
      </c>
      <c r="AY161" s="14" t="s">
        <v>166</v>
      </c>
      <c r="BE161" s="160">
        <f t="shared" si="24"/>
        <v>0</v>
      </c>
      <c r="BF161" s="160">
        <f t="shared" si="25"/>
        <v>0</v>
      </c>
      <c r="BG161" s="160">
        <f t="shared" si="26"/>
        <v>0</v>
      </c>
      <c r="BH161" s="160">
        <f t="shared" si="27"/>
        <v>0</v>
      </c>
      <c r="BI161" s="160">
        <f t="shared" si="28"/>
        <v>0</v>
      </c>
      <c r="BJ161" s="14" t="s">
        <v>173</v>
      </c>
      <c r="BK161" s="161">
        <f t="shared" si="29"/>
        <v>0</v>
      </c>
      <c r="BL161" s="14" t="s">
        <v>232</v>
      </c>
      <c r="BM161" s="159" t="s">
        <v>1282</v>
      </c>
    </row>
    <row r="162" spans="1:65" s="2" customFormat="1" ht="16.5" customHeight="1">
      <c r="A162" s="29"/>
      <c r="B162" s="147"/>
      <c r="C162" s="162" t="s">
        <v>285</v>
      </c>
      <c r="D162" s="162" t="s">
        <v>271</v>
      </c>
      <c r="E162" s="163" t="s">
        <v>1283</v>
      </c>
      <c r="F162" s="164" t="s">
        <v>1284</v>
      </c>
      <c r="G162" s="165" t="s">
        <v>222</v>
      </c>
      <c r="H162" s="166">
        <v>50</v>
      </c>
      <c r="I162" s="167"/>
      <c r="J162" s="166">
        <f t="shared" si="20"/>
        <v>0</v>
      </c>
      <c r="K162" s="168"/>
      <c r="L162" s="169"/>
      <c r="M162" s="170" t="s">
        <v>1</v>
      </c>
      <c r="N162" s="171" t="s">
        <v>41</v>
      </c>
      <c r="O162" s="58"/>
      <c r="P162" s="157">
        <f t="shared" si="21"/>
        <v>0</v>
      </c>
      <c r="Q162" s="157">
        <v>0</v>
      </c>
      <c r="R162" s="157">
        <f t="shared" si="22"/>
        <v>0</v>
      </c>
      <c r="S162" s="157">
        <v>0</v>
      </c>
      <c r="T162" s="158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307</v>
      </c>
      <c r="AT162" s="159" t="s">
        <v>271</v>
      </c>
      <c r="AU162" s="159" t="s">
        <v>173</v>
      </c>
      <c r="AY162" s="14" t="s">
        <v>166</v>
      </c>
      <c r="BE162" s="160">
        <f t="shared" si="24"/>
        <v>0</v>
      </c>
      <c r="BF162" s="160">
        <f t="shared" si="25"/>
        <v>0</v>
      </c>
      <c r="BG162" s="160">
        <f t="shared" si="26"/>
        <v>0</v>
      </c>
      <c r="BH162" s="160">
        <f t="shared" si="27"/>
        <v>0</v>
      </c>
      <c r="BI162" s="160">
        <f t="shared" si="28"/>
        <v>0</v>
      </c>
      <c r="BJ162" s="14" t="s">
        <v>173</v>
      </c>
      <c r="BK162" s="161">
        <f t="shared" si="29"/>
        <v>0</v>
      </c>
      <c r="BL162" s="14" t="s">
        <v>232</v>
      </c>
      <c r="BM162" s="159" t="s">
        <v>1285</v>
      </c>
    </row>
    <row r="163" spans="1:65" s="2" customFormat="1" ht="24.2" customHeight="1">
      <c r="A163" s="29"/>
      <c r="B163" s="147"/>
      <c r="C163" s="148" t="s">
        <v>291</v>
      </c>
      <c r="D163" s="148" t="s">
        <v>169</v>
      </c>
      <c r="E163" s="149" t="s">
        <v>1286</v>
      </c>
      <c r="F163" s="150" t="s">
        <v>1287</v>
      </c>
      <c r="G163" s="151" t="s">
        <v>235</v>
      </c>
      <c r="H163" s="152">
        <v>3.1E-2</v>
      </c>
      <c r="I163" s="153"/>
      <c r="J163" s="152">
        <f t="shared" si="20"/>
        <v>0</v>
      </c>
      <c r="K163" s="154"/>
      <c r="L163" s="30"/>
      <c r="M163" s="155" t="s">
        <v>1</v>
      </c>
      <c r="N163" s="156" t="s">
        <v>41</v>
      </c>
      <c r="O163" s="58"/>
      <c r="P163" s="157">
        <f t="shared" si="21"/>
        <v>0</v>
      </c>
      <c r="Q163" s="157">
        <v>0</v>
      </c>
      <c r="R163" s="157">
        <f t="shared" si="22"/>
        <v>0</v>
      </c>
      <c r="S163" s="157">
        <v>0</v>
      </c>
      <c r="T163" s="158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232</v>
      </c>
      <c r="AT163" s="159" t="s">
        <v>169</v>
      </c>
      <c r="AU163" s="159" t="s">
        <v>173</v>
      </c>
      <c r="AY163" s="14" t="s">
        <v>166</v>
      </c>
      <c r="BE163" s="160">
        <f t="shared" si="24"/>
        <v>0</v>
      </c>
      <c r="BF163" s="160">
        <f t="shared" si="25"/>
        <v>0</v>
      </c>
      <c r="BG163" s="160">
        <f t="shared" si="26"/>
        <v>0</v>
      </c>
      <c r="BH163" s="160">
        <f t="shared" si="27"/>
        <v>0</v>
      </c>
      <c r="BI163" s="160">
        <f t="shared" si="28"/>
        <v>0</v>
      </c>
      <c r="BJ163" s="14" t="s">
        <v>173</v>
      </c>
      <c r="BK163" s="161">
        <f t="shared" si="29"/>
        <v>0</v>
      </c>
      <c r="BL163" s="14" t="s">
        <v>232</v>
      </c>
      <c r="BM163" s="159" t="s">
        <v>1288</v>
      </c>
    </row>
    <row r="164" spans="1:65" s="12" customFormat="1" ht="22.9" customHeight="1">
      <c r="B164" s="134"/>
      <c r="D164" s="135" t="s">
        <v>74</v>
      </c>
      <c r="E164" s="145" t="s">
        <v>791</v>
      </c>
      <c r="F164" s="145" t="s">
        <v>792</v>
      </c>
      <c r="I164" s="137"/>
      <c r="J164" s="146">
        <f>BK164</f>
        <v>0</v>
      </c>
      <c r="L164" s="134"/>
      <c r="M164" s="139"/>
      <c r="N164" s="140"/>
      <c r="O164" s="140"/>
      <c r="P164" s="141">
        <f>SUM(P165:P185)</f>
        <v>0</v>
      </c>
      <c r="Q164" s="140"/>
      <c r="R164" s="141">
        <f>SUM(R165:R185)</f>
        <v>0</v>
      </c>
      <c r="S164" s="140"/>
      <c r="T164" s="142">
        <f>SUM(T165:T185)</f>
        <v>0</v>
      </c>
      <c r="AR164" s="135" t="s">
        <v>173</v>
      </c>
      <c r="AT164" s="143" t="s">
        <v>74</v>
      </c>
      <c r="AU164" s="143" t="s">
        <v>83</v>
      </c>
      <c r="AY164" s="135" t="s">
        <v>166</v>
      </c>
      <c r="BK164" s="144">
        <f>SUM(BK165:BK185)</f>
        <v>0</v>
      </c>
    </row>
    <row r="165" spans="1:65" s="2" customFormat="1" ht="24.2" customHeight="1">
      <c r="A165" s="29"/>
      <c r="B165" s="147"/>
      <c r="C165" s="148" t="s">
        <v>299</v>
      </c>
      <c r="D165" s="148" t="s">
        <v>169</v>
      </c>
      <c r="E165" s="149" t="s">
        <v>1289</v>
      </c>
      <c r="F165" s="150" t="s">
        <v>1290</v>
      </c>
      <c r="G165" s="151" t="s">
        <v>271</v>
      </c>
      <c r="H165" s="152">
        <v>40</v>
      </c>
      <c r="I165" s="153"/>
      <c r="J165" s="152">
        <f t="shared" ref="J165:J185" si="30">ROUND(I165*H165,3)</f>
        <v>0</v>
      </c>
      <c r="K165" s="154"/>
      <c r="L165" s="30"/>
      <c r="M165" s="155" t="s">
        <v>1</v>
      </c>
      <c r="N165" s="156" t="s">
        <v>41</v>
      </c>
      <c r="O165" s="58"/>
      <c r="P165" s="157">
        <f t="shared" ref="P165:P185" si="31">O165*H165</f>
        <v>0</v>
      </c>
      <c r="Q165" s="157">
        <v>0</v>
      </c>
      <c r="R165" s="157">
        <f t="shared" ref="R165:R185" si="32">Q165*H165</f>
        <v>0</v>
      </c>
      <c r="S165" s="157">
        <v>0</v>
      </c>
      <c r="T165" s="158">
        <f t="shared" ref="T165:T185" si="3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232</v>
      </c>
      <c r="AT165" s="159" t="s">
        <v>169</v>
      </c>
      <c r="AU165" s="159" t="s">
        <v>173</v>
      </c>
      <c r="AY165" s="14" t="s">
        <v>166</v>
      </c>
      <c r="BE165" s="160">
        <f t="shared" ref="BE165:BE185" si="34">IF(N165="základná",J165,0)</f>
        <v>0</v>
      </c>
      <c r="BF165" s="160">
        <f t="shared" ref="BF165:BF185" si="35">IF(N165="znížená",J165,0)</f>
        <v>0</v>
      </c>
      <c r="BG165" s="160">
        <f t="shared" ref="BG165:BG185" si="36">IF(N165="zákl. prenesená",J165,0)</f>
        <v>0</v>
      </c>
      <c r="BH165" s="160">
        <f t="shared" ref="BH165:BH185" si="37">IF(N165="zníž. prenesená",J165,0)</f>
        <v>0</v>
      </c>
      <c r="BI165" s="160">
        <f t="shared" ref="BI165:BI185" si="38">IF(N165="nulová",J165,0)</f>
        <v>0</v>
      </c>
      <c r="BJ165" s="14" t="s">
        <v>173</v>
      </c>
      <c r="BK165" s="161">
        <f t="shared" ref="BK165:BK185" si="39">ROUND(I165*H165,3)</f>
        <v>0</v>
      </c>
      <c r="BL165" s="14" t="s">
        <v>232</v>
      </c>
      <c r="BM165" s="159" t="s">
        <v>1291</v>
      </c>
    </row>
    <row r="166" spans="1:65" s="2" customFormat="1" ht="24.2" customHeight="1">
      <c r="A166" s="29"/>
      <c r="B166" s="147"/>
      <c r="C166" s="148" t="s">
        <v>303</v>
      </c>
      <c r="D166" s="148" t="s">
        <v>169</v>
      </c>
      <c r="E166" s="149" t="s">
        <v>1292</v>
      </c>
      <c r="F166" s="150" t="s">
        <v>1293</v>
      </c>
      <c r="G166" s="151" t="s">
        <v>271</v>
      </c>
      <c r="H166" s="152">
        <v>3</v>
      </c>
      <c r="I166" s="153"/>
      <c r="J166" s="152">
        <f t="shared" si="30"/>
        <v>0</v>
      </c>
      <c r="K166" s="154"/>
      <c r="L166" s="30"/>
      <c r="M166" s="155" t="s">
        <v>1</v>
      </c>
      <c r="N166" s="156" t="s">
        <v>41</v>
      </c>
      <c r="O166" s="58"/>
      <c r="P166" s="157">
        <f t="shared" si="31"/>
        <v>0</v>
      </c>
      <c r="Q166" s="157">
        <v>0</v>
      </c>
      <c r="R166" s="157">
        <f t="shared" si="32"/>
        <v>0</v>
      </c>
      <c r="S166" s="157">
        <v>0</v>
      </c>
      <c r="T166" s="158">
        <f t="shared" si="3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232</v>
      </c>
      <c r="AT166" s="159" t="s">
        <v>169</v>
      </c>
      <c r="AU166" s="159" t="s">
        <v>173</v>
      </c>
      <c r="AY166" s="14" t="s">
        <v>166</v>
      </c>
      <c r="BE166" s="160">
        <f t="shared" si="34"/>
        <v>0</v>
      </c>
      <c r="BF166" s="160">
        <f t="shared" si="35"/>
        <v>0</v>
      </c>
      <c r="BG166" s="160">
        <f t="shared" si="36"/>
        <v>0</v>
      </c>
      <c r="BH166" s="160">
        <f t="shared" si="37"/>
        <v>0</v>
      </c>
      <c r="BI166" s="160">
        <f t="shared" si="38"/>
        <v>0</v>
      </c>
      <c r="BJ166" s="14" t="s">
        <v>173</v>
      </c>
      <c r="BK166" s="161">
        <f t="shared" si="39"/>
        <v>0</v>
      </c>
      <c r="BL166" s="14" t="s">
        <v>232</v>
      </c>
      <c r="BM166" s="159" t="s">
        <v>1294</v>
      </c>
    </row>
    <row r="167" spans="1:65" s="2" customFormat="1" ht="24.2" customHeight="1">
      <c r="A167" s="29"/>
      <c r="B167" s="147"/>
      <c r="C167" s="148" t="s">
        <v>307</v>
      </c>
      <c r="D167" s="148" t="s">
        <v>169</v>
      </c>
      <c r="E167" s="149" t="s">
        <v>1295</v>
      </c>
      <c r="F167" s="150" t="s">
        <v>1296</v>
      </c>
      <c r="G167" s="151" t="s">
        <v>271</v>
      </c>
      <c r="H167" s="152">
        <v>17</v>
      </c>
      <c r="I167" s="153"/>
      <c r="J167" s="152">
        <f t="shared" si="30"/>
        <v>0</v>
      </c>
      <c r="K167" s="154"/>
      <c r="L167" s="30"/>
      <c r="M167" s="155" t="s">
        <v>1</v>
      </c>
      <c r="N167" s="156" t="s">
        <v>41</v>
      </c>
      <c r="O167" s="58"/>
      <c r="P167" s="157">
        <f t="shared" si="31"/>
        <v>0</v>
      </c>
      <c r="Q167" s="157">
        <v>0</v>
      </c>
      <c r="R167" s="157">
        <f t="shared" si="32"/>
        <v>0</v>
      </c>
      <c r="S167" s="157">
        <v>0</v>
      </c>
      <c r="T167" s="158">
        <f t="shared" si="3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232</v>
      </c>
      <c r="AT167" s="159" t="s">
        <v>169</v>
      </c>
      <c r="AU167" s="159" t="s">
        <v>173</v>
      </c>
      <c r="AY167" s="14" t="s">
        <v>166</v>
      </c>
      <c r="BE167" s="160">
        <f t="shared" si="34"/>
        <v>0</v>
      </c>
      <c r="BF167" s="160">
        <f t="shared" si="35"/>
        <v>0</v>
      </c>
      <c r="BG167" s="160">
        <f t="shared" si="36"/>
        <v>0</v>
      </c>
      <c r="BH167" s="160">
        <f t="shared" si="37"/>
        <v>0</v>
      </c>
      <c r="BI167" s="160">
        <f t="shared" si="38"/>
        <v>0</v>
      </c>
      <c r="BJ167" s="14" t="s">
        <v>173</v>
      </c>
      <c r="BK167" s="161">
        <f t="shared" si="39"/>
        <v>0</v>
      </c>
      <c r="BL167" s="14" t="s">
        <v>232</v>
      </c>
      <c r="BM167" s="159" t="s">
        <v>1297</v>
      </c>
    </row>
    <row r="168" spans="1:65" s="2" customFormat="1" ht="16.5" customHeight="1">
      <c r="A168" s="29"/>
      <c r="B168" s="147"/>
      <c r="C168" s="148" t="s">
        <v>311</v>
      </c>
      <c r="D168" s="148" t="s">
        <v>169</v>
      </c>
      <c r="E168" s="149" t="s">
        <v>1298</v>
      </c>
      <c r="F168" s="150" t="s">
        <v>1299</v>
      </c>
      <c r="G168" s="151" t="s">
        <v>271</v>
      </c>
      <c r="H168" s="152">
        <v>19</v>
      </c>
      <c r="I168" s="153"/>
      <c r="J168" s="152">
        <f t="shared" si="30"/>
        <v>0</v>
      </c>
      <c r="K168" s="154"/>
      <c r="L168" s="30"/>
      <c r="M168" s="155" t="s">
        <v>1</v>
      </c>
      <c r="N168" s="156" t="s">
        <v>41</v>
      </c>
      <c r="O168" s="58"/>
      <c r="P168" s="157">
        <f t="shared" si="31"/>
        <v>0</v>
      </c>
      <c r="Q168" s="157">
        <v>0</v>
      </c>
      <c r="R168" s="157">
        <f t="shared" si="32"/>
        <v>0</v>
      </c>
      <c r="S168" s="157">
        <v>0</v>
      </c>
      <c r="T168" s="158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232</v>
      </c>
      <c r="AT168" s="159" t="s">
        <v>169</v>
      </c>
      <c r="AU168" s="159" t="s">
        <v>173</v>
      </c>
      <c r="AY168" s="14" t="s">
        <v>166</v>
      </c>
      <c r="BE168" s="160">
        <f t="shared" si="34"/>
        <v>0</v>
      </c>
      <c r="BF168" s="160">
        <f t="shared" si="35"/>
        <v>0</v>
      </c>
      <c r="BG168" s="160">
        <f t="shared" si="36"/>
        <v>0</v>
      </c>
      <c r="BH168" s="160">
        <f t="shared" si="37"/>
        <v>0</v>
      </c>
      <c r="BI168" s="160">
        <f t="shared" si="38"/>
        <v>0</v>
      </c>
      <c r="BJ168" s="14" t="s">
        <v>173</v>
      </c>
      <c r="BK168" s="161">
        <f t="shared" si="39"/>
        <v>0</v>
      </c>
      <c r="BL168" s="14" t="s">
        <v>232</v>
      </c>
      <c r="BM168" s="159" t="s">
        <v>1300</v>
      </c>
    </row>
    <row r="169" spans="1:65" s="2" customFormat="1" ht="16.5" customHeight="1">
      <c r="A169" s="29"/>
      <c r="B169" s="147"/>
      <c r="C169" s="148" t="s">
        <v>315</v>
      </c>
      <c r="D169" s="148" t="s">
        <v>169</v>
      </c>
      <c r="E169" s="149" t="s">
        <v>1301</v>
      </c>
      <c r="F169" s="150" t="s">
        <v>1302</v>
      </c>
      <c r="G169" s="151" t="s">
        <v>271</v>
      </c>
      <c r="H169" s="152">
        <v>8</v>
      </c>
      <c r="I169" s="153"/>
      <c r="J169" s="152">
        <f t="shared" si="30"/>
        <v>0</v>
      </c>
      <c r="K169" s="154"/>
      <c r="L169" s="30"/>
      <c r="M169" s="155" t="s">
        <v>1</v>
      </c>
      <c r="N169" s="156" t="s">
        <v>41</v>
      </c>
      <c r="O169" s="58"/>
      <c r="P169" s="157">
        <f t="shared" si="31"/>
        <v>0</v>
      </c>
      <c r="Q169" s="157">
        <v>0</v>
      </c>
      <c r="R169" s="157">
        <f t="shared" si="32"/>
        <v>0</v>
      </c>
      <c r="S169" s="157">
        <v>0</v>
      </c>
      <c r="T169" s="158">
        <f t="shared" si="3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232</v>
      </c>
      <c r="AT169" s="159" t="s">
        <v>169</v>
      </c>
      <c r="AU169" s="159" t="s">
        <v>173</v>
      </c>
      <c r="AY169" s="14" t="s">
        <v>166</v>
      </c>
      <c r="BE169" s="160">
        <f t="shared" si="34"/>
        <v>0</v>
      </c>
      <c r="BF169" s="160">
        <f t="shared" si="35"/>
        <v>0</v>
      </c>
      <c r="BG169" s="160">
        <f t="shared" si="36"/>
        <v>0</v>
      </c>
      <c r="BH169" s="160">
        <f t="shared" si="37"/>
        <v>0</v>
      </c>
      <c r="BI169" s="160">
        <f t="shared" si="38"/>
        <v>0</v>
      </c>
      <c r="BJ169" s="14" t="s">
        <v>173</v>
      </c>
      <c r="BK169" s="161">
        <f t="shared" si="39"/>
        <v>0</v>
      </c>
      <c r="BL169" s="14" t="s">
        <v>232</v>
      </c>
      <c r="BM169" s="159" t="s">
        <v>1303</v>
      </c>
    </row>
    <row r="170" spans="1:65" s="2" customFormat="1" ht="16.5" customHeight="1">
      <c r="A170" s="29"/>
      <c r="B170" s="147"/>
      <c r="C170" s="148" t="s">
        <v>319</v>
      </c>
      <c r="D170" s="148" t="s">
        <v>169</v>
      </c>
      <c r="E170" s="149" t="s">
        <v>1304</v>
      </c>
      <c r="F170" s="150" t="s">
        <v>1305</v>
      </c>
      <c r="G170" s="151" t="s">
        <v>271</v>
      </c>
      <c r="H170" s="152">
        <v>9</v>
      </c>
      <c r="I170" s="153"/>
      <c r="J170" s="152">
        <f t="shared" si="30"/>
        <v>0</v>
      </c>
      <c r="K170" s="154"/>
      <c r="L170" s="30"/>
      <c r="M170" s="155" t="s">
        <v>1</v>
      </c>
      <c r="N170" s="156" t="s">
        <v>41</v>
      </c>
      <c r="O170" s="58"/>
      <c r="P170" s="157">
        <f t="shared" si="31"/>
        <v>0</v>
      </c>
      <c r="Q170" s="157">
        <v>0</v>
      </c>
      <c r="R170" s="157">
        <f t="shared" si="32"/>
        <v>0</v>
      </c>
      <c r="S170" s="157">
        <v>0</v>
      </c>
      <c r="T170" s="158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232</v>
      </c>
      <c r="AT170" s="159" t="s">
        <v>169</v>
      </c>
      <c r="AU170" s="159" t="s">
        <v>173</v>
      </c>
      <c r="AY170" s="14" t="s">
        <v>166</v>
      </c>
      <c r="BE170" s="160">
        <f t="shared" si="34"/>
        <v>0</v>
      </c>
      <c r="BF170" s="160">
        <f t="shared" si="35"/>
        <v>0</v>
      </c>
      <c r="BG170" s="160">
        <f t="shared" si="36"/>
        <v>0</v>
      </c>
      <c r="BH170" s="160">
        <f t="shared" si="37"/>
        <v>0</v>
      </c>
      <c r="BI170" s="160">
        <f t="shared" si="38"/>
        <v>0</v>
      </c>
      <c r="BJ170" s="14" t="s">
        <v>173</v>
      </c>
      <c r="BK170" s="161">
        <f t="shared" si="39"/>
        <v>0</v>
      </c>
      <c r="BL170" s="14" t="s">
        <v>232</v>
      </c>
      <c r="BM170" s="159" t="s">
        <v>1306</v>
      </c>
    </row>
    <row r="171" spans="1:65" s="2" customFormat="1" ht="21.75" customHeight="1">
      <c r="A171" s="29"/>
      <c r="B171" s="147"/>
      <c r="C171" s="148" t="s">
        <v>323</v>
      </c>
      <c r="D171" s="148" t="s">
        <v>169</v>
      </c>
      <c r="E171" s="149" t="s">
        <v>1307</v>
      </c>
      <c r="F171" s="150" t="s">
        <v>1308</v>
      </c>
      <c r="G171" s="151" t="s">
        <v>274</v>
      </c>
      <c r="H171" s="152">
        <v>18</v>
      </c>
      <c r="I171" s="153"/>
      <c r="J171" s="152">
        <f t="shared" si="30"/>
        <v>0</v>
      </c>
      <c r="K171" s="154"/>
      <c r="L171" s="30"/>
      <c r="M171" s="155" t="s">
        <v>1</v>
      </c>
      <c r="N171" s="156" t="s">
        <v>41</v>
      </c>
      <c r="O171" s="58"/>
      <c r="P171" s="157">
        <f t="shared" si="31"/>
        <v>0</v>
      </c>
      <c r="Q171" s="157">
        <v>0</v>
      </c>
      <c r="R171" s="157">
        <f t="shared" si="32"/>
        <v>0</v>
      </c>
      <c r="S171" s="157">
        <v>0</v>
      </c>
      <c r="T171" s="158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232</v>
      </c>
      <c r="AT171" s="159" t="s">
        <v>169</v>
      </c>
      <c r="AU171" s="159" t="s">
        <v>173</v>
      </c>
      <c r="AY171" s="14" t="s">
        <v>166</v>
      </c>
      <c r="BE171" s="160">
        <f t="shared" si="34"/>
        <v>0</v>
      </c>
      <c r="BF171" s="160">
        <f t="shared" si="35"/>
        <v>0</v>
      </c>
      <c r="BG171" s="160">
        <f t="shared" si="36"/>
        <v>0</v>
      </c>
      <c r="BH171" s="160">
        <f t="shared" si="37"/>
        <v>0</v>
      </c>
      <c r="BI171" s="160">
        <f t="shared" si="38"/>
        <v>0</v>
      </c>
      <c r="BJ171" s="14" t="s">
        <v>173</v>
      </c>
      <c r="BK171" s="161">
        <f t="shared" si="39"/>
        <v>0</v>
      </c>
      <c r="BL171" s="14" t="s">
        <v>232</v>
      </c>
      <c r="BM171" s="159" t="s">
        <v>1309</v>
      </c>
    </row>
    <row r="172" spans="1:65" s="2" customFormat="1" ht="21.75" customHeight="1">
      <c r="A172" s="29"/>
      <c r="B172" s="147"/>
      <c r="C172" s="148" t="s">
        <v>327</v>
      </c>
      <c r="D172" s="148" t="s">
        <v>169</v>
      </c>
      <c r="E172" s="149" t="s">
        <v>1310</v>
      </c>
      <c r="F172" s="150" t="s">
        <v>1311</v>
      </c>
      <c r="G172" s="151" t="s">
        <v>274</v>
      </c>
      <c r="H172" s="152">
        <v>7</v>
      </c>
      <c r="I172" s="153"/>
      <c r="J172" s="152">
        <f t="shared" si="30"/>
        <v>0</v>
      </c>
      <c r="K172" s="154"/>
      <c r="L172" s="30"/>
      <c r="M172" s="155" t="s">
        <v>1</v>
      </c>
      <c r="N172" s="156" t="s">
        <v>41</v>
      </c>
      <c r="O172" s="58"/>
      <c r="P172" s="157">
        <f t="shared" si="31"/>
        <v>0</v>
      </c>
      <c r="Q172" s="157">
        <v>0</v>
      </c>
      <c r="R172" s="157">
        <f t="shared" si="32"/>
        <v>0</v>
      </c>
      <c r="S172" s="157">
        <v>0</v>
      </c>
      <c r="T172" s="158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232</v>
      </c>
      <c r="AT172" s="159" t="s">
        <v>169</v>
      </c>
      <c r="AU172" s="159" t="s">
        <v>173</v>
      </c>
      <c r="AY172" s="14" t="s">
        <v>166</v>
      </c>
      <c r="BE172" s="160">
        <f t="shared" si="34"/>
        <v>0</v>
      </c>
      <c r="BF172" s="160">
        <f t="shared" si="35"/>
        <v>0</v>
      </c>
      <c r="BG172" s="160">
        <f t="shared" si="36"/>
        <v>0</v>
      </c>
      <c r="BH172" s="160">
        <f t="shared" si="37"/>
        <v>0</v>
      </c>
      <c r="BI172" s="160">
        <f t="shared" si="38"/>
        <v>0</v>
      </c>
      <c r="BJ172" s="14" t="s">
        <v>173</v>
      </c>
      <c r="BK172" s="161">
        <f t="shared" si="39"/>
        <v>0</v>
      </c>
      <c r="BL172" s="14" t="s">
        <v>232</v>
      </c>
      <c r="BM172" s="159" t="s">
        <v>1312</v>
      </c>
    </row>
    <row r="173" spans="1:65" s="2" customFormat="1" ht="21.75" customHeight="1">
      <c r="A173" s="29"/>
      <c r="B173" s="147"/>
      <c r="C173" s="148" t="s">
        <v>331</v>
      </c>
      <c r="D173" s="148" t="s">
        <v>169</v>
      </c>
      <c r="E173" s="149" t="s">
        <v>1313</v>
      </c>
      <c r="F173" s="150" t="s">
        <v>1314</v>
      </c>
      <c r="G173" s="151" t="s">
        <v>274</v>
      </c>
      <c r="H173" s="152">
        <v>10</v>
      </c>
      <c r="I173" s="153"/>
      <c r="J173" s="152">
        <f t="shared" si="30"/>
        <v>0</v>
      </c>
      <c r="K173" s="154"/>
      <c r="L173" s="30"/>
      <c r="M173" s="155" t="s">
        <v>1</v>
      </c>
      <c r="N173" s="156" t="s">
        <v>41</v>
      </c>
      <c r="O173" s="58"/>
      <c r="P173" s="157">
        <f t="shared" si="31"/>
        <v>0</v>
      </c>
      <c r="Q173" s="157">
        <v>0</v>
      </c>
      <c r="R173" s="157">
        <f t="shared" si="32"/>
        <v>0</v>
      </c>
      <c r="S173" s="157">
        <v>0</v>
      </c>
      <c r="T173" s="158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232</v>
      </c>
      <c r="AT173" s="159" t="s">
        <v>169</v>
      </c>
      <c r="AU173" s="159" t="s">
        <v>173</v>
      </c>
      <c r="AY173" s="14" t="s">
        <v>166</v>
      </c>
      <c r="BE173" s="160">
        <f t="shared" si="34"/>
        <v>0</v>
      </c>
      <c r="BF173" s="160">
        <f t="shared" si="35"/>
        <v>0</v>
      </c>
      <c r="BG173" s="160">
        <f t="shared" si="36"/>
        <v>0</v>
      </c>
      <c r="BH173" s="160">
        <f t="shared" si="37"/>
        <v>0</v>
      </c>
      <c r="BI173" s="160">
        <f t="shared" si="38"/>
        <v>0</v>
      </c>
      <c r="BJ173" s="14" t="s">
        <v>173</v>
      </c>
      <c r="BK173" s="161">
        <f t="shared" si="39"/>
        <v>0</v>
      </c>
      <c r="BL173" s="14" t="s">
        <v>232</v>
      </c>
      <c r="BM173" s="159" t="s">
        <v>1315</v>
      </c>
    </row>
    <row r="174" spans="1:65" s="2" customFormat="1" ht="21.75" customHeight="1">
      <c r="A174" s="29"/>
      <c r="B174" s="147"/>
      <c r="C174" s="162" t="s">
        <v>338</v>
      </c>
      <c r="D174" s="162" t="s">
        <v>271</v>
      </c>
      <c r="E174" s="163" t="s">
        <v>1316</v>
      </c>
      <c r="F174" s="164" t="s">
        <v>1317</v>
      </c>
      <c r="G174" s="165" t="s">
        <v>274</v>
      </c>
      <c r="H174" s="166">
        <v>1</v>
      </c>
      <c r="I174" s="167"/>
      <c r="J174" s="166">
        <f t="shared" si="30"/>
        <v>0</v>
      </c>
      <c r="K174" s="168"/>
      <c r="L174" s="169"/>
      <c r="M174" s="170" t="s">
        <v>1</v>
      </c>
      <c r="N174" s="171" t="s">
        <v>41</v>
      </c>
      <c r="O174" s="58"/>
      <c r="P174" s="157">
        <f t="shared" si="31"/>
        <v>0</v>
      </c>
      <c r="Q174" s="157">
        <v>0</v>
      </c>
      <c r="R174" s="157">
        <f t="shared" si="32"/>
        <v>0</v>
      </c>
      <c r="S174" s="157">
        <v>0</v>
      </c>
      <c r="T174" s="158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307</v>
      </c>
      <c r="AT174" s="159" t="s">
        <v>271</v>
      </c>
      <c r="AU174" s="159" t="s">
        <v>173</v>
      </c>
      <c r="AY174" s="14" t="s">
        <v>166</v>
      </c>
      <c r="BE174" s="160">
        <f t="shared" si="34"/>
        <v>0</v>
      </c>
      <c r="BF174" s="160">
        <f t="shared" si="35"/>
        <v>0</v>
      </c>
      <c r="BG174" s="160">
        <f t="shared" si="36"/>
        <v>0</v>
      </c>
      <c r="BH174" s="160">
        <f t="shared" si="37"/>
        <v>0</v>
      </c>
      <c r="BI174" s="160">
        <f t="shared" si="38"/>
        <v>0</v>
      </c>
      <c r="BJ174" s="14" t="s">
        <v>173</v>
      </c>
      <c r="BK174" s="161">
        <f t="shared" si="39"/>
        <v>0</v>
      </c>
      <c r="BL174" s="14" t="s">
        <v>232</v>
      </c>
      <c r="BM174" s="159" t="s">
        <v>1318</v>
      </c>
    </row>
    <row r="175" spans="1:65" s="2" customFormat="1" ht="21.75" customHeight="1">
      <c r="A175" s="29"/>
      <c r="B175" s="147"/>
      <c r="C175" s="162" t="s">
        <v>342</v>
      </c>
      <c r="D175" s="162" t="s">
        <v>271</v>
      </c>
      <c r="E175" s="163" t="s">
        <v>1319</v>
      </c>
      <c r="F175" s="164" t="s">
        <v>1320</v>
      </c>
      <c r="G175" s="165" t="s">
        <v>274</v>
      </c>
      <c r="H175" s="166">
        <v>3</v>
      </c>
      <c r="I175" s="167"/>
      <c r="J175" s="166">
        <f t="shared" si="30"/>
        <v>0</v>
      </c>
      <c r="K175" s="168"/>
      <c r="L175" s="169"/>
      <c r="M175" s="170" t="s">
        <v>1</v>
      </c>
      <c r="N175" s="171" t="s">
        <v>41</v>
      </c>
      <c r="O175" s="58"/>
      <c r="P175" s="157">
        <f t="shared" si="31"/>
        <v>0</v>
      </c>
      <c r="Q175" s="157">
        <v>0</v>
      </c>
      <c r="R175" s="157">
        <f t="shared" si="32"/>
        <v>0</v>
      </c>
      <c r="S175" s="157">
        <v>0</v>
      </c>
      <c r="T175" s="158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307</v>
      </c>
      <c r="AT175" s="159" t="s">
        <v>271</v>
      </c>
      <c r="AU175" s="159" t="s">
        <v>173</v>
      </c>
      <c r="AY175" s="14" t="s">
        <v>166</v>
      </c>
      <c r="BE175" s="160">
        <f t="shared" si="34"/>
        <v>0</v>
      </c>
      <c r="BF175" s="160">
        <f t="shared" si="35"/>
        <v>0</v>
      </c>
      <c r="BG175" s="160">
        <f t="shared" si="36"/>
        <v>0</v>
      </c>
      <c r="BH175" s="160">
        <f t="shared" si="37"/>
        <v>0</v>
      </c>
      <c r="BI175" s="160">
        <f t="shared" si="38"/>
        <v>0</v>
      </c>
      <c r="BJ175" s="14" t="s">
        <v>173</v>
      </c>
      <c r="BK175" s="161">
        <f t="shared" si="39"/>
        <v>0</v>
      </c>
      <c r="BL175" s="14" t="s">
        <v>232</v>
      </c>
      <c r="BM175" s="159" t="s">
        <v>1321</v>
      </c>
    </row>
    <row r="176" spans="1:65" s="2" customFormat="1" ht="24.2" customHeight="1">
      <c r="A176" s="29"/>
      <c r="B176" s="147"/>
      <c r="C176" s="148" t="s">
        <v>346</v>
      </c>
      <c r="D176" s="148" t="s">
        <v>169</v>
      </c>
      <c r="E176" s="149" t="s">
        <v>1322</v>
      </c>
      <c r="F176" s="150" t="s">
        <v>1323</v>
      </c>
      <c r="G176" s="151" t="s">
        <v>1238</v>
      </c>
      <c r="H176" s="152">
        <v>2</v>
      </c>
      <c r="I176" s="153"/>
      <c r="J176" s="152">
        <f t="shared" si="30"/>
        <v>0</v>
      </c>
      <c r="K176" s="154"/>
      <c r="L176" s="30"/>
      <c r="M176" s="155" t="s">
        <v>1</v>
      </c>
      <c r="N176" s="156" t="s">
        <v>41</v>
      </c>
      <c r="O176" s="58"/>
      <c r="P176" s="157">
        <f t="shared" si="31"/>
        <v>0</v>
      </c>
      <c r="Q176" s="157">
        <v>0</v>
      </c>
      <c r="R176" s="157">
        <f t="shared" si="32"/>
        <v>0</v>
      </c>
      <c r="S176" s="157">
        <v>0</v>
      </c>
      <c r="T176" s="158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232</v>
      </c>
      <c r="AT176" s="159" t="s">
        <v>169</v>
      </c>
      <c r="AU176" s="159" t="s">
        <v>173</v>
      </c>
      <c r="AY176" s="14" t="s">
        <v>166</v>
      </c>
      <c r="BE176" s="160">
        <f t="shared" si="34"/>
        <v>0</v>
      </c>
      <c r="BF176" s="160">
        <f t="shared" si="35"/>
        <v>0</v>
      </c>
      <c r="BG176" s="160">
        <f t="shared" si="36"/>
        <v>0</v>
      </c>
      <c r="BH176" s="160">
        <f t="shared" si="37"/>
        <v>0</v>
      </c>
      <c r="BI176" s="160">
        <f t="shared" si="38"/>
        <v>0</v>
      </c>
      <c r="BJ176" s="14" t="s">
        <v>173</v>
      </c>
      <c r="BK176" s="161">
        <f t="shared" si="39"/>
        <v>0</v>
      </c>
      <c r="BL176" s="14" t="s">
        <v>232</v>
      </c>
      <c r="BM176" s="159" t="s">
        <v>1324</v>
      </c>
    </row>
    <row r="177" spans="1:65" s="2" customFormat="1" ht="21.75" customHeight="1">
      <c r="A177" s="29"/>
      <c r="B177" s="147"/>
      <c r="C177" s="148" t="s">
        <v>350</v>
      </c>
      <c r="D177" s="148" t="s">
        <v>169</v>
      </c>
      <c r="E177" s="149" t="s">
        <v>1325</v>
      </c>
      <c r="F177" s="150" t="s">
        <v>1326</v>
      </c>
      <c r="G177" s="151" t="s">
        <v>1238</v>
      </c>
      <c r="H177" s="152">
        <v>1</v>
      </c>
      <c r="I177" s="153"/>
      <c r="J177" s="152">
        <f t="shared" si="30"/>
        <v>0</v>
      </c>
      <c r="K177" s="154"/>
      <c r="L177" s="30"/>
      <c r="M177" s="155" t="s">
        <v>1</v>
      </c>
      <c r="N177" s="156" t="s">
        <v>41</v>
      </c>
      <c r="O177" s="58"/>
      <c r="P177" s="157">
        <f t="shared" si="31"/>
        <v>0</v>
      </c>
      <c r="Q177" s="157">
        <v>0</v>
      </c>
      <c r="R177" s="157">
        <f t="shared" si="32"/>
        <v>0</v>
      </c>
      <c r="S177" s="157">
        <v>0</v>
      </c>
      <c r="T177" s="158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232</v>
      </c>
      <c r="AT177" s="159" t="s">
        <v>169</v>
      </c>
      <c r="AU177" s="159" t="s">
        <v>173</v>
      </c>
      <c r="AY177" s="14" t="s">
        <v>166</v>
      </c>
      <c r="BE177" s="160">
        <f t="shared" si="34"/>
        <v>0</v>
      </c>
      <c r="BF177" s="160">
        <f t="shared" si="35"/>
        <v>0</v>
      </c>
      <c r="BG177" s="160">
        <f t="shared" si="36"/>
        <v>0</v>
      </c>
      <c r="BH177" s="160">
        <f t="shared" si="37"/>
        <v>0</v>
      </c>
      <c r="BI177" s="160">
        <f t="shared" si="38"/>
        <v>0</v>
      </c>
      <c r="BJ177" s="14" t="s">
        <v>173</v>
      </c>
      <c r="BK177" s="161">
        <f t="shared" si="39"/>
        <v>0</v>
      </c>
      <c r="BL177" s="14" t="s">
        <v>232</v>
      </c>
      <c r="BM177" s="159" t="s">
        <v>1327</v>
      </c>
    </row>
    <row r="178" spans="1:65" s="2" customFormat="1" ht="24.2" customHeight="1">
      <c r="A178" s="29"/>
      <c r="B178" s="147"/>
      <c r="C178" s="148" t="s">
        <v>354</v>
      </c>
      <c r="D178" s="148" t="s">
        <v>169</v>
      </c>
      <c r="E178" s="149" t="s">
        <v>1328</v>
      </c>
      <c r="F178" s="150" t="s">
        <v>1329</v>
      </c>
      <c r="G178" s="151" t="s">
        <v>1238</v>
      </c>
      <c r="H178" s="152">
        <v>1</v>
      </c>
      <c r="I178" s="153"/>
      <c r="J178" s="152">
        <f t="shared" si="30"/>
        <v>0</v>
      </c>
      <c r="K178" s="154"/>
      <c r="L178" s="30"/>
      <c r="M178" s="155" t="s">
        <v>1</v>
      </c>
      <c r="N178" s="156" t="s">
        <v>41</v>
      </c>
      <c r="O178" s="58"/>
      <c r="P178" s="157">
        <f t="shared" si="31"/>
        <v>0</v>
      </c>
      <c r="Q178" s="157">
        <v>0</v>
      </c>
      <c r="R178" s="157">
        <f t="shared" si="32"/>
        <v>0</v>
      </c>
      <c r="S178" s="157">
        <v>0</v>
      </c>
      <c r="T178" s="158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232</v>
      </c>
      <c r="AT178" s="159" t="s">
        <v>169</v>
      </c>
      <c r="AU178" s="159" t="s">
        <v>173</v>
      </c>
      <c r="AY178" s="14" t="s">
        <v>166</v>
      </c>
      <c r="BE178" s="160">
        <f t="shared" si="34"/>
        <v>0</v>
      </c>
      <c r="BF178" s="160">
        <f t="shared" si="35"/>
        <v>0</v>
      </c>
      <c r="BG178" s="160">
        <f t="shared" si="36"/>
        <v>0</v>
      </c>
      <c r="BH178" s="160">
        <f t="shared" si="37"/>
        <v>0</v>
      </c>
      <c r="BI178" s="160">
        <f t="shared" si="38"/>
        <v>0</v>
      </c>
      <c r="BJ178" s="14" t="s">
        <v>173</v>
      </c>
      <c r="BK178" s="161">
        <f t="shared" si="39"/>
        <v>0</v>
      </c>
      <c r="BL178" s="14" t="s">
        <v>232</v>
      </c>
      <c r="BM178" s="159" t="s">
        <v>1330</v>
      </c>
    </row>
    <row r="179" spans="1:65" s="2" customFormat="1" ht="16.5" customHeight="1">
      <c r="A179" s="29"/>
      <c r="B179" s="147"/>
      <c r="C179" s="148" t="s">
        <v>358</v>
      </c>
      <c r="D179" s="148" t="s">
        <v>169</v>
      </c>
      <c r="E179" s="149" t="s">
        <v>1331</v>
      </c>
      <c r="F179" s="150" t="s">
        <v>1332</v>
      </c>
      <c r="G179" s="151" t="s">
        <v>1238</v>
      </c>
      <c r="H179" s="152">
        <v>1</v>
      </c>
      <c r="I179" s="153"/>
      <c r="J179" s="152">
        <f t="shared" si="30"/>
        <v>0</v>
      </c>
      <c r="K179" s="154"/>
      <c r="L179" s="30"/>
      <c r="M179" s="155" t="s">
        <v>1</v>
      </c>
      <c r="N179" s="156" t="s">
        <v>41</v>
      </c>
      <c r="O179" s="58"/>
      <c r="P179" s="157">
        <f t="shared" si="31"/>
        <v>0</v>
      </c>
      <c r="Q179" s="157">
        <v>0</v>
      </c>
      <c r="R179" s="157">
        <f t="shared" si="32"/>
        <v>0</v>
      </c>
      <c r="S179" s="157">
        <v>0</v>
      </c>
      <c r="T179" s="158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232</v>
      </c>
      <c r="AT179" s="159" t="s">
        <v>169</v>
      </c>
      <c r="AU179" s="159" t="s">
        <v>173</v>
      </c>
      <c r="AY179" s="14" t="s">
        <v>166</v>
      </c>
      <c r="BE179" s="160">
        <f t="shared" si="34"/>
        <v>0</v>
      </c>
      <c r="BF179" s="160">
        <f t="shared" si="35"/>
        <v>0</v>
      </c>
      <c r="BG179" s="160">
        <f t="shared" si="36"/>
        <v>0</v>
      </c>
      <c r="BH179" s="160">
        <f t="shared" si="37"/>
        <v>0</v>
      </c>
      <c r="BI179" s="160">
        <f t="shared" si="38"/>
        <v>0</v>
      </c>
      <c r="BJ179" s="14" t="s">
        <v>173</v>
      </c>
      <c r="BK179" s="161">
        <f t="shared" si="39"/>
        <v>0</v>
      </c>
      <c r="BL179" s="14" t="s">
        <v>232</v>
      </c>
      <c r="BM179" s="159" t="s">
        <v>1333</v>
      </c>
    </row>
    <row r="180" spans="1:65" s="2" customFormat="1" ht="24.2" customHeight="1">
      <c r="A180" s="29"/>
      <c r="B180" s="147"/>
      <c r="C180" s="162" t="s">
        <v>364</v>
      </c>
      <c r="D180" s="162" t="s">
        <v>271</v>
      </c>
      <c r="E180" s="163" t="s">
        <v>1328</v>
      </c>
      <c r="F180" s="164" t="s">
        <v>1334</v>
      </c>
      <c r="G180" s="165" t="s">
        <v>1238</v>
      </c>
      <c r="H180" s="166">
        <v>3</v>
      </c>
      <c r="I180" s="167"/>
      <c r="J180" s="166">
        <f t="shared" si="30"/>
        <v>0</v>
      </c>
      <c r="K180" s="168"/>
      <c r="L180" s="169"/>
      <c r="M180" s="170" t="s">
        <v>1</v>
      </c>
      <c r="N180" s="171" t="s">
        <v>41</v>
      </c>
      <c r="O180" s="58"/>
      <c r="P180" s="157">
        <f t="shared" si="31"/>
        <v>0</v>
      </c>
      <c r="Q180" s="157">
        <v>0</v>
      </c>
      <c r="R180" s="157">
        <f t="shared" si="32"/>
        <v>0</v>
      </c>
      <c r="S180" s="157">
        <v>0</v>
      </c>
      <c r="T180" s="158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307</v>
      </c>
      <c r="AT180" s="159" t="s">
        <v>271</v>
      </c>
      <c r="AU180" s="159" t="s">
        <v>173</v>
      </c>
      <c r="AY180" s="14" t="s">
        <v>166</v>
      </c>
      <c r="BE180" s="160">
        <f t="shared" si="34"/>
        <v>0</v>
      </c>
      <c r="BF180" s="160">
        <f t="shared" si="35"/>
        <v>0</v>
      </c>
      <c r="BG180" s="160">
        <f t="shared" si="36"/>
        <v>0</v>
      </c>
      <c r="BH180" s="160">
        <f t="shared" si="37"/>
        <v>0</v>
      </c>
      <c r="BI180" s="160">
        <f t="shared" si="38"/>
        <v>0</v>
      </c>
      <c r="BJ180" s="14" t="s">
        <v>173</v>
      </c>
      <c r="BK180" s="161">
        <f t="shared" si="39"/>
        <v>0</v>
      </c>
      <c r="BL180" s="14" t="s">
        <v>232</v>
      </c>
      <c r="BM180" s="159" t="s">
        <v>1335</v>
      </c>
    </row>
    <row r="181" spans="1:65" s="2" customFormat="1" ht="16.5" customHeight="1">
      <c r="A181" s="29"/>
      <c r="B181" s="147"/>
      <c r="C181" s="162" t="s">
        <v>368</v>
      </c>
      <c r="D181" s="162" t="s">
        <v>271</v>
      </c>
      <c r="E181" s="163" t="s">
        <v>1331</v>
      </c>
      <c r="F181" s="164" t="s">
        <v>1336</v>
      </c>
      <c r="G181" s="165" t="s">
        <v>1238</v>
      </c>
      <c r="H181" s="166">
        <v>4</v>
      </c>
      <c r="I181" s="167"/>
      <c r="J181" s="166">
        <f t="shared" si="30"/>
        <v>0</v>
      </c>
      <c r="K181" s="168"/>
      <c r="L181" s="169"/>
      <c r="M181" s="170" t="s">
        <v>1</v>
      </c>
      <c r="N181" s="171" t="s">
        <v>41</v>
      </c>
      <c r="O181" s="58"/>
      <c r="P181" s="157">
        <f t="shared" si="31"/>
        <v>0</v>
      </c>
      <c r="Q181" s="157">
        <v>0</v>
      </c>
      <c r="R181" s="157">
        <f t="shared" si="32"/>
        <v>0</v>
      </c>
      <c r="S181" s="157">
        <v>0</v>
      </c>
      <c r="T181" s="158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307</v>
      </c>
      <c r="AT181" s="159" t="s">
        <v>271</v>
      </c>
      <c r="AU181" s="159" t="s">
        <v>173</v>
      </c>
      <c r="AY181" s="14" t="s">
        <v>166</v>
      </c>
      <c r="BE181" s="160">
        <f t="shared" si="34"/>
        <v>0</v>
      </c>
      <c r="BF181" s="160">
        <f t="shared" si="35"/>
        <v>0</v>
      </c>
      <c r="BG181" s="160">
        <f t="shared" si="36"/>
        <v>0</v>
      </c>
      <c r="BH181" s="160">
        <f t="shared" si="37"/>
        <v>0</v>
      </c>
      <c r="BI181" s="160">
        <f t="shared" si="38"/>
        <v>0</v>
      </c>
      <c r="BJ181" s="14" t="s">
        <v>173</v>
      </c>
      <c r="BK181" s="161">
        <f t="shared" si="39"/>
        <v>0</v>
      </c>
      <c r="BL181" s="14" t="s">
        <v>232</v>
      </c>
      <c r="BM181" s="159" t="s">
        <v>1337</v>
      </c>
    </row>
    <row r="182" spans="1:65" s="2" customFormat="1" ht="24.2" customHeight="1">
      <c r="A182" s="29"/>
      <c r="B182" s="147"/>
      <c r="C182" s="148" t="s">
        <v>372</v>
      </c>
      <c r="D182" s="148" t="s">
        <v>169</v>
      </c>
      <c r="E182" s="149" t="s">
        <v>1338</v>
      </c>
      <c r="F182" s="150" t="s">
        <v>1339</v>
      </c>
      <c r="G182" s="151" t="s">
        <v>271</v>
      </c>
      <c r="H182" s="152">
        <v>81</v>
      </c>
      <c r="I182" s="153"/>
      <c r="J182" s="152">
        <f t="shared" si="30"/>
        <v>0</v>
      </c>
      <c r="K182" s="154"/>
      <c r="L182" s="30"/>
      <c r="M182" s="155" t="s">
        <v>1</v>
      </c>
      <c r="N182" s="156" t="s">
        <v>41</v>
      </c>
      <c r="O182" s="58"/>
      <c r="P182" s="157">
        <f t="shared" si="31"/>
        <v>0</v>
      </c>
      <c r="Q182" s="157">
        <v>0</v>
      </c>
      <c r="R182" s="157">
        <f t="shared" si="32"/>
        <v>0</v>
      </c>
      <c r="S182" s="157">
        <v>0</v>
      </c>
      <c r="T182" s="158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232</v>
      </c>
      <c r="AT182" s="159" t="s">
        <v>169</v>
      </c>
      <c r="AU182" s="159" t="s">
        <v>173</v>
      </c>
      <c r="AY182" s="14" t="s">
        <v>166</v>
      </c>
      <c r="BE182" s="160">
        <f t="shared" si="34"/>
        <v>0</v>
      </c>
      <c r="BF182" s="160">
        <f t="shared" si="35"/>
        <v>0</v>
      </c>
      <c r="BG182" s="160">
        <f t="shared" si="36"/>
        <v>0</v>
      </c>
      <c r="BH182" s="160">
        <f t="shared" si="37"/>
        <v>0</v>
      </c>
      <c r="BI182" s="160">
        <f t="shared" si="38"/>
        <v>0</v>
      </c>
      <c r="BJ182" s="14" t="s">
        <v>173</v>
      </c>
      <c r="BK182" s="161">
        <f t="shared" si="39"/>
        <v>0</v>
      </c>
      <c r="BL182" s="14" t="s">
        <v>232</v>
      </c>
      <c r="BM182" s="159" t="s">
        <v>1340</v>
      </c>
    </row>
    <row r="183" spans="1:65" s="2" customFormat="1" ht="24.2" customHeight="1">
      <c r="A183" s="29"/>
      <c r="B183" s="147"/>
      <c r="C183" s="148" t="s">
        <v>376</v>
      </c>
      <c r="D183" s="148" t="s">
        <v>169</v>
      </c>
      <c r="E183" s="149" t="s">
        <v>1341</v>
      </c>
      <c r="F183" s="150" t="s">
        <v>1342</v>
      </c>
      <c r="G183" s="151" t="s">
        <v>271</v>
      </c>
      <c r="H183" s="152">
        <v>17</v>
      </c>
      <c r="I183" s="153"/>
      <c r="J183" s="152">
        <f t="shared" si="30"/>
        <v>0</v>
      </c>
      <c r="K183" s="154"/>
      <c r="L183" s="30"/>
      <c r="M183" s="155" t="s">
        <v>1</v>
      </c>
      <c r="N183" s="156" t="s">
        <v>41</v>
      </c>
      <c r="O183" s="58"/>
      <c r="P183" s="157">
        <f t="shared" si="31"/>
        <v>0</v>
      </c>
      <c r="Q183" s="157">
        <v>0</v>
      </c>
      <c r="R183" s="157">
        <f t="shared" si="32"/>
        <v>0</v>
      </c>
      <c r="S183" s="157">
        <v>0</v>
      </c>
      <c r="T183" s="158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232</v>
      </c>
      <c r="AT183" s="159" t="s">
        <v>169</v>
      </c>
      <c r="AU183" s="159" t="s">
        <v>173</v>
      </c>
      <c r="AY183" s="14" t="s">
        <v>166</v>
      </c>
      <c r="BE183" s="160">
        <f t="shared" si="34"/>
        <v>0</v>
      </c>
      <c r="BF183" s="160">
        <f t="shared" si="35"/>
        <v>0</v>
      </c>
      <c r="BG183" s="160">
        <f t="shared" si="36"/>
        <v>0</v>
      </c>
      <c r="BH183" s="160">
        <f t="shared" si="37"/>
        <v>0</v>
      </c>
      <c r="BI183" s="160">
        <f t="shared" si="38"/>
        <v>0</v>
      </c>
      <c r="BJ183" s="14" t="s">
        <v>173</v>
      </c>
      <c r="BK183" s="161">
        <f t="shared" si="39"/>
        <v>0</v>
      </c>
      <c r="BL183" s="14" t="s">
        <v>232</v>
      </c>
      <c r="BM183" s="159" t="s">
        <v>1343</v>
      </c>
    </row>
    <row r="184" spans="1:65" s="2" customFormat="1" ht="24.2" customHeight="1">
      <c r="A184" s="29"/>
      <c r="B184" s="147"/>
      <c r="C184" s="148" t="s">
        <v>380</v>
      </c>
      <c r="D184" s="148" t="s">
        <v>169</v>
      </c>
      <c r="E184" s="149" t="s">
        <v>1344</v>
      </c>
      <c r="F184" s="150" t="s">
        <v>1345</v>
      </c>
      <c r="G184" s="151" t="s">
        <v>1257</v>
      </c>
      <c r="H184" s="152">
        <v>0.30599999999999999</v>
      </c>
      <c r="I184" s="153"/>
      <c r="J184" s="152">
        <f t="shared" si="30"/>
        <v>0</v>
      </c>
      <c r="K184" s="154"/>
      <c r="L184" s="30"/>
      <c r="M184" s="155" t="s">
        <v>1</v>
      </c>
      <c r="N184" s="156" t="s">
        <v>41</v>
      </c>
      <c r="O184" s="58"/>
      <c r="P184" s="157">
        <f t="shared" si="31"/>
        <v>0</v>
      </c>
      <c r="Q184" s="157">
        <v>0</v>
      </c>
      <c r="R184" s="157">
        <f t="shared" si="32"/>
        <v>0</v>
      </c>
      <c r="S184" s="157">
        <v>0</v>
      </c>
      <c r="T184" s="158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232</v>
      </c>
      <c r="AT184" s="159" t="s">
        <v>169</v>
      </c>
      <c r="AU184" s="159" t="s">
        <v>173</v>
      </c>
      <c r="AY184" s="14" t="s">
        <v>166</v>
      </c>
      <c r="BE184" s="160">
        <f t="shared" si="34"/>
        <v>0</v>
      </c>
      <c r="BF184" s="160">
        <f t="shared" si="35"/>
        <v>0</v>
      </c>
      <c r="BG184" s="160">
        <f t="shared" si="36"/>
        <v>0</v>
      </c>
      <c r="BH184" s="160">
        <f t="shared" si="37"/>
        <v>0</v>
      </c>
      <c r="BI184" s="160">
        <f t="shared" si="38"/>
        <v>0</v>
      </c>
      <c r="BJ184" s="14" t="s">
        <v>173</v>
      </c>
      <c r="BK184" s="161">
        <f t="shared" si="39"/>
        <v>0</v>
      </c>
      <c r="BL184" s="14" t="s">
        <v>232</v>
      </c>
      <c r="BM184" s="159" t="s">
        <v>1346</v>
      </c>
    </row>
    <row r="185" spans="1:65" s="2" customFormat="1" ht="33" customHeight="1">
      <c r="A185" s="29"/>
      <c r="B185" s="147"/>
      <c r="C185" s="148" t="s">
        <v>384</v>
      </c>
      <c r="D185" s="148" t="s">
        <v>169</v>
      </c>
      <c r="E185" s="149" t="s">
        <v>1347</v>
      </c>
      <c r="F185" s="150" t="s">
        <v>1348</v>
      </c>
      <c r="G185" s="151" t="s">
        <v>1257</v>
      </c>
      <c r="H185" s="152">
        <v>0.30599999999999999</v>
      </c>
      <c r="I185" s="153"/>
      <c r="J185" s="152">
        <f t="shared" si="30"/>
        <v>0</v>
      </c>
      <c r="K185" s="154"/>
      <c r="L185" s="30"/>
      <c r="M185" s="155" t="s">
        <v>1</v>
      </c>
      <c r="N185" s="156" t="s">
        <v>41</v>
      </c>
      <c r="O185" s="58"/>
      <c r="P185" s="157">
        <f t="shared" si="31"/>
        <v>0</v>
      </c>
      <c r="Q185" s="157">
        <v>0</v>
      </c>
      <c r="R185" s="157">
        <f t="shared" si="32"/>
        <v>0</v>
      </c>
      <c r="S185" s="157">
        <v>0</v>
      </c>
      <c r="T185" s="158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232</v>
      </c>
      <c r="AT185" s="159" t="s">
        <v>169</v>
      </c>
      <c r="AU185" s="159" t="s">
        <v>173</v>
      </c>
      <c r="AY185" s="14" t="s">
        <v>166</v>
      </c>
      <c r="BE185" s="160">
        <f t="shared" si="34"/>
        <v>0</v>
      </c>
      <c r="BF185" s="160">
        <f t="shared" si="35"/>
        <v>0</v>
      </c>
      <c r="BG185" s="160">
        <f t="shared" si="36"/>
        <v>0</v>
      </c>
      <c r="BH185" s="160">
        <f t="shared" si="37"/>
        <v>0</v>
      </c>
      <c r="BI185" s="160">
        <f t="shared" si="38"/>
        <v>0</v>
      </c>
      <c r="BJ185" s="14" t="s">
        <v>173</v>
      </c>
      <c r="BK185" s="161">
        <f t="shared" si="39"/>
        <v>0</v>
      </c>
      <c r="BL185" s="14" t="s">
        <v>232</v>
      </c>
      <c r="BM185" s="159" t="s">
        <v>1349</v>
      </c>
    </row>
    <row r="186" spans="1:65" s="12" customFormat="1" ht="22.9" customHeight="1">
      <c r="B186" s="134"/>
      <c r="D186" s="135" t="s">
        <v>74</v>
      </c>
      <c r="E186" s="145" t="s">
        <v>799</v>
      </c>
      <c r="F186" s="145" t="s">
        <v>800</v>
      </c>
      <c r="I186" s="137"/>
      <c r="J186" s="146">
        <f>BK186</f>
        <v>0</v>
      </c>
      <c r="L186" s="134"/>
      <c r="M186" s="139"/>
      <c r="N186" s="140"/>
      <c r="O186" s="140"/>
      <c r="P186" s="141">
        <f>SUM(P187:P214)</f>
        <v>0</v>
      </c>
      <c r="Q186" s="140"/>
      <c r="R186" s="141">
        <f>SUM(R187:R214)</f>
        <v>0</v>
      </c>
      <c r="S186" s="140"/>
      <c r="T186" s="142">
        <f>SUM(T187:T214)</f>
        <v>0</v>
      </c>
      <c r="AR186" s="135" t="s">
        <v>173</v>
      </c>
      <c r="AT186" s="143" t="s">
        <v>74</v>
      </c>
      <c r="AU186" s="143" t="s">
        <v>83</v>
      </c>
      <c r="AY186" s="135" t="s">
        <v>166</v>
      </c>
      <c r="BK186" s="144">
        <f>SUM(BK187:BK214)</f>
        <v>0</v>
      </c>
    </row>
    <row r="187" spans="1:65" s="2" customFormat="1" ht="16.5" customHeight="1">
      <c r="A187" s="29"/>
      <c r="B187" s="147"/>
      <c r="C187" s="148" t="s">
        <v>388</v>
      </c>
      <c r="D187" s="148" t="s">
        <v>169</v>
      </c>
      <c r="E187" s="149" t="s">
        <v>1350</v>
      </c>
      <c r="F187" s="150" t="s">
        <v>1351</v>
      </c>
      <c r="G187" s="151" t="s">
        <v>271</v>
      </c>
      <c r="H187" s="152">
        <v>38</v>
      </c>
      <c r="I187" s="153"/>
      <c r="J187" s="152">
        <f t="shared" ref="J187:J214" si="40">ROUND(I187*H187,3)</f>
        <v>0</v>
      </c>
      <c r="K187" s="154"/>
      <c r="L187" s="30"/>
      <c r="M187" s="155" t="s">
        <v>1</v>
      </c>
      <c r="N187" s="156" t="s">
        <v>41</v>
      </c>
      <c r="O187" s="58"/>
      <c r="P187" s="157">
        <f t="shared" ref="P187:P214" si="41">O187*H187</f>
        <v>0</v>
      </c>
      <c r="Q187" s="157">
        <v>0</v>
      </c>
      <c r="R187" s="157">
        <f t="shared" ref="R187:R214" si="42">Q187*H187</f>
        <v>0</v>
      </c>
      <c r="S187" s="157">
        <v>0</v>
      </c>
      <c r="T187" s="158">
        <f t="shared" ref="T187:T214" si="43"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232</v>
      </c>
      <c r="AT187" s="159" t="s">
        <v>169</v>
      </c>
      <c r="AU187" s="159" t="s">
        <v>173</v>
      </c>
      <c r="AY187" s="14" t="s">
        <v>166</v>
      </c>
      <c r="BE187" s="160">
        <f t="shared" ref="BE187:BE214" si="44">IF(N187="základná",J187,0)</f>
        <v>0</v>
      </c>
      <c r="BF187" s="160">
        <f t="shared" ref="BF187:BF214" si="45">IF(N187="znížená",J187,0)</f>
        <v>0</v>
      </c>
      <c r="BG187" s="160">
        <f t="shared" ref="BG187:BG214" si="46">IF(N187="zákl. prenesená",J187,0)</f>
        <v>0</v>
      </c>
      <c r="BH187" s="160">
        <f t="shared" ref="BH187:BH214" si="47">IF(N187="zníž. prenesená",J187,0)</f>
        <v>0</v>
      </c>
      <c r="BI187" s="160">
        <f t="shared" ref="BI187:BI214" si="48">IF(N187="nulová",J187,0)</f>
        <v>0</v>
      </c>
      <c r="BJ187" s="14" t="s">
        <v>173</v>
      </c>
      <c r="BK187" s="161">
        <f t="shared" ref="BK187:BK214" si="49">ROUND(I187*H187,3)</f>
        <v>0</v>
      </c>
      <c r="BL187" s="14" t="s">
        <v>232</v>
      </c>
      <c r="BM187" s="159" t="s">
        <v>1352</v>
      </c>
    </row>
    <row r="188" spans="1:65" s="2" customFormat="1" ht="16.5" customHeight="1">
      <c r="A188" s="29"/>
      <c r="B188" s="147"/>
      <c r="C188" s="148" t="s">
        <v>392</v>
      </c>
      <c r="D188" s="148" t="s">
        <v>169</v>
      </c>
      <c r="E188" s="149" t="s">
        <v>1353</v>
      </c>
      <c r="F188" s="150" t="s">
        <v>1354</v>
      </c>
      <c r="G188" s="151" t="s">
        <v>271</v>
      </c>
      <c r="H188" s="152">
        <v>23</v>
      </c>
      <c r="I188" s="153"/>
      <c r="J188" s="152">
        <f t="shared" si="40"/>
        <v>0</v>
      </c>
      <c r="K188" s="154"/>
      <c r="L188" s="30"/>
      <c r="M188" s="155" t="s">
        <v>1</v>
      </c>
      <c r="N188" s="156" t="s">
        <v>41</v>
      </c>
      <c r="O188" s="58"/>
      <c r="P188" s="157">
        <f t="shared" si="41"/>
        <v>0</v>
      </c>
      <c r="Q188" s="157">
        <v>0</v>
      </c>
      <c r="R188" s="157">
        <f t="shared" si="42"/>
        <v>0</v>
      </c>
      <c r="S188" s="157">
        <v>0</v>
      </c>
      <c r="T188" s="158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232</v>
      </c>
      <c r="AT188" s="159" t="s">
        <v>169</v>
      </c>
      <c r="AU188" s="159" t="s">
        <v>173</v>
      </c>
      <c r="AY188" s="14" t="s">
        <v>166</v>
      </c>
      <c r="BE188" s="160">
        <f t="shared" si="44"/>
        <v>0</v>
      </c>
      <c r="BF188" s="160">
        <f t="shared" si="45"/>
        <v>0</v>
      </c>
      <c r="BG188" s="160">
        <f t="shared" si="46"/>
        <v>0</v>
      </c>
      <c r="BH188" s="160">
        <f t="shared" si="47"/>
        <v>0</v>
      </c>
      <c r="BI188" s="160">
        <f t="shared" si="48"/>
        <v>0</v>
      </c>
      <c r="BJ188" s="14" t="s">
        <v>173</v>
      </c>
      <c r="BK188" s="161">
        <f t="shared" si="49"/>
        <v>0</v>
      </c>
      <c r="BL188" s="14" t="s">
        <v>232</v>
      </c>
      <c r="BM188" s="159" t="s">
        <v>1355</v>
      </c>
    </row>
    <row r="189" spans="1:65" s="2" customFormat="1" ht="16.5" customHeight="1">
      <c r="A189" s="29"/>
      <c r="B189" s="147"/>
      <c r="C189" s="148" t="s">
        <v>396</v>
      </c>
      <c r="D189" s="148" t="s">
        <v>169</v>
      </c>
      <c r="E189" s="149" t="s">
        <v>1356</v>
      </c>
      <c r="F189" s="150" t="s">
        <v>1357</v>
      </c>
      <c r="G189" s="151" t="s">
        <v>271</v>
      </c>
      <c r="H189" s="152">
        <v>12</v>
      </c>
      <c r="I189" s="153"/>
      <c r="J189" s="152">
        <f t="shared" si="40"/>
        <v>0</v>
      </c>
      <c r="K189" s="154"/>
      <c r="L189" s="30"/>
      <c r="M189" s="155" t="s">
        <v>1</v>
      </c>
      <c r="N189" s="156" t="s">
        <v>41</v>
      </c>
      <c r="O189" s="58"/>
      <c r="P189" s="157">
        <f t="shared" si="41"/>
        <v>0</v>
      </c>
      <c r="Q189" s="157">
        <v>0</v>
      </c>
      <c r="R189" s="157">
        <f t="shared" si="42"/>
        <v>0</v>
      </c>
      <c r="S189" s="157">
        <v>0</v>
      </c>
      <c r="T189" s="158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232</v>
      </c>
      <c r="AT189" s="159" t="s">
        <v>169</v>
      </c>
      <c r="AU189" s="159" t="s">
        <v>173</v>
      </c>
      <c r="AY189" s="14" t="s">
        <v>166</v>
      </c>
      <c r="BE189" s="160">
        <f t="shared" si="44"/>
        <v>0</v>
      </c>
      <c r="BF189" s="160">
        <f t="shared" si="45"/>
        <v>0</v>
      </c>
      <c r="BG189" s="160">
        <f t="shared" si="46"/>
        <v>0</v>
      </c>
      <c r="BH189" s="160">
        <f t="shared" si="47"/>
        <v>0</v>
      </c>
      <c r="BI189" s="160">
        <f t="shared" si="48"/>
        <v>0</v>
      </c>
      <c r="BJ189" s="14" t="s">
        <v>173</v>
      </c>
      <c r="BK189" s="161">
        <f t="shared" si="49"/>
        <v>0</v>
      </c>
      <c r="BL189" s="14" t="s">
        <v>232</v>
      </c>
      <c r="BM189" s="159" t="s">
        <v>1358</v>
      </c>
    </row>
    <row r="190" spans="1:65" s="2" customFormat="1" ht="16.5" customHeight="1">
      <c r="A190" s="29"/>
      <c r="B190" s="147"/>
      <c r="C190" s="148" t="s">
        <v>400</v>
      </c>
      <c r="D190" s="148" t="s">
        <v>169</v>
      </c>
      <c r="E190" s="149" t="s">
        <v>1359</v>
      </c>
      <c r="F190" s="150" t="s">
        <v>1360</v>
      </c>
      <c r="G190" s="151" t="s">
        <v>271</v>
      </c>
      <c r="H190" s="152">
        <v>14</v>
      </c>
      <c r="I190" s="153"/>
      <c r="J190" s="152">
        <f t="shared" si="40"/>
        <v>0</v>
      </c>
      <c r="K190" s="154"/>
      <c r="L190" s="30"/>
      <c r="M190" s="155" t="s">
        <v>1</v>
      </c>
      <c r="N190" s="156" t="s">
        <v>41</v>
      </c>
      <c r="O190" s="58"/>
      <c r="P190" s="157">
        <f t="shared" si="41"/>
        <v>0</v>
      </c>
      <c r="Q190" s="157">
        <v>0</v>
      </c>
      <c r="R190" s="157">
        <f t="shared" si="42"/>
        <v>0</v>
      </c>
      <c r="S190" s="157">
        <v>0</v>
      </c>
      <c r="T190" s="158">
        <f t="shared" si="4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232</v>
      </c>
      <c r="AT190" s="159" t="s">
        <v>169</v>
      </c>
      <c r="AU190" s="159" t="s">
        <v>173</v>
      </c>
      <c r="AY190" s="14" t="s">
        <v>166</v>
      </c>
      <c r="BE190" s="160">
        <f t="shared" si="44"/>
        <v>0</v>
      </c>
      <c r="BF190" s="160">
        <f t="shared" si="45"/>
        <v>0</v>
      </c>
      <c r="BG190" s="160">
        <f t="shared" si="46"/>
        <v>0</v>
      </c>
      <c r="BH190" s="160">
        <f t="shared" si="47"/>
        <v>0</v>
      </c>
      <c r="BI190" s="160">
        <f t="shared" si="48"/>
        <v>0</v>
      </c>
      <c r="BJ190" s="14" t="s">
        <v>173</v>
      </c>
      <c r="BK190" s="161">
        <f t="shared" si="49"/>
        <v>0</v>
      </c>
      <c r="BL190" s="14" t="s">
        <v>232</v>
      </c>
      <c r="BM190" s="159" t="s">
        <v>1361</v>
      </c>
    </row>
    <row r="191" spans="1:65" s="2" customFormat="1" ht="16.5" customHeight="1">
      <c r="A191" s="29"/>
      <c r="B191" s="147"/>
      <c r="C191" s="148" t="s">
        <v>404</v>
      </c>
      <c r="D191" s="148" t="s">
        <v>169</v>
      </c>
      <c r="E191" s="149" t="s">
        <v>1362</v>
      </c>
      <c r="F191" s="150" t="s">
        <v>1363</v>
      </c>
      <c r="G191" s="151" t="s">
        <v>271</v>
      </c>
      <c r="H191" s="152">
        <v>15</v>
      </c>
      <c r="I191" s="153"/>
      <c r="J191" s="152">
        <f t="shared" si="40"/>
        <v>0</v>
      </c>
      <c r="K191" s="154"/>
      <c r="L191" s="30"/>
      <c r="M191" s="155" t="s">
        <v>1</v>
      </c>
      <c r="N191" s="156" t="s">
        <v>41</v>
      </c>
      <c r="O191" s="58"/>
      <c r="P191" s="157">
        <f t="shared" si="41"/>
        <v>0</v>
      </c>
      <c r="Q191" s="157">
        <v>0</v>
      </c>
      <c r="R191" s="157">
        <f t="shared" si="42"/>
        <v>0</v>
      </c>
      <c r="S191" s="157">
        <v>0</v>
      </c>
      <c r="T191" s="158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232</v>
      </c>
      <c r="AT191" s="159" t="s">
        <v>169</v>
      </c>
      <c r="AU191" s="159" t="s">
        <v>173</v>
      </c>
      <c r="AY191" s="14" t="s">
        <v>166</v>
      </c>
      <c r="BE191" s="160">
        <f t="shared" si="44"/>
        <v>0</v>
      </c>
      <c r="BF191" s="160">
        <f t="shared" si="45"/>
        <v>0</v>
      </c>
      <c r="BG191" s="160">
        <f t="shared" si="46"/>
        <v>0</v>
      </c>
      <c r="BH191" s="160">
        <f t="shared" si="47"/>
        <v>0</v>
      </c>
      <c r="BI191" s="160">
        <f t="shared" si="48"/>
        <v>0</v>
      </c>
      <c r="BJ191" s="14" t="s">
        <v>173</v>
      </c>
      <c r="BK191" s="161">
        <f t="shared" si="49"/>
        <v>0</v>
      </c>
      <c r="BL191" s="14" t="s">
        <v>232</v>
      </c>
      <c r="BM191" s="159" t="s">
        <v>1364</v>
      </c>
    </row>
    <row r="192" spans="1:65" s="2" customFormat="1" ht="16.5" customHeight="1">
      <c r="A192" s="29"/>
      <c r="B192" s="147"/>
      <c r="C192" s="148" t="s">
        <v>410</v>
      </c>
      <c r="D192" s="148" t="s">
        <v>169</v>
      </c>
      <c r="E192" s="149" t="s">
        <v>1365</v>
      </c>
      <c r="F192" s="150" t="s">
        <v>1366</v>
      </c>
      <c r="G192" s="151" t="s">
        <v>271</v>
      </c>
      <c r="H192" s="152">
        <v>10</v>
      </c>
      <c r="I192" s="153"/>
      <c r="J192" s="152">
        <f t="shared" si="40"/>
        <v>0</v>
      </c>
      <c r="K192" s="154"/>
      <c r="L192" s="30"/>
      <c r="M192" s="155" t="s">
        <v>1</v>
      </c>
      <c r="N192" s="156" t="s">
        <v>41</v>
      </c>
      <c r="O192" s="58"/>
      <c r="P192" s="157">
        <f t="shared" si="41"/>
        <v>0</v>
      </c>
      <c r="Q192" s="157">
        <v>0</v>
      </c>
      <c r="R192" s="157">
        <f t="shared" si="42"/>
        <v>0</v>
      </c>
      <c r="S192" s="157">
        <v>0</v>
      </c>
      <c r="T192" s="158">
        <f t="shared" si="4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232</v>
      </c>
      <c r="AT192" s="159" t="s">
        <v>169</v>
      </c>
      <c r="AU192" s="159" t="s">
        <v>173</v>
      </c>
      <c r="AY192" s="14" t="s">
        <v>166</v>
      </c>
      <c r="BE192" s="160">
        <f t="shared" si="44"/>
        <v>0</v>
      </c>
      <c r="BF192" s="160">
        <f t="shared" si="45"/>
        <v>0</v>
      </c>
      <c r="BG192" s="160">
        <f t="shared" si="46"/>
        <v>0</v>
      </c>
      <c r="BH192" s="160">
        <f t="shared" si="47"/>
        <v>0</v>
      </c>
      <c r="BI192" s="160">
        <f t="shared" si="48"/>
        <v>0</v>
      </c>
      <c r="BJ192" s="14" t="s">
        <v>173</v>
      </c>
      <c r="BK192" s="161">
        <f t="shared" si="49"/>
        <v>0</v>
      </c>
      <c r="BL192" s="14" t="s">
        <v>232</v>
      </c>
      <c r="BM192" s="159" t="s">
        <v>1367</v>
      </c>
    </row>
    <row r="193" spans="1:65" s="2" customFormat="1" ht="16.5" customHeight="1">
      <c r="A193" s="29"/>
      <c r="B193" s="147"/>
      <c r="C193" s="148" t="s">
        <v>414</v>
      </c>
      <c r="D193" s="148" t="s">
        <v>169</v>
      </c>
      <c r="E193" s="149" t="s">
        <v>1368</v>
      </c>
      <c r="F193" s="150" t="s">
        <v>1369</v>
      </c>
      <c r="G193" s="151" t="s">
        <v>271</v>
      </c>
      <c r="H193" s="152">
        <v>4</v>
      </c>
      <c r="I193" s="153"/>
      <c r="J193" s="152">
        <f t="shared" si="40"/>
        <v>0</v>
      </c>
      <c r="K193" s="154"/>
      <c r="L193" s="30"/>
      <c r="M193" s="155" t="s">
        <v>1</v>
      </c>
      <c r="N193" s="156" t="s">
        <v>41</v>
      </c>
      <c r="O193" s="58"/>
      <c r="P193" s="157">
        <f t="shared" si="41"/>
        <v>0</v>
      </c>
      <c r="Q193" s="157">
        <v>0</v>
      </c>
      <c r="R193" s="157">
        <f t="shared" si="42"/>
        <v>0</v>
      </c>
      <c r="S193" s="157">
        <v>0</v>
      </c>
      <c r="T193" s="158">
        <f t="shared" si="4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232</v>
      </c>
      <c r="AT193" s="159" t="s">
        <v>169</v>
      </c>
      <c r="AU193" s="159" t="s">
        <v>173</v>
      </c>
      <c r="AY193" s="14" t="s">
        <v>166</v>
      </c>
      <c r="BE193" s="160">
        <f t="shared" si="44"/>
        <v>0</v>
      </c>
      <c r="BF193" s="160">
        <f t="shared" si="45"/>
        <v>0</v>
      </c>
      <c r="BG193" s="160">
        <f t="shared" si="46"/>
        <v>0</v>
      </c>
      <c r="BH193" s="160">
        <f t="shared" si="47"/>
        <v>0</v>
      </c>
      <c r="BI193" s="160">
        <f t="shared" si="48"/>
        <v>0</v>
      </c>
      <c r="BJ193" s="14" t="s">
        <v>173</v>
      </c>
      <c r="BK193" s="161">
        <f t="shared" si="49"/>
        <v>0</v>
      </c>
      <c r="BL193" s="14" t="s">
        <v>232</v>
      </c>
      <c r="BM193" s="159" t="s">
        <v>1370</v>
      </c>
    </row>
    <row r="194" spans="1:65" s="2" customFormat="1" ht="16.5" customHeight="1">
      <c r="A194" s="29"/>
      <c r="B194" s="147"/>
      <c r="C194" s="148" t="s">
        <v>418</v>
      </c>
      <c r="D194" s="148" t="s">
        <v>169</v>
      </c>
      <c r="E194" s="149" t="s">
        <v>1371</v>
      </c>
      <c r="F194" s="150" t="s">
        <v>1372</v>
      </c>
      <c r="G194" s="151" t="s">
        <v>271</v>
      </c>
      <c r="H194" s="152">
        <v>2</v>
      </c>
      <c r="I194" s="153"/>
      <c r="J194" s="152">
        <f t="shared" si="40"/>
        <v>0</v>
      </c>
      <c r="K194" s="154"/>
      <c r="L194" s="30"/>
      <c r="M194" s="155" t="s">
        <v>1</v>
      </c>
      <c r="N194" s="156" t="s">
        <v>41</v>
      </c>
      <c r="O194" s="58"/>
      <c r="P194" s="157">
        <f t="shared" si="41"/>
        <v>0</v>
      </c>
      <c r="Q194" s="157">
        <v>0</v>
      </c>
      <c r="R194" s="157">
        <f t="shared" si="42"/>
        <v>0</v>
      </c>
      <c r="S194" s="157">
        <v>0</v>
      </c>
      <c r="T194" s="158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232</v>
      </c>
      <c r="AT194" s="159" t="s">
        <v>169</v>
      </c>
      <c r="AU194" s="159" t="s">
        <v>173</v>
      </c>
      <c r="AY194" s="14" t="s">
        <v>166</v>
      </c>
      <c r="BE194" s="160">
        <f t="shared" si="44"/>
        <v>0</v>
      </c>
      <c r="BF194" s="160">
        <f t="shared" si="45"/>
        <v>0</v>
      </c>
      <c r="BG194" s="160">
        <f t="shared" si="46"/>
        <v>0</v>
      </c>
      <c r="BH194" s="160">
        <f t="shared" si="47"/>
        <v>0</v>
      </c>
      <c r="BI194" s="160">
        <f t="shared" si="48"/>
        <v>0</v>
      </c>
      <c r="BJ194" s="14" t="s">
        <v>173</v>
      </c>
      <c r="BK194" s="161">
        <f t="shared" si="49"/>
        <v>0</v>
      </c>
      <c r="BL194" s="14" t="s">
        <v>232</v>
      </c>
      <c r="BM194" s="159" t="s">
        <v>1373</v>
      </c>
    </row>
    <row r="195" spans="1:65" s="2" customFormat="1" ht="16.5" customHeight="1">
      <c r="A195" s="29"/>
      <c r="B195" s="147"/>
      <c r="C195" s="148" t="s">
        <v>422</v>
      </c>
      <c r="D195" s="148" t="s">
        <v>169</v>
      </c>
      <c r="E195" s="149" t="s">
        <v>1374</v>
      </c>
      <c r="F195" s="150" t="s">
        <v>1375</v>
      </c>
      <c r="G195" s="151" t="s">
        <v>271</v>
      </c>
      <c r="H195" s="152">
        <v>7</v>
      </c>
      <c r="I195" s="153"/>
      <c r="J195" s="152">
        <f t="shared" si="40"/>
        <v>0</v>
      </c>
      <c r="K195" s="154"/>
      <c r="L195" s="30"/>
      <c r="M195" s="155" t="s">
        <v>1</v>
      </c>
      <c r="N195" s="156" t="s">
        <v>41</v>
      </c>
      <c r="O195" s="58"/>
      <c r="P195" s="157">
        <f t="shared" si="41"/>
        <v>0</v>
      </c>
      <c r="Q195" s="157">
        <v>0</v>
      </c>
      <c r="R195" s="157">
        <f t="shared" si="42"/>
        <v>0</v>
      </c>
      <c r="S195" s="157">
        <v>0</v>
      </c>
      <c r="T195" s="158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232</v>
      </c>
      <c r="AT195" s="159" t="s">
        <v>169</v>
      </c>
      <c r="AU195" s="159" t="s">
        <v>173</v>
      </c>
      <c r="AY195" s="14" t="s">
        <v>166</v>
      </c>
      <c r="BE195" s="160">
        <f t="shared" si="44"/>
        <v>0</v>
      </c>
      <c r="BF195" s="160">
        <f t="shared" si="45"/>
        <v>0</v>
      </c>
      <c r="BG195" s="160">
        <f t="shared" si="46"/>
        <v>0</v>
      </c>
      <c r="BH195" s="160">
        <f t="shared" si="47"/>
        <v>0</v>
      </c>
      <c r="BI195" s="160">
        <f t="shared" si="48"/>
        <v>0</v>
      </c>
      <c r="BJ195" s="14" t="s">
        <v>173</v>
      </c>
      <c r="BK195" s="161">
        <f t="shared" si="49"/>
        <v>0</v>
      </c>
      <c r="BL195" s="14" t="s">
        <v>232</v>
      </c>
      <c r="BM195" s="159" t="s">
        <v>1376</v>
      </c>
    </row>
    <row r="196" spans="1:65" s="2" customFormat="1" ht="24.2" customHeight="1">
      <c r="A196" s="29"/>
      <c r="B196" s="147"/>
      <c r="C196" s="148" t="s">
        <v>426</v>
      </c>
      <c r="D196" s="148" t="s">
        <v>169</v>
      </c>
      <c r="E196" s="149" t="s">
        <v>1377</v>
      </c>
      <c r="F196" s="150" t="s">
        <v>1378</v>
      </c>
      <c r="G196" s="151" t="s">
        <v>268</v>
      </c>
      <c r="H196" s="152">
        <v>13</v>
      </c>
      <c r="I196" s="153"/>
      <c r="J196" s="152">
        <f t="shared" si="40"/>
        <v>0</v>
      </c>
      <c r="K196" s="154"/>
      <c r="L196" s="30"/>
      <c r="M196" s="155" t="s">
        <v>1</v>
      </c>
      <c r="N196" s="156" t="s">
        <v>41</v>
      </c>
      <c r="O196" s="58"/>
      <c r="P196" s="157">
        <f t="shared" si="41"/>
        <v>0</v>
      </c>
      <c r="Q196" s="157">
        <v>0</v>
      </c>
      <c r="R196" s="157">
        <f t="shared" si="42"/>
        <v>0</v>
      </c>
      <c r="S196" s="157">
        <v>0</v>
      </c>
      <c r="T196" s="158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232</v>
      </c>
      <c r="AT196" s="159" t="s">
        <v>169</v>
      </c>
      <c r="AU196" s="159" t="s">
        <v>173</v>
      </c>
      <c r="AY196" s="14" t="s">
        <v>166</v>
      </c>
      <c r="BE196" s="160">
        <f t="shared" si="44"/>
        <v>0</v>
      </c>
      <c r="BF196" s="160">
        <f t="shared" si="45"/>
        <v>0</v>
      </c>
      <c r="BG196" s="160">
        <f t="shared" si="46"/>
        <v>0</v>
      </c>
      <c r="BH196" s="160">
        <f t="shared" si="47"/>
        <v>0</v>
      </c>
      <c r="BI196" s="160">
        <f t="shared" si="48"/>
        <v>0</v>
      </c>
      <c r="BJ196" s="14" t="s">
        <v>173</v>
      </c>
      <c r="BK196" s="161">
        <f t="shared" si="49"/>
        <v>0</v>
      </c>
      <c r="BL196" s="14" t="s">
        <v>232</v>
      </c>
      <c r="BM196" s="159" t="s">
        <v>1379</v>
      </c>
    </row>
    <row r="197" spans="1:65" s="2" customFormat="1" ht="24.2" customHeight="1">
      <c r="A197" s="29"/>
      <c r="B197" s="147"/>
      <c r="C197" s="148" t="s">
        <v>430</v>
      </c>
      <c r="D197" s="148" t="s">
        <v>169</v>
      </c>
      <c r="E197" s="149" t="s">
        <v>1380</v>
      </c>
      <c r="F197" s="150" t="s">
        <v>1381</v>
      </c>
      <c r="G197" s="151" t="s">
        <v>1382</v>
      </c>
      <c r="H197" s="152">
        <v>20</v>
      </c>
      <c r="I197" s="153"/>
      <c r="J197" s="152">
        <f t="shared" si="40"/>
        <v>0</v>
      </c>
      <c r="K197" s="154"/>
      <c r="L197" s="30"/>
      <c r="M197" s="155" t="s">
        <v>1</v>
      </c>
      <c r="N197" s="156" t="s">
        <v>41</v>
      </c>
      <c r="O197" s="58"/>
      <c r="P197" s="157">
        <f t="shared" si="41"/>
        <v>0</v>
      </c>
      <c r="Q197" s="157">
        <v>0</v>
      </c>
      <c r="R197" s="157">
        <f t="shared" si="42"/>
        <v>0</v>
      </c>
      <c r="S197" s="157">
        <v>0</v>
      </c>
      <c r="T197" s="158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232</v>
      </c>
      <c r="AT197" s="159" t="s">
        <v>169</v>
      </c>
      <c r="AU197" s="159" t="s">
        <v>173</v>
      </c>
      <c r="AY197" s="14" t="s">
        <v>166</v>
      </c>
      <c r="BE197" s="160">
        <f t="shared" si="44"/>
        <v>0</v>
      </c>
      <c r="BF197" s="160">
        <f t="shared" si="45"/>
        <v>0</v>
      </c>
      <c r="BG197" s="160">
        <f t="shared" si="46"/>
        <v>0</v>
      </c>
      <c r="BH197" s="160">
        <f t="shared" si="47"/>
        <v>0</v>
      </c>
      <c r="BI197" s="160">
        <f t="shared" si="48"/>
        <v>0</v>
      </c>
      <c r="BJ197" s="14" t="s">
        <v>173</v>
      </c>
      <c r="BK197" s="161">
        <f t="shared" si="49"/>
        <v>0</v>
      </c>
      <c r="BL197" s="14" t="s">
        <v>232</v>
      </c>
      <c r="BM197" s="159" t="s">
        <v>1383</v>
      </c>
    </row>
    <row r="198" spans="1:65" s="2" customFormat="1" ht="24.2" customHeight="1">
      <c r="A198" s="29"/>
      <c r="B198" s="147"/>
      <c r="C198" s="148" t="s">
        <v>434</v>
      </c>
      <c r="D198" s="148" t="s">
        <v>169</v>
      </c>
      <c r="E198" s="149" t="s">
        <v>1384</v>
      </c>
      <c r="F198" s="150" t="s">
        <v>1385</v>
      </c>
      <c r="G198" s="151" t="s">
        <v>1238</v>
      </c>
      <c r="H198" s="152">
        <v>9</v>
      </c>
      <c r="I198" s="153"/>
      <c r="J198" s="152">
        <f t="shared" si="40"/>
        <v>0</v>
      </c>
      <c r="K198" s="154"/>
      <c r="L198" s="30"/>
      <c r="M198" s="155" t="s">
        <v>1</v>
      </c>
      <c r="N198" s="156" t="s">
        <v>41</v>
      </c>
      <c r="O198" s="58"/>
      <c r="P198" s="157">
        <f t="shared" si="41"/>
        <v>0</v>
      </c>
      <c r="Q198" s="157">
        <v>0</v>
      </c>
      <c r="R198" s="157">
        <f t="shared" si="42"/>
        <v>0</v>
      </c>
      <c r="S198" s="157">
        <v>0</v>
      </c>
      <c r="T198" s="158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232</v>
      </c>
      <c r="AT198" s="159" t="s">
        <v>169</v>
      </c>
      <c r="AU198" s="159" t="s">
        <v>173</v>
      </c>
      <c r="AY198" s="14" t="s">
        <v>166</v>
      </c>
      <c r="BE198" s="160">
        <f t="shared" si="44"/>
        <v>0</v>
      </c>
      <c r="BF198" s="160">
        <f t="shared" si="45"/>
        <v>0</v>
      </c>
      <c r="BG198" s="160">
        <f t="shared" si="46"/>
        <v>0</v>
      </c>
      <c r="BH198" s="160">
        <f t="shared" si="47"/>
        <v>0</v>
      </c>
      <c r="BI198" s="160">
        <f t="shared" si="48"/>
        <v>0</v>
      </c>
      <c r="BJ198" s="14" t="s">
        <v>173</v>
      </c>
      <c r="BK198" s="161">
        <f t="shared" si="49"/>
        <v>0</v>
      </c>
      <c r="BL198" s="14" t="s">
        <v>232</v>
      </c>
      <c r="BM198" s="159" t="s">
        <v>1386</v>
      </c>
    </row>
    <row r="199" spans="1:65" s="2" customFormat="1" ht="24.2" customHeight="1">
      <c r="A199" s="29"/>
      <c r="B199" s="147"/>
      <c r="C199" s="148" t="s">
        <v>438</v>
      </c>
      <c r="D199" s="148" t="s">
        <v>169</v>
      </c>
      <c r="E199" s="149" t="s">
        <v>1387</v>
      </c>
      <c r="F199" s="150" t="s">
        <v>1388</v>
      </c>
      <c r="G199" s="151" t="s">
        <v>1238</v>
      </c>
      <c r="H199" s="152">
        <v>2</v>
      </c>
      <c r="I199" s="153"/>
      <c r="J199" s="152">
        <f t="shared" si="40"/>
        <v>0</v>
      </c>
      <c r="K199" s="154"/>
      <c r="L199" s="30"/>
      <c r="M199" s="155" t="s">
        <v>1</v>
      </c>
      <c r="N199" s="156" t="s">
        <v>41</v>
      </c>
      <c r="O199" s="58"/>
      <c r="P199" s="157">
        <f t="shared" si="41"/>
        <v>0</v>
      </c>
      <c r="Q199" s="157">
        <v>0</v>
      </c>
      <c r="R199" s="157">
        <f t="shared" si="42"/>
        <v>0</v>
      </c>
      <c r="S199" s="157">
        <v>0</v>
      </c>
      <c r="T199" s="158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232</v>
      </c>
      <c r="AT199" s="159" t="s">
        <v>169</v>
      </c>
      <c r="AU199" s="159" t="s">
        <v>173</v>
      </c>
      <c r="AY199" s="14" t="s">
        <v>166</v>
      </c>
      <c r="BE199" s="160">
        <f t="shared" si="44"/>
        <v>0</v>
      </c>
      <c r="BF199" s="160">
        <f t="shared" si="45"/>
        <v>0</v>
      </c>
      <c r="BG199" s="160">
        <f t="shared" si="46"/>
        <v>0</v>
      </c>
      <c r="BH199" s="160">
        <f t="shared" si="47"/>
        <v>0</v>
      </c>
      <c r="BI199" s="160">
        <f t="shared" si="48"/>
        <v>0</v>
      </c>
      <c r="BJ199" s="14" t="s">
        <v>173</v>
      </c>
      <c r="BK199" s="161">
        <f t="shared" si="49"/>
        <v>0</v>
      </c>
      <c r="BL199" s="14" t="s">
        <v>232</v>
      </c>
      <c r="BM199" s="159" t="s">
        <v>1389</v>
      </c>
    </row>
    <row r="200" spans="1:65" s="2" customFormat="1" ht="24.2" customHeight="1">
      <c r="A200" s="29"/>
      <c r="B200" s="147"/>
      <c r="C200" s="148" t="s">
        <v>442</v>
      </c>
      <c r="D200" s="148" t="s">
        <v>169</v>
      </c>
      <c r="E200" s="149" t="s">
        <v>1390</v>
      </c>
      <c r="F200" s="150" t="s">
        <v>1391</v>
      </c>
      <c r="G200" s="151" t="s">
        <v>1238</v>
      </c>
      <c r="H200" s="152">
        <v>2</v>
      </c>
      <c r="I200" s="153"/>
      <c r="J200" s="152">
        <f t="shared" si="40"/>
        <v>0</v>
      </c>
      <c r="K200" s="154"/>
      <c r="L200" s="30"/>
      <c r="M200" s="155" t="s">
        <v>1</v>
      </c>
      <c r="N200" s="156" t="s">
        <v>41</v>
      </c>
      <c r="O200" s="58"/>
      <c r="P200" s="157">
        <f t="shared" si="41"/>
        <v>0</v>
      </c>
      <c r="Q200" s="157">
        <v>0</v>
      </c>
      <c r="R200" s="157">
        <f t="shared" si="42"/>
        <v>0</v>
      </c>
      <c r="S200" s="157">
        <v>0</v>
      </c>
      <c r="T200" s="158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232</v>
      </c>
      <c r="AT200" s="159" t="s">
        <v>169</v>
      </c>
      <c r="AU200" s="159" t="s">
        <v>173</v>
      </c>
      <c r="AY200" s="14" t="s">
        <v>166</v>
      </c>
      <c r="BE200" s="160">
        <f t="shared" si="44"/>
        <v>0</v>
      </c>
      <c r="BF200" s="160">
        <f t="shared" si="45"/>
        <v>0</v>
      </c>
      <c r="BG200" s="160">
        <f t="shared" si="46"/>
        <v>0</v>
      </c>
      <c r="BH200" s="160">
        <f t="shared" si="47"/>
        <v>0</v>
      </c>
      <c r="BI200" s="160">
        <f t="shared" si="48"/>
        <v>0</v>
      </c>
      <c r="BJ200" s="14" t="s">
        <v>173</v>
      </c>
      <c r="BK200" s="161">
        <f t="shared" si="49"/>
        <v>0</v>
      </c>
      <c r="BL200" s="14" t="s">
        <v>232</v>
      </c>
      <c r="BM200" s="159" t="s">
        <v>1392</v>
      </c>
    </row>
    <row r="201" spans="1:65" s="2" customFormat="1" ht="24.2" customHeight="1">
      <c r="A201" s="29"/>
      <c r="B201" s="147"/>
      <c r="C201" s="148" t="s">
        <v>446</v>
      </c>
      <c r="D201" s="148" t="s">
        <v>169</v>
      </c>
      <c r="E201" s="149" t="s">
        <v>1393</v>
      </c>
      <c r="F201" s="150" t="s">
        <v>1394</v>
      </c>
      <c r="G201" s="151" t="s">
        <v>1238</v>
      </c>
      <c r="H201" s="152">
        <v>2</v>
      </c>
      <c r="I201" s="153"/>
      <c r="J201" s="152">
        <f t="shared" si="40"/>
        <v>0</v>
      </c>
      <c r="K201" s="154"/>
      <c r="L201" s="30"/>
      <c r="M201" s="155" t="s">
        <v>1</v>
      </c>
      <c r="N201" s="156" t="s">
        <v>41</v>
      </c>
      <c r="O201" s="58"/>
      <c r="P201" s="157">
        <f t="shared" si="41"/>
        <v>0</v>
      </c>
      <c r="Q201" s="157">
        <v>0</v>
      </c>
      <c r="R201" s="157">
        <f t="shared" si="42"/>
        <v>0</v>
      </c>
      <c r="S201" s="157">
        <v>0</v>
      </c>
      <c r="T201" s="158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232</v>
      </c>
      <c r="AT201" s="159" t="s">
        <v>169</v>
      </c>
      <c r="AU201" s="159" t="s">
        <v>173</v>
      </c>
      <c r="AY201" s="14" t="s">
        <v>166</v>
      </c>
      <c r="BE201" s="160">
        <f t="shared" si="44"/>
        <v>0</v>
      </c>
      <c r="BF201" s="160">
        <f t="shared" si="45"/>
        <v>0</v>
      </c>
      <c r="BG201" s="160">
        <f t="shared" si="46"/>
        <v>0</v>
      </c>
      <c r="BH201" s="160">
        <f t="shared" si="47"/>
        <v>0</v>
      </c>
      <c r="BI201" s="160">
        <f t="shared" si="48"/>
        <v>0</v>
      </c>
      <c r="BJ201" s="14" t="s">
        <v>173</v>
      </c>
      <c r="BK201" s="161">
        <f t="shared" si="49"/>
        <v>0</v>
      </c>
      <c r="BL201" s="14" t="s">
        <v>232</v>
      </c>
      <c r="BM201" s="159" t="s">
        <v>1395</v>
      </c>
    </row>
    <row r="202" spans="1:65" s="2" customFormat="1" ht="24.2" customHeight="1">
      <c r="A202" s="29"/>
      <c r="B202" s="147"/>
      <c r="C202" s="148" t="s">
        <v>450</v>
      </c>
      <c r="D202" s="148" t="s">
        <v>169</v>
      </c>
      <c r="E202" s="149" t="s">
        <v>1396</v>
      </c>
      <c r="F202" s="150" t="s">
        <v>1397</v>
      </c>
      <c r="G202" s="151" t="s">
        <v>1238</v>
      </c>
      <c r="H202" s="152">
        <v>1</v>
      </c>
      <c r="I202" s="153"/>
      <c r="J202" s="152">
        <f t="shared" si="40"/>
        <v>0</v>
      </c>
      <c r="K202" s="154"/>
      <c r="L202" s="30"/>
      <c r="M202" s="155" t="s">
        <v>1</v>
      </c>
      <c r="N202" s="156" t="s">
        <v>41</v>
      </c>
      <c r="O202" s="58"/>
      <c r="P202" s="157">
        <f t="shared" si="41"/>
        <v>0</v>
      </c>
      <c r="Q202" s="157">
        <v>0</v>
      </c>
      <c r="R202" s="157">
        <f t="shared" si="42"/>
        <v>0</v>
      </c>
      <c r="S202" s="157">
        <v>0</v>
      </c>
      <c r="T202" s="158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232</v>
      </c>
      <c r="AT202" s="159" t="s">
        <v>169</v>
      </c>
      <c r="AU202" s="159" t="s">
        <v>173</v>
      </c>
      <c r="AY202" s="14" t="s">
        <v>166</v>
      </c>
      <c r="BE202" s="160">
        <f t="shared" si="44"/>
        <v>0</v>
      </c>
      <c r="BF202" s="160">
        <f t="shared" si="45"/>
        <v>0</v>
      </c>
      <c r="BG202" s="160">
        <f t="shared" si="46"/>
        <v>0</v>
      </c>
      <c r="BH202" s="160">
        <f t="shared" si="47"/>
        <v>0</v>
      </c>
      <c r="BI202" s="160">
        <f t="shared" si="48"/>
        <v>0</v>
      </c>
      <c r="BJ202" s="14" t="s">
        <v>173</v>
      </c>
      <c r="BK202" s="161">
        <f t="shared" si="49"/>
        <v>0</v>
      </c>
      <c r="BL202" s="14" t="s">
        <v>232</v>
      </c>
      <c r="BM202" s="159" t="s">
        <v>1398</v>
      </c>
    </row>
    <row r="203" spans="1:65" s="2" customFormat="1" ht="24.2" customHeight="1">
      <c r="A203" s="29"/>
      <c r="B203" s="147"/>
      <c r="C203" s="148" t="s">
        <v>454</v>
      </c>
      <c r="D203" s="148" t="s">
        <v>169</v>
      </c>
      <c r="E203" s="149" t="s">
        <v>1399</v>
      </c>
      <c r="F203" s="150" t="s">
        <v>1400</v>
      </c>
      <c r="G203" s="151" t="s">
        <v>1238</v>
      </c>
      <c r="H203" s="152">
        <v>1</v>
      </c>
      <c r="I203" s="153"/>
      <c r="J203" s="152">
        <f t="shared" si="40"/>
        <v>0</v>
      </c>
      <c r="K203" s="154"/>
      <c r="L203" s="30"/>
      <c r="M203" s="155" t="s">
        <v>1</v>
      </c>
      <c r="N203" s="156" t="s">
        <v>41</v>
      </c>
      <c r="O203" s="58"/>
      <c r="P203" s="157">
        <f t="shared" si="41"/>
        <v>0</v>
      </c>
      <c r="Q203" s="157">
        <v>0</v>
      </c>
      <c r="R203" s="157">
        <f t="shared" si="42"/>
        <v>0</v>
      </c>
      <c r="S203" s="157">
        <v>0</v>
      </c>
      <c r="T203" s="158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232</v>
      </c>
      <c r="AT203" s="159" t="s">
        <v>169</v>
      </c>
      <c r="AU203" s="159" t="s">
        <v>173</v>
      </c>
      <c r="AY203" s="14" t="s">
        <v>166</v>
      </c>
      <c r="BE203" s="160">
        <f t="shared" si="44"/>
        <v>0</v>
      </c>
      <c r="BF203" s="160">
        <f t="shared" si="45"/>
        <v>0</v>
      </c>
      <c r="BG203" s="160">
        <f t="shared" si="46"/>
        <v>0</v>
      </c>
      <c r="BH203" s="160">
        <f t="shared" si="47"/>
        <v>0</v>
      </c>
      <c r="BI203" s="160">
        <f t="shared" si="48"/>
        <v>0</v>
      </c>
      <c r="BJ203" s="14" t="s">
        <v>173</v>
      </c>
      <c r="BK203" s="161">
        <f t="shared" si="49"/>
        <v>0</v>
      </c>
      <c r="BL203" s="14" t="s">
        <v>232</v>
      </c>
      <c r="BM203" s="159" t="s">
        <v>1401</v>
      </c>
    </row>
    <row r="204" spans="1:65" s="2" customFormat="1" ht="24.2" customHeight="1">
      <c r="A204" s="29"/>
      <c r="B204" s="147"/>
      <c r="C204" s="148" t="s">
        <v>458</v>
      </c>
      <c r="D204" s="148" t="s">
        <v>169</v>
      </c>
      <c r="E204" s="149" t="s">
        <v>1402</v>
      </c>
      <c r="F204" s="150" t="s">
        <v>1403</v>
      </c>
      <c r="G204" s="151" t="s">
        <v>1238</v>
      </c>
      <c r="H204" s="152">
        <v>1</v>
      </c>
      <c r="I204" s="153"/>
      <c r="J204" s="152">
        <f t="shared" si="40"/>
        <v>0</v>
      </c>
      <c r="K204" s="154"/>
      <c r="L204" s="30"/>
      <c r="M204" s="155" t="s">
        <v>1</v>
      </c>
      <c r="N204" s="156" t="s">
        <v>41</v>
      </c>
      <c r="O204" s="58"/>
      <c r="P204" s="157">
        <f t="shared" si="41"/>
        <v>0</v>
      </c>
      <c r="Q204" s="157">
        <v>0</v>
      </c>
      <c r="R204" s="157">
        <f t="shared" si="42"/>
        <v>0</v>
      </c>
      <c r="S204" s="157">
        <v>0</v>
      </c>
      <c r="T204" s="158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232</v>
      </c>
      <c r="AT204" s="159" t="s">
        <v>169</v>
      </c>
      <c r="AU204" s="159" t="s">
        <v>173</v>
      </c>
      <c r="AY204" s="14" t="s">
        <v>166</v>
      </c>
      <c r="BE204" s="160">
        <f t="shared" si="44"/>
        <v>0</v>
      </c>
      <c r="BF204" s="160">
        <f t="shared" si="45"/>
        <v>0</v>
      </c>
      <c r="BG204" s="160">
        <f t="shared" si="46"/>
        <v>0</v>
      </c>
      <c r="BH204" s="160">
        <f t="shared" si="47"/>
        <v>0</v>
      </c>
      <c r="BI204" s="160">
        <f t="shared" si="48"/>
        <v>0</v>
      </c>
      <c r="BJ204" s="14" t="s">
        <v>173</v>
      </c>
      <c r="BK204" s="161">
        <f t="shared" si="49"/>
        <v>0</v>
      </c>
      <c r="BL204" s="14" t="s">
        <v>232</v>
      </c>
      <c r="BM204" s="159" t="s">
        <v>1404</v>
      </c>
    </row>
    <row r="205" spans="1:65" s="2" customFormat="1" ht="24.2" customHeight="1">
      <c r="A205" s="29"/>
      <c r="B205" s="147"/>
      <c r="C205" s="148" t="s">
        <v>462</v>
      </c>
      <c r="D205" s="148" t="s">
        <v>169</v>
      </c>
      <c r="E205" s="149" t="s">
        <v>1405</v>
      </c>
      <c r="F205" s="150" t="s">
        <v>1406</v>
      </c>
      <c r="G205" s="151" t="s">
        <v>1238</v>
      </c>
      <c r="H205" s="152">
        <v>1</v>
      </c>
      <c r="I205" s="153"/>
      <c r="J205" s="152">
        <f t="shared" si="40"/>
        <v>0</v>
      </c>
      <c r="K205" s="154"/>
      <c r="L205" s="30"/>
      <c r="M205" s="155" t="s">
        <v>1</v>
      </c>
      <c r="N205" s="156" t="s">
        <v>41</v>
      </c>
      <c r="O205" s="58"/>
      <c r="P205" s="157">
        <f t="shared" si="41"/>
        <v>0</v>
      </c>
      <c r="Q205" s="157">
        <v>0</v>
      </c>
      <c r="R205" s="157">
        <f t="shared" si="42"/>
        <v>0</v>
      </c>
      <c r="S205" s="157">
        <v>0</v>
      </c>
      <c r="T205" s="158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232</v>
      </c>
      <c r="AT205" s="159" t="s">
        <v>169</v>
      </c>
      <c r="AU205" s="159" t="s">
        <v>173</v>
      </c>
      <c r="AY205" s="14" t="s">
        <v>166</v>
      </c>
      <c r="BE205" s="160">
        <f t="shared" si="44"/>
        <v>0</v>
      </c>
      <c r="BF205" s="160">
        <f t="shared" si="45"/>
        <v>0</v>
      </c>
      <c r="BG205" s="160">
        <f t="shared" si="46"/>
        <v>0</v>
      </c>
      <c r="BH205" s="160">
        <f t="shared" si="47"/>
        <v>0</v>
      </c>
      <c r="BI205" s="160">
        <f t="shared" si="48"/>
        <v>0</v>
      </c>
      <c r="BJ205" s="14" t="s">
        <v>173</v>
      </c>
      <c r="BK205" s="161">
        <f t="shared" si="49"/>
        <v>0</v>
      </c>
      <c r="BL205" s="14" t="s">
        <v>232</v>
      </c>
      <c r="BM205" s="159" t="s">
        <v>1407</v>
      </c>
    </row>
    <row r="206" spans="1:65" s="2" customFormat="1" ht="24.2" customHeight="1">
      <c r="A206" s="29"/>
      <c r="B206" s="147"/>
      <c r="C206" s="148" t="s">
        <v>468</v>
      </c>
      <c r="D206" s="148" t="s">
        <v>169</v>
      </c>
      <c r="E206" s="149" t="s">
        <v>1408</v>
      </c>
      <c r="F206" s="150" t="s">
        <v>1409</v>
      </c>
      <c r="G206" s="151" t="s">
        <v>1238</v>
      </c>
      <c r="H206" s="152">
        <v>1</v>
      </c>
      <c r="I206" s="153"/>
      <c r="J206" s="152">
        <f t="shared" si="40"/>
        <v>0</v>
      </c>
      <c r="K206" s="154"/>
      <c r="L206" s="30"/>
      <c r="M206" s="155" t="s">
        <v>1</v>
      </c>
      <c r="N206" s="156" t="s">
        <v>41</v>
      </c>
      <c r="O206" s="58"/>
      <c r="P206" s="157">
        <f t="shared" si="41"/>
        <v>0</v>
      </c>
      <c r="Q206" s="157">
        <v>0</v>
      </c>
      <c r="R206" s="157">
        <f t="shared" si="42"/>
        <v>0</v>
      </c>
      <c r="S206" s="157">
        <v>0</v>
      </c>
      <c r="T206" s="158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9" t="s">
        <v>232</v>
      </c>
      <c r="AT206" s="159" t="s">
        <v>169</v>
      </c>
      <c r="AU206" s="159" t="s">
        <v>173</v>
      </c>
      <c r="AY206" s="14" t="s">
        <v>166</v>
      </c>
      <c r="BE206" s="160">
        <f t="shared" si="44"/>
        <v>0</v>
      </c>
      <c r="BF206" s="160">
        <f t="shared" si="45"/>
        <v>0</v>
      </c>
      <c r="BG206" s="160">
        <f t="shared" si="46"/>
        <v>0</v>
      </c>
      <c r="BH206" s="160">
        <f t="shared" si="47"/>
        <v>0</v>
      </c>
      <c r="BI206" s="160">
        <f t="shared" si="48"/>
        <v>0</v>
      </c>
      <c r="BJ206" s="14" t="s">
        <v>173</v>
      </c>
      <c r="BK206" s="161">
        <f t="shared" si="49"/>
        <v>0</v>
      </c>
      <c r="BL206" s="14" t="s">
        <v>232</v>
      </c>
      <c r="BM206" s="159" t="s">
        <v>1410</v>
      </c>
    </row>
    <row r="207" spans="1:65" s="2" customFormat="1" ht="24.2" customHeight="1">
      <c r="A207" s="29"/>
      <c r="B207" s="147"/>
      <c r="C207" s="148" t="s">
        <v>472</v>
      </c>
      <c r="D207" s="148" t="s">
        <v>169</v>
      </c>
      <c r="E207" s="149" t="s">
        <v>1411</v>
      </c>
      <c r="F207" s="150" t="s">
        <v>1412</v>
      </c>
      <c r="G207" s="151" t="s">
        <v>1238</v>
      </c>
      <c r="H207" s="152">
        <v>4</v>
      </c>
      <c r="I207" s="153"/>
      <c r="J207" s="152">
        <f t="shared" si="40"/>
        <v>0</v>
      </c>
      <c r="K207" s="154"/>
      <c r="L207" s="30"/>
      <c r="M207" s="155" t="s">
        <v>1</v>
      </c>
      <c r="N207" s="156" t="s">
        <v>41</v>
      </c>
      <c r="O207" s="58"/>
      <c r="P207" s="157">
        <f t="shared" si="41"/>
        <v>0</v>
      </c>
      <c r="Q207" s="157">
        <v>0</v>
      </c>
      <c r="R207" s="157">
        <f t="shared" si="42"/>
        <v>0</v>
      </c>
      <c r="S207" s="157">
        <v>0</v>
      </c>
      <c r="T207" s="158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9" t="s">
        <v>232</v>
      </c>
      <c r="AT207" s="159" t="s">
        <v>169</v>
      </c>
      <c r="AU207" s="159" t="s">
        <v>173</v>
      </c>
      <c r="AY207" s="14" t="s">
        <v>166</v>
      </c>
      <c r="BE207" s="160">
        <f t="shared" si="44"/>
        <v>0</v>
      </c>
      <c r="BF207" s="160">
        <f t="shared" si="45"/>
        <v>0</v>
      </c>
      <c r="BG207" s="160">
        <f t="shared" si="46"/>
        <v>0</v>
      </c>
      <c r="BH207" s="160">
        <f t="shared" si="47"/>
        <v>0</v>
      </c>
      <c r="BI207" s="160">
        <f t="shared" si="48"/>
        <v>0</v>
      </c>
      <c r="BJ207" s="14" t="s">
        <v>173</v>
      </c>
      <c r="BK207" s="161">
        <f t="shared" si="49"/>
        <v>0</v>
      </c>
      <c r="BL207" s="14" t="s">
        <v>232</v>
      </c>
      <c r="BM207" s="159" t="s">
        <v>1413</v>
      </c>
    </row>
    <row r="208" spans="1:65" s="2" customFormat="1" ht="33" customHeight="1">
      <c r="A208" s="29"/>
      <c r="B208" s="147"/>
      <c r="C208" s="148" t="s">
        <v>476</v>
      </c>
      <c r="D208" s="148" t="s">
        <v>169</v>
      </c>
      <c r="E208" s="149" t="s">
        <v>1414</v>
      </c>
      <c r="F208" s="150" t="s">
        <v>1415</v>
      </c>
      <c r="G208" s="151" t="s">
        <v>1238</v>
      </c>
      <c r="H208" s="152">
        <v>2</v>
      </c>
      <c r="I208" s="153"/>
      <c r="J208" s="152">
        <f t="shared" si="40"/>
        <v>0</v>
      </c>
      <c r="K208" s="154"/>
      <c r="L208" s="30"/>
      <c r="M208" s="155" t="s">
        <v>1</v>
      </c>
      <c r="N208" s="156" t="s">
        <v>41</v>
      </c>
      <c r="O208" s="58"/>
      <c r="P208" s="157">
        <f t="shared" si="41"/>
        <v>0</v>
      </c>
      <c r="Q208" s="157">
        <v>0</v>
      </c>
      <c r="R208" s="157">
        <f t="shared" si="42"/>
        <v>0</v>
      </c>
      <c r="S208" s="157">
        <v>0</v>
      </c>
      <c r="T208" s="158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9" t="s">
        <v>232</v>
      </c>
      <c r="AT208" s="159" t="s">
        <v>169</v>
      </c>
      <c r="AU208" s="159" t="s">
        <v>173</v>
      </c>
      <c r="AY208" s="14" t="s">
        <v>166</v>
      </c>
      <c r="BE208" s="160">
        <f t="shared" si="44"/>
        <v>0</v>
      </c>
      <c r="BF208" s="160">
        <f t="shared" si="45"/>
        <v>0</v>
      </c>
      <c r="BG208" s="160">
        <f t="shared" si="46"/>
        <v>0</v>
      </c>
      <c r="BH208" s="160">
        <f t="shared" si="47"/>
        <v>0</v>
      </c>
      <c r="BI208" s="160">
        <f t="shared" si="48"/>
        <v>0</v>
      </c>
      <c r="BJ208" s="14" t="s">
        <v>173</v>
      </c>
      <c r="BK208" s="161">
        <f t="shared" si="49"/>
        <v>0</v>
      </c>
      <c r="BL208" s="14" t="s">
        <v>232</v>
      </c>
      <c r="BM208" s="159" t="s">
        <v>1416</v>
      </c>
    </row>
    <row r="209" spans="1:65" s="2" customFormat="1" ht="21.75" customHeight="1">
      <c r="A209" s="29"/>
      <c r="B209" s="147"/>
      <c r="C209" s="148" t="s">
        <v>480</v>
      </c>
      <c r="D209" s="148" t="s">
        <v>169</v>
      </c>
      <c r="E209" s="149" t="s">
        <v>1417</v>
      </c>
      <c r="F209" s="150" t="s">
        <v>1418</v>
      </c>
      <c r="G209" s="151" t="s">
        <v>1238</v>
      </c>
      <c r="H209" s="152">
        <v>1</v>
      </c>
      <c r="I209" s="153"/>
      <c r="J209" s="152">
        <f t="shared" si="40"/>
        <v>0</v>
      </c>
      <c r="K209" s="154"/>
      <c r="L209" s="30"/>
      <c r="M209" s="155" t="s">
        <v>1</v>
      </c>
      <c r="N209" s="156" t="s">
        <v>41</v>
      </c>
      <c r="O209" s="58"/>
      <c r="P209" s="157">
        <f t="shared" si="41"/>
        <v>0</v>
      </c>
      <c r="Q209" s="157">
        <v>0</v>
      </c>
      <c r="R209" s="157">
        <f t="shared" si="42"/>
        <v>0</v>
      </c>
      <c r="S209" s="157">
        <v>0</v>
      </c>
      <c r="T209" s="158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9" t="s">
        <v>232</v>
      </c>
      <c r="AT209" s="159" t="s">
        <v>169</v>
      </c>
      <c r="AU209" s="159" t="s">
        <v>173</v>
      </c>
      <c r="AY209" s="14" t="s">
        <v>166</v>
      </c>
      <c r="BE209" s="160">
        <f t="shared" si="44"/>
        <v>0</v>
      </c>
      <c r="BF209" s="160">
        <f t="shared" si="45"/>
        <v>0</v>
      </c>
      <c r="BG209" s="160">
        <f t="shared" si="46"/>
        <v>0</v>
      </c>
      <c r="BH209" s="160">
        <f t="shared" si="47"/>
        <v>0</v>
      </c>
      <c r="BI209" s="160">
        <f t="shared" si="48"/>
        <v>0</v>
      </c>
      <c r="BJ209" s="14" t="s">
        <v>173</v>
      </c>
      <c r="BK209" s="161">
        <f t="shared" si="49"/>
        <v>0</v>
      </c>
      <c r="BL209" s="14" t="s">
        <v>232</v>
      </c>
      <c r="BM209" s="159" t="s">
        <v>1419</v>
      </c>
    </row>
    <row r="210" spans="1:65" s="2" customFormat="1" ht="24.2" customHeight="1">
      <c r="A210" s="29"/>
      <c r="B210" s="147"/>
      <c r="C210" s="148" t="s">
        <v>484</v>
      </c>
      <c r="D210" s="148" t="s">
        <v>169</v>
      </c>
      <c r="E210" s="149" t="s">
        <v>1420</v>
      </c>
      <c r="F210" s="150" t="s">
        <v>1421</v>
      </c>
      <c r="G210" s="151" t="s">
        <v>1238</v>
      </c>
      <c r="H210" s="152">
        <v>2</v>
      </c>
      <c r="I210" s="153"/>
      <c r="J210" s="152">
        <f t="shared" si="40"/>
        <v>0</v>
      </c>
      <c r="K210" s="154"/>
      <c r="L210" s="30"/>
      <c r="M210" s="155" t="s">
        <v>1</v>
      </c>
      <c r="N210" s="156" t="s">
        <v>41</v>
      </c>
      <c r="O210" s="58"/>
      <c r="P210" s="157">
        <f t="shared" si="41"/>
        <v>0</v>
      </c>
      <c r="Q210" s="157">
        <v>0</v>
      </c>
      <c r="R210" s="157">
        <f t="shared" si="42"/>
        <v>0</v>
      </c>
      <c r="S210" s="157">
        <v>0</v>
      </c>
      <c r="T210" s="158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232</v>
      </c>
      <c r="AT210" s="159" t="s">
        <v>169</v>
      </c>
      <c r="AU210" s="159" t="s">
        <v>173</v>
      </c>
      <c r="AY210" s="14" t="s">
        <v>166</v>
      </c>
      <c r="BE210" s="160">
        <f t="shared" si="44"/>
        <v>0</v>
      </c>
      <c r="BF210" s="160">
        <f t="shared" si="45"/>
        <v>0</v>
      </c>
      <c r="BG210" s="160">
        <f t="shared" si="46"/>
        <v>0</v>
      </c>
      <c r="BH210" s="160">
        <f t="shared" si="47"/>
        <v>0</v>
      </c>
      <c r="BI210" s="160">
        <f t="shared" si="48"/>
        <v>0</v>
      </c>
      <c r="BJ210" s="14" t="s">
        <v>173</v>
      </c>
      <c r="BK210" s="161">
        <f t="shared" si="49"/>
        <v>0</v>
      </c>
      <c r="BL210" s="14" t="s">
        <v>232</v>
      </c>
      <c r="BM210" s="159" t="s">
        <v>1422</v>
      </c>
    </row>
    <row r="211" spans="1:65" s="2" customFormat="1" ht="24.2" customHeight="1">
      <c r="A211" s="29"/>
      <c r="B211" s="147"/>
      <c r="C211" s="148" t="s">
        <v>488</v>
      </c>
      <c r="D211" s="148" t="s">
        <v>169</v>
      </c>
      <c r="E211" s="149" t="s">
        <v>1423</v>
      </c>
      <c r="F211" s="150" t="s">
        <v>1424</v>
      </c>
      <c r="G211" s="151" t="s">
        <v>271</v>
      </c>
      <c r="H211" s="152">
        <v>125</v>
      </c>
      <c r="I211" s="153"/>
      <c r="J211" s="152">
        <f t="shared" si="40"/>
        <v>0</v>
      </c>
      <c r="K211" s="154"/>
      <c r="L211" s="30"/>
      <c r="M211" s="155" t="s">
        <v>1</v>
      </c>
      <c r="N211" s="156" t="s">
        <v>41</v>
      </c>
      <c r="O211" s="58"/>
      <c r="P211" s="157">
        <f t="shared" si="41"/>
        <v>0</v>
      </c>
      <c r="Q211" s="157">
        <v>0</v>
      </c>
      <c r="R211" s="157">
        <f t="shared" si="42"/>
        <v>0</v>
      </c>
      <c r="S211" s="157">
        <v>0</v>
      </c>
      <c r="T211" s="158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232</v>
      </c>
      <c r="AT211" s="159" t="s">
        <v>169</v>
      </c>
      <c r="AU211" s="159" t="s">
        <v>173</v>
      </c>
      <c r="AY211" s="14" t="s">
        <v>166</v>
      </c>
      <c r="BE211" s="160">
        <f t="shared" si="44"/>
        <v>0</v>
      </c>
      <c r="BF211" s="160">
        <f t="shared" si="45"/>
        <v>0</v>
      </c>
      <c r="BG211" s="160">
        <f t="shared" si="46"/>
        <v>0</v>
      </c>
      <c r="BH211" s="160">
        <f t="shared" si="47"/>
        <v>0</v>
      </c>
      <c r="BI211" s="160">
        <f t="shared" si="48"/>
        <v>0</v>
      </c>
      <c r="BJ211" s="14" t="s">
        <v>173</v>
      </c>
      <c r="BK211" s="161">
        <f t="shared" si="49"/>
        <v>0</v>
      </c>
      <c r="BL211" s="14" t="s">
        <v>232</v>
      </c>
      <c r="BM211" s="159" t="s">
        <v>1425</v>
      </c>
    </row>
    <row r="212" spans="1:65" s="2" customFormat="1" ht="24.2" customHeight="1">
      <c r="A212" s="29"/>
      <c r="B212" s="147"/>
      <c r="C212" s="148" t="s">
        <v>492</v>
      </c>
      <c r="D212" s="148" t="s">
        <v>169</v>
      </c>
      <c r="E212" s="149" t="s">
        <v>1426</v>
      </c>
      <c r="F212" s="150" t="s">
        <v>1427</v>
      </c>
      <c r="G212" s="151" t="s">
        <v>271</v>
      </c>
      <c r="H212" s="152">
        <v>125</v>
      </c>
      <c r="I212" s="153"/>
      <c r="J212" s="152">
        <f t="shared" si="40"/>
        <v>0</v>
      </c>
      <c r="K212" s="154"/>
      <c r="L212" s="30"/>
      <c r="M212" s="155" t="s">
        <v>1</v>
      </c>
      <c r="N212" s="156" t="s">
        <v>41</v>
      </c>
      <c r="O212" s="58"/>
      <c r="P212" s="157">
        <f t="shared" si="41"/>
        <v>0</v>
      </c>
      <c r="Q212" s="157">
        <v>0</v>
      </c>
      <c r="R212" s="157">
        <f t="shared" si="42"/>
        <v>0</v>
      </c>
      <c r="S212" s="157">
        <v>0</v>
      </c>
      <c r="T212" s="158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232</v>
      </c>
      <c r="AT212" s="159" t="s">
        <v>169</v>
      </c>
      <c r="AU212" s="159" t="s">
        <v>173</v>
      </c>
      <c r="AY212" s="14" t="s">
        <v>166</v>
      </c>
      <c r="BE212" s="160">
        <f t="shared" si="44"/>
        <v>0</v>
      </c>
      <c r="BF212" s="160">
        <f t="shared" si="45"/>
        <v>0</v>
      </c>
      <c r="BG212" s="160">
        <f t="shared" si="46"/>
        <v>0</v>
      </c>
      <c r="BH212" s="160">
        <f t="shared" si="47"/>
        <v>0</v>
      </c>
      <c r="BI212" s="160">
        <f t="shared" si="48"/>
        <v>0</v>
      </c>
      <c r="BJ212" s="14" t="s">
        <v>173</v>
      </c>
      <c r="BK212" s="161">
        <f t="shared" si="49"/>
        <v>0</v>
      </c>
      <c r="BL212" s="14" t="s">
        <v>232</v>
      </c>
      <c r="BM212" s="159" t="s">
        <v>1428</v>
      </c>
    </row>
    <row r="213" spans="1:65" s="2" customFormat="1" ht="24.2" customHeight="1">
      <c r="A213" s="29"/>
      <c r="B213" s="147"/>
      <c r="C213" s="148" t="s">
        <v>496</v>
      </c>
      <c r="D213" s="148" t="s">
        <v>169</v>
      </c>
      <c r="E213" s="149" t="s">
        <v>1429</v>
      </c>
      <c r="F213" s="150" t="s">
        <v>1430</v>
      </c>
      <c r="G213" s="151" t="s">
        <v>1257</v>
      </c>
      <c r="H213" s="152">
        <v>1.5589999999999999</v>
      </c>
      <c r="I213" s="153"/>
      <c r="J213" s="152">
        <f t="shared" si="40"/>
        <v>0</v>
      </c>
      <c r="K213" s="154"/>
      <c r="L213" s="30"/>
      <c r="M213" s="155" t="s">
        <v>1</v>
      </c>
      <c r="N213" s="156" t="s">
        <v>41</v>
      </c>
      <c r="O213" s="58"/>
      <c r="P213" s="157">
        <f t="shared" si="41"/>
        <v>0</v>
      </c>
      <c r="Q213" s="157">
        <v>0</v>
      </c>
      <c r="R213" s="157">
        <f t="shared" si="42"/>
        <v>0</v>
      </c>
      <c r="S213" s="157">
        <v>0</v>
      </c>
      <c r="T213" s="158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9" t="s">
        <v>232</v>
      </c>
      <c r="AT213" s="159" t="s">
        <v>169</v>
      </c>
      <c r="AU213" s="159" t="s">
        <v>173</v>
      </c>
      <c r="AY213" s="14" t="s">
        <v>166</v>
      </c>
      <c r="BE213" s="160">
        <f t="shared" si="44"/>
        <v>0</v>
      </c>
      <c r="BF213" s="160">
        <f t="shared" si="45"/>
        <v>0</v>
      </c>
      <c r="BG213" s="160">
        <f t="shared" si="46"/>
        <v>0</v>
      </c>
      <c r="BH213" s="160">
        <f t="shared" si="47"/>
        <v>0</v>
      </c>
      <c r="BI213" s="160">
        <f t="shared" si="48"/>
        <v>0</v>
      </c>
      <c r="BJ213" s="14" t="s">
        <v>173</v>
      </c>
      <c r="BK213" s="161">
        <f t="shared" si="49"/>
        <v>0</v>
      </c>
      <c r="BL213" s="14" t="s">
        <v>232</v>
      </c>
      <c r="BM213" s="159" t="s">
        <v>1431</v>
      </c>
    </row>
    <row r="214" spans="1:65" s="2" customFormat="1" ht="33" customHeight="1">
      <c r="A214" s="29"/>
      <c r="B214" s="147"/>
      <c r="C214" s="148" t="s">
        <v>500</v>
      </c>
      <c r="D214" s="148" t="s">
        <v>169</v>
      </c>
      <c r="E214" s="149" t="s">
        <v>1432</v>
      </c>
      <c r="F214" s="150" t="s">
        <v>1348</v>
      </c>
      <c r="G214" s="151" t="s">
        <v>1257</v>
      </c>
      <c r="H214" s="152">
        <v>1.5589999999999999</v>
      </c>
      <c r="I214" s="153"/>
      <c r="J214" s="152">
        <f t="shared" si="40"/>
        <v>0</v>
      </c>
      <c r="K214" s="154"/>
      <c r="L214" s="30"/>
      <c r="M214" s="155" t="s">
        <v>1</v>
      </c>
      <c r="N214" s="156" t="s">
        <v>41</v>
      </c>
      <c r="O214" s="58"/>
      <c r="P214" s="157">
        <f t="shared" si="41"/>
        <v>0</v>
      </c>
      <c r="Q214" s="157">
        <v>0</v>
      </c>
      <c r="R214" s="157">
        <f t="shared" si="42"/>
        <v>0</v>
      </c>
      <c r="S214" s="157">
        <v>0</v>
      </c>
      <c r="T214" s="158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232</v>
      </c>
      <c r="AT214" s="159" t="s">
        <v>169</v>
      </c>
      <c r="AU214" s="159" t="s">
        <v>173</v>
      </c>
      <c r="AY214" s="14" t="s">
        <v>166</v>
      </c>
      <c r="BE214" s="160">
        <f t="shared" si="44"/>
        <v>0</v>
      </c>
      <c r="BF214" s="160">
        <f t="shared" si="45"/>
        <v>0</v>
      </c>
      <c r="BG214" s="160">
        <f t="shared" si="46"/>
        <v>0</v>
      </c>
      <c r="BH214" s="160">
        <f t="shared" si="47"/>
        <v>0</v>
      </c>
      <c r="BI214" s="160">
        <f t="shared" si="48"/>
        <v>0</v>
      </c>
      <c r="BJ214" s="14" t="s">
        <v>173</v>
      </c>
      <c r="BK214" s="161">
        <f t="shared" si="49"/>
        <v>0</v>
      </c>
      <c r="BL214" s="14" t="s">
        <v>232</v>
      </c>
      <c r="BM214" s="159" t="s">
        <v>1433</v>
      </c>
    </row>
    <row r="215" spans="1:65" s="12" customFormat="1" ht="22.9" customHeight="1">
      <c r="B215" s="134"/>
      <c r="D215" s="135" t="s">
        <v>74</v>
      </c>
      <c r="E215" s="145" t="s">
        <v>807</v>
      </c>
      <c r="F215" s="145" t="s">
        <v>808</v>
      </c>
      <c r="I215" s="137"/>
      <c r="J215" s="146">
        <f>BK215</f>
        <v>0</v>
      </c>
      <c r="L215" s="134"/>
      <c r="M215" s="139"/>
      <c r="N215" s="140"/>
      <c r="O215" s="140"/>
      <c r="P215" s="141">
        <f>SUM(P216:P251)</f>
        <v>0</v>
      </c>
      <c r="Q215" s="140"/>
      <c r="R215" s="141">
        <f>SUM(R216:R251)</f>
        <v>0</v>
      </c>
      <c r="S215" s="140"/>
      <c r="T215" s="142">
        <f>SUM(T216:T251)</f>
        <v>0</v>
      </c>
      <c r="AR215" s="135" t="s">
        <v>173</v>
      </c>
      <c r="AT215" s="143" t="s">
        <v>74</v>
      </c>
      <c r="AU215" s="143" t="s">
        <v>83</v>
      </c>
      <c r="AY215" s="135" t="s">
        <v>166</v>
      </c>
      <c r="BK215" s="144">
        <f>SUM(BK216:BK251)</f>
        <v>0</v>
      </c>
    </row>
    <row r="216" spans="1:65" s="2" customFormat="1" ht="16.5" customHeight="1">
      <c r="A216" s="29"/>
      <c r="B216" s="147"/>
      <c r="C216" s="148" t="s">
        <v>504</v>
      </c>
      <c r="D216" s="148" t="s">
        <v>169</v>
      </c>
      <c r="E216" s="149" t="s">
        <v>1434</v>
      </c>
      <c r="F216" s="150" t="s">
        <v>1435</v>
      </c>
      <c r="G216" s="151" t="s">
        <v>274</v>
      </c>
      <c r="H216" s="152">
        <v>9</v>
      </c>
      <c r="I216" s="153"/>
      <c r="J216" s="152">
        <f t="shared" ref="J216:J251" si="50">ROUND(I216*H216,3)</f>
        <v>0</v>
      </c>
      <c r="K216" s="154"/>
      <c r="L216" s="30"/>
      <c r="M216" s="155" t="s">
        <v>1</v>
      </c>
      <c r="N216" s="156" t="s">
        <v>41</v>
      </c>
      <c r="O216" s="58"/>
      <c r="P216" s="157">
        <f t="shared" ref="P216:P251" si="51">O216*H216</f>
        <v>0</v>
      </c>
      <c r="Q216" s="157">
        <v>0</v>
      </c>
      <c r="R216" s="157">
        <f t="shared" ref="R216:R251" si="52">Q216*H216</f>
        <v>0</v>
      </c>
      <c r="S216" s="157">
        <v>0</v>
      </c>
      <c r="T216" s="158">
        <f t="shared" ref="T216:T251" si="53"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9" t="s">
        <v>232</v>
      </c>
      <c r="AT216" s="159" t="s">
        <v>169</v>
      </c>
      <c r="AU216" s="159" t="s">
        <v>173</v>
      </c>
      <c r="AY216" s="14" t="s">
        <v>166</v>
      </c>
      <c r="BE216" s="160">
        <f t="shared" ref="BE216:BE251" si="54">IF(N216="základná",J216,0)</f>
        <v>0</v>
      </c>
      <c r="BF216" s="160">
        <f t="shared" ref="BF216:BF251" si="55">IF(N216="znížená",J216,0)</f>
        <v>0</v>
      </c>
      <c r="BG216" s="160">
        <f t="shared" ref="BG216:BG251" si="56">IF(N216="zákl. prenesená",J216,0)</f>
        <v>0</v>
      </c>
      <c r="BH216" s="160">
        <f t="shared" ref="BH216:BH251" si="57">IF(N216="zníž. prenesená",J216,0)</f>
        <v>0</v>
      </c>
      <c r="BI216" s="160">
        <f t="shared" ref="BI216:BI251" si="58">IF(N216="nulová",J216,0)</f>
        <v>0</v>
      </c>
      <c r="BJ216" s="14" t="s">
        <v>173</v>
      </c>
      <c r="BK216" s="161">
        <f t="shared" ref="BK216:BK251" si="59">ROUND(I216*H216,3)</f>
        <v>0</v>
      </c>
      <c r="BL216" s="14" t="s">
        <v>232</v>
      </c>
      <c r="BM216" s="159" t="s">
        <v>1436</v>
      </c>
    </row>
    <row r="217" spans="1:65" s="2" customFormat="1" ht="21.75" customHeight="1">
      <c r="A217" s="29"/>
      <c r="B217" s="147"/>
      <c r="C217" s="162" t="s">
        <v>508</v>
      </c>
      <c r="D217" s="162" t="s">
        <v>271</v>
      </c>
      <c r="E217" s="163" t="s">
        <v>1437</v>
      </c>
      <c r="F217" s="164" t="s">
        <v>1438</v>
      </c>
      <c r="G217" s="165" t="s">
        <v>274</v>
      </c>
      <c r="H217" s="166">
        <v>8</v>
      </c>
      <c r="I217" s="167"/>
      <c r="J217" s="166">
        <f t="shared" si="50"/>
        <v>0</v>
      </c>
      <c r="K217" s="168"/>
      <c r="L217" s="169"/>
      <c r="M217" s="170" t="s">
        <v>1</v>
      </c>
      <c r="N217" s="171" t="s">
        <v>41</v>
      </c>
      <c r="O217" s="58"/>
      <c r="P217" s="157">
        <f t="shared" si="51"/>
        <v>0</v>
      </c>
      <c r="Q217" s="157">
        <v>0</v>
      </c>
      <c r="R217" s="157">
        <f t="shared" si="52"/>
        <v>0</v>
      </c>
      <c r="S217" s="157">
        <v>0</v>
      </c>
      <c r="T217" s="158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9" t="s">
        <v>307</v>
      </c>
      <c r="AT217" s="159" t="s">
        <v>271</v>
      </c>
      <c r="AU217" s="159" t="s">
        <v>173</v>
      </c>
      <c r="AY217" s="14" t="s">
        <v>166</v>
      </c>
      <c r="BE217" s="160">
        <f t="shared" si="54"/>
        <v>0</v>
      </c>
      <c r="BF217" s="160">
        <f t="shared" si="55"/>
        <v>0</v>
      </c>
      <c r="BG217" s="160">
        <f t="shared" si="56"/>
        <v>0</v>
      </c>
      <c r="BH217" s="160">
        <f t="shared" si="57"/>
        <v>0</v>
      </c>
      <c r="BI217" s="160">
        <f t="shared" si="58"/>
        <v>0</v>
      </c>
      <c r="BJ217" s="14" t="s">
        <v>173</v>
      </c>
      <c r="BK217" s="161">
        <f t="shared" si="59"/>
        <v>0</v>
      </c>
      <c r="BL217" s="14" t="s">
        <v>232</v>
      </c>
      <c r="BM217" s="159" t="s">
        <v>1439</v>
      </c>
    </row>
    <row r="218" spans="1:65" s="2" customFormat="1" ht="24.2" customHeight="1">
      <c r="A218" s="29"/>
      <c r="B218" s="147"/>
      <c r="C218" s="148" t="s">
        <v>514</v>
      </c>
      <c r="D218" s="148" t="s">
        <v>169</v>
      </c>
      <c r="E218" s="149" t="s">
        <v>1440</v>
      </c>
      <c r="F218" s="150" t="s">
        <v>1441</v>
      </c>
      <c r="G218" s="151" t="s">
        <v>274</v>
      </c>
      <c r="H218" s="152">
        <v>9</v>
      </c>
      <c r="I218" s="153"/>
      <c r="J218" s="152">
        <f t="shared" si="50"/>
        <v>0</v>
      </c>
      <c r="K218" s="154"/>
      <c r="L218" s="30"/>
      <c r="M218" s="155" t="s">
        <v>1</v>
      </c>
      <c r="N218" s="156" t="s">
        <v>41</v>
      </c>
      <c r="O218" s="58"/>
      <c r="P218" s="157">
        <f t="shared" si="51"/>
        <v>0</v>
      </c>
      <c r="Q218" s="157">
        <v>0</v>
      </c>
      <c r="R218" s="157">
        <f t="shared" si="52"/>
        <v>0</v>
      </c>
      <c r="S218" s="157">
        <v>0</v>
      </c>
      <c r="T218" s="158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9" t="s">
        <v>232</v>
      </c>
      <c r="AT218" s="159" t="s">
        <v>169</v>
      </c>
      <c r="AU218" s="159" t="s">
        <v>173</v>
      </c>
      <c r="AY218" s="14" t="s">
        <v>166</v>
      </c>
      <c r="BE218" s="160">
        <f t="shared" si="54"/>
        <v>0</v>
      </c>
      <c r="BF218" s="160">
        <f t="shared" si="55"/>
        <v>0</v>
      </c>
      <c r="BG218" s="160">
        <f t="shared" si="56"/>
        <v>0</v>
      </c>
      <c r="BH218" s="160">
        <f t="shared" si="57"/>
        <v>0</v>
      </c>
      <c r="BI218" s="160">
        <f t="shared" si="58"/>
        <v>0</v>
      </c>
      <c r="BJ218" s="14" t="s">
        <v>173</v>
      </c>
      <c r="BK218" s="161">
        <f t="shared" si="59"/>
        <v>0</v>
      </c>
      <c r="BL218" s="14" t="s">
        <v>232</v>
      </c>
      <c r="BM218" s="159" t="s">
        <v>1442</v>
      </c>
    </row>
    <row r="219" spans="1:65" s="2" customFormat="1" ht="24.2" customHeight="1">
      <c r="A219" s="29"/>
      <c r="B219" s="147"/>
      <c r="C219" s="148" t="s">
        <v>518</v>
      </c>
      <c r="D219" s="148" t="s">
        <v>169</v>
      </c>
      <c r="E219" s="149" t="s">
        <v>1443</v>
      </c>
      <c r="F219" s="150" t="s">
        <v>1444</v>
      </c>
      <c r="G219" s="151" t="s">
        <v>274</v>
      </c>
      <c r="H219" s="152">
        <v>1</v>
      </c>
      <c r="I219" s="153"/>
      <c r="J219" s="152">
        <f t="shared" si="50"/>
        <v>0</v>
      </c>
      <c r="K219" s="154"/>
      <c r="L219" s="30"/>
      <c r="M219" s="155" t="s">
        <v>1</v>
      </c>
      <c r="N219" s="156" t="s">
        <v>41</v>
      </c>
      <c r="O219" s="58"/>
      <c r="P219" s="157">
        <f t="shared" si="51"/>
        <v>0</v>
      </c>
      <c r="Q219" s="157">
        <v>0</v>
      </c>
      <c r="R219" s="157">
        <f t="shared" si="52"/>
        <v>0</v>
      </c>
      <c r="S219" s="157">
        <v>0</v>
      </c>
      <c r="T219" s="158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9" t="s">
        <v>232</v>
      </c>
      <c r="AT219" s="159" t="s">
        <v>169</v>
      </c>
      <c r="AU219" s="159" t="s">
        <v>173</v>
      </c>
      <c r="AY219" s="14" t="s">
        <v>166</v>
      </c>
      <c r="BE219" s="160">
        <f t="shared" si="54"/>
        <v>0</v>
      </c>
      <c r="BF219" s="160">
        <f t="shared" si="55"/>
        <v>0</v>
      </c>
      <c r="BG219" s="160">
        <f t="shared" si="56"/>
        <v>0</v>
      </c>
      <c r="BH219" s="160">
        <f t="shared" si="57"/>
        <v>0</v>
      </c>
      <c r="BI219" s="160">
        <f t="shared" si="58"/>
        <v>0</v>
      </c>
      <c r="BJ219" s="14" t="s">
        <v>173</v>
      </c>
      <c r="BK219" s="161">
        <f t="shared" si="59"/>
        <v>0</v>
      </c>
      <c r="BL219" s="14" t="s">
        <v>232</v>
      </c>
      <c r="BM219" s="159" t="s">
        <v>1445</v>
      </c>
    </row>
    <row r="220" spans="1:65" s="2" customFormat="1" ht="33" customHeight="1">
      <c r="A220" s="29"/>
      <c r="B220" s="147"/>
      <c r="C220" s="148" t="s">
        <v>522</v>
      </c>
      <c r="D220" s="148" t="s">
        <v>169</v>
      </c>
      <c r="E220" s="149" t="s">
        <v>1446</v>
      </c>
      <c r="F220" s="150" t="s">
        <v>1447</v>
      </c>
      <c r="G220" s="151" t="s">
        <v>274</v>
      </c>
      <c r="H220" s="152">
        <v>1</v>
      </c>
      <c r="I220" s="153"/>
      <c r="J220" s="152">
        <f t="shared" si="50"/>
        <v>0</v>
      </c>
      <c r="K220" s="154"/>
      <c r="L220" s="30"/>
      <c r="M220" s="155" t="s">
        <v>1</v>
      </c>
      <c r="N220" s="156" t="s">
        <v>41</v>
      </c>
      <c r="O220" s="58"/>
      <c r="P220" s="157">
        <f t="shared" si="51"/>
        <v>0</v>
      </c>
      <c r="Q220" s="157">
        <v>0</v>
      </c>
      <c r="R220" s="157">
        <f t="shared" si="52"/>
        <v>0</v>
      </c>
      <c r="S220" s="157">
        <v>0</v>
      </c>
      <c r="T220" s="158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9" t="s">
        <v>232</v>
      </c>
      <c r="AT220" s="159" t="s">
        <v>169</v>
      </c>
      <c r="AU220" s="159" t="s">
        <v>173</v>
      </c>
      <c r="AY220" s="14" t="s">
        <v>166</v>
      </c>
      <c r="BE220" s="160">
        <f t="shared" si="54"/>
        <v>0</v>
      </c>
      <c r="BF220" s="160">
        <f t="shared" si="55"/>
        <v>0</v>
      </c>
      <c r="BG220" s="160">
        <f t="shared" si="56"/>
        <v>0</v>
      </c>
      <c r="BH220" s="160">
        <f t="shared" si="57"/>
        <v>0</v>
      </c>
      <c r="BI220" s="160">
        <f t="shared" si="58"/>
        <v>0</v>
      </c>
      <c r="BJ220" s="14" t="s">
        <v>173</v>
      </c>
      <c r="BK220" s="161">
        <f t="shared" si="59"/>
        <v>0</v>
      </c>
      <c r="BL220" s="14" t="s">
        <v>232</v>
      </c>
      <c r="BM220" s="159" t="s">
        <v>1448</v>
      </c>
    </row>
    <row r="221" spans="1:65" s="2" customFormat="1" ht="16.5" customHeight="1">
      <c r="A221" s="29"/>
      <c r="B221" s="147"/>
      <c r="C221" s="148" t="s">
        <v>528</v>
      </c>
      <c r="D221" s="148" t="s">
        <v>169</v>
      </c>
      <c r="E221" s="149" t="s">
        <v>1449</v>
      </c>
      <c r="F221" s="150" t="s">
        <v>1450</v>
      </c>
      <c r="G221" s="151" t="s">
        <v>274</v>
      </c>
      <c r="H221" s="152">
        <v>2</v>
      </c>
      <c r="I221" s="153"/>
      <c r="J221" s="152">
        <f t="shared" si="50"/>
        <v>0</v>
      </c>
      <c r="K221" s="154"/>
      <c r="L221" s="30"/>
      <c r="M221" s="155" t="s">
        <v>1</v>
      </c>
      <c r="N221" s="156" t="s">
        <v>41</v>
      </c>
      <c r="O221" s="58"/>
      <c r="P221" s="157">
        <f t="shared" si="51"/>
        <v>0</v>
      </c>
      <c r="Q221" s="157">
        <v>0</v>
      </c>
      <c r="R221" s="157">
        <f t="shared" si="52"/>
        <v>0</v>
      </c>
      <c r="S221" s="157">
        <v>0</v>
      </c>
      <c r="T221" s="158">
        <f t="shared" si="5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9" t="s">
        <v>232</v>
      </c>
      <c r="AT221" s="159" t="s">
        <v>169</v>
      </c>
      <c r="AU221" s="159" t="s">
        <v>173</v>
      </c>
      <c r="AY221" s="14" t="s">
        <v>166</v>
      </c>
      <c r="BE221" s="160">
        <f t="shared" si="54"/>
        <v>0</v>
      </c>
      <c r="BF221" s="160">
        <f t="shared" si="55"/>
        <v>0</v>
      </c>
      <c r="BG221" s="160">
        <f t="shared" si="56"/>
        <v>0</v>
      </c>
      <c r="BH221" s="160">
        <f t="shared" si="57"/>
        <v>0</v>
      </c>
      <c r="BI221" s="160">
        <f t="shared" si="58"/>
        <v>0</v>
      </c>
      <c r="BJ221" s="14" t="s">
        <v>173</v>
      </c>
      <c r="BK221" s="161">
        <f t="shared" si="59"/>
        <v>0</v>
      </c>
      <c r="BL221" s="14" t="s">
        <v>232</v>
      </c>
      <c r="BM221" s="159" t="s">
        <v>1451</v>
      </c>
    </row>
    <row r="222" spans="1:65" s="2" customFormat="1" ht="16.5" customHeight="1">
      <c r="A222" s="29"/>
      <c r="B222" s="147"/>
      <c r="C222" s="162" t="s">
        <v>532</v>
      </c>
      <c r="D222" s="162" t="s">
        <v>271</v>
      </c>
      <c r="E222" s="163" t="s">
        <v>1452</v>
      </c>
      <c r="F222" s="164" t="s">
        <v>1453</v>
      </c>
      <c r="G222" s="165" t="s">
        <v>274</v>
      </c>
      <c r="H222" s="166">
        <v>2</v>
      </c>
      <c r="I222" s="167"/>
      <c r="J222" s="166">
        <f t="shared" si="50"/>
        <v>0</v>
      </c>
      <c r="K222" s="168"/>
      <c r="L222" s="169"/>
      <c r="M222" s="170" t="s">
        <v>1</v>
      </c>
      <c r="N222" s="171" t="s">
        <v>41</v>
      </c>
      <c r="O222" s="58"/>
      <c r="P222" s="157">
        <f t="shared" si="51"/>
        <v>0</v>
      </c>
      <c r="Q222" s="157">
        <v>0</v>
      </c>
      <c r="R222" s="157">
        <f t="shared" si="52"/>
        <v>0</v>
      </c>
      <c r="S222" s="157">
        <v>0</v>
      </c>
      <c r="T222" s="158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9" t="s">
        <v>307</v>
      </c>
      <c r="AT222" s="159" t="s">
        <v>271</v>
      </c>
      <c r="AU222" s="159" t="s">
        <v>173</v>
      </c>
      <c r="AY222" s="14" t="s">
        <v>166</v>
      </c>
      <c r="BE222" s="160">
        <f t="shared" si="54"/>
        <v>0</v>
      </c>
      <c r="BF222" s="160">
        <f t="shared" si="55"/>
        <v>0</v>
      </c>
      <c r="BG222" s="160">
        <f t="shared" si="56"/>
        <v>0</v>
      </c>
      <c r="BH222" s="160">
        <f t="shared" si="57"/>
        <v>0</v>
      </c>
      <c r="BI222" s="160">
        <f t="shared" si="58"/>
        <v>0</v>
      </c>
      <c r="BJ222" s="14" t="s">
        <v>173</v>
      </c>
      <c r="BK222" s="161">
        <f t="shared" si="59"/>
        <v>0</v>
      </c>
      <c r="BL222" s="14" t="s">
        <v>232</v>
      </c>
      <c r="BM222" s="159" t="s">
        <v>1454</v>
      </c>
    </row>
    <row r="223" spans="1:65" s="2" customFormat="1" ht="33" customHeight="1">
      <c r="A223" s="29"/>
      <c r="B223" s="147"/>
      <c r="C223" s="148" t="s">
        <v>536</v>
      </c>
      <c r="D223" s="148" t="s">
        <v>169</v>
      </c>
      <c r="E223" s="149" t="s">
        <v>1455</v>
      </c>
      <c r="F223" s="150" t="s">
        <v>1456</v>
      </c>
      <c r="G223" s="151" t="s">
        <v>274</v>
      </c>
      <c r="H223" s="152">
        <v>19</v>
      </c>
      <c r="I223" s="153"/>
      <c r="J223" s="152">
        <f t="shared" si="50"/>
        <v>0</v>
      </c>
      <c r="K223" s="154"/>
      <c r="L223" s="30"/>
      <c r="M223" s="155" t="s">
        <v>1</v>
      </c>
      <c r="N223" s="156" t="s">
        <v>41</v>
      </c>
      <c r="O223" s="58"/>
      <c r="P223" s="157">
        <f t="shared" si="51"/>
        <v>0</v>
      </c>
      <c r="Q223" s="157">
        <v>0</v>
      </c>
      <c r="R223" s="157">
        <f t="shared" si="52"/>
        <v>0</v>
      </c>
      <c r="S223" s="157">
        <v>0</v>
      </c>
      <c r="T223" s="158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9" t="s">
        <v>232</v>
      </c>
      <c r="AT223" s="159" t="s">
        <v>169</v>
      </c>
      <c r="AU223" s="159" t="s">
        <v>173</v>
      </c>
      <c r="AY223" s="14" t="s">
        <v>166</v>
      </c>
      <c r="BE223" s="160">
        <f t="shared" si="54"/>
        <v>0</v>
      </c>
      <c r="BF223" s="160">
        <f t="shared" si="55"/>
        <v>0</v>
      </c>
      <c r="BG223" s="160">
        <f t="shared" si="56"/>
        <v>0</v>
      </c>
      <c r="BH223" s="160">
        <f t="shared" si="57"/>
        <v>0</v>
      </c>
      <c r="BI223" s="160">
        <f t="shared" si="58"/>
        <v>0</v>
      </c>
      <c r="BJ223" s="14" t="s">
        <v>173</v>
      </c>
      <c r="BK223" s="161">
        <f t="shared" si="59"/>
        <v>0</v>
      </c>
      <c r="BL223" s="14" t="s">
        <v>232</v>
      </c>
      <c r="BM223" s="159" t="s">
        <v>1457</v>
      </c>
    </row>
    <row r="224" spans="1:65" s="2" customFormat="1" ht="16.5" customHeight="1">
      <c r="A224" s="29"/>
      <c r="B224" s="147"/>
      <c r="C224" s="162" t="s">
        <v>542</v>
      </c>
      <c r="D224" s="162" t="s">
        <v>271</v>
      </c>
      <c r="E224" s="163" t="s">
        <v>1458</v>
      </c>
      <c r="F224" s="164" t="s">
        <v>1459</v>
      </c>
      <c r="G224" s="165" t="s">
        <v>274</v>
      </c>
      <c r="H224" s="166">
        <v>18</v>
      </c>
      <c r="I224" s="167"/>
      <c r="J224" s="166">
        <f t="shared" si="50"/>
        <v>0</v>
      </c>
      <c r="K224" s="168"/>
      <c r="L224" s="169"/>
      <c r="M224" s="170" t="s">
        <v>1</v>
      </c>
      <c r="N224" s="171" t="s">
        <v>41</v>
      </c>
      <c r="O224" s="58"/>
      <c r="P224" s="157">
        <f t="shared" si="51"/>
        <v>0</v>
      </c>
      <c r="Q224" s="157">
        <v>0</v>
      </c>
      <c r="R224" s="157">
        <f t="shared" si="52"/>
        <v>0</v>
      </c>
      <c r="S224" s="157">
        <v>0</v>
      </c>
      <c r="T224" s="158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9" t="s">
        <v>307</v>
      </c>
      <c r="AT224" s="159" t="s">
        <v>271</v>
      </c>
      <c r="AU224" s="159" t="s">
        <v>173</v>
      </c>
      <c r="AY224" s="14" t="s">
        <v>166</v>
      </c>
      <c r="BE224" s="160">
        <f t="shared" si="54"/>
        <v>0</v>
      </c>
      <c r="BF224" s="160">
        <f t="shared" si="55"/>
        <v>0</v>
      </c>
      <c r="BG224" s="160">
        <f t="shared" si="56"/>
        <v>0</v>
      </c>
      <c r="BH224" s="160">
        <f t="shared" si="57"/>
        <v>0</v>
      </c>
      <c r="BI224" s="160">
        <f t="shared" si="58"/>
        <v>0</v>
      </c>
      <c r="BJ224" s="14" t="s">
        <v>173</v>
      </c>
      <c r="BK224" s="161">
        <f t="shared" si="59"/>
        <v>0</v>
      </c>
      <c r="BL224" s="14" t="s">
        <v>232</v>
      </c>
      <c r="BM224" s="159" t="s">
        <v>1460</v>
      </c>
    </row>
    <row r="225" spans="1:65" s="2" customFormat="1" ht="16.5" customHeight="1">
      <c r="A225" s="29"/>
      <c r="B225" s="147"/>
      <c r="C225" s="148" t="s">
        <v>546</v>
      </c>
      <c r="D225" s="148" t="s">
        <v>169</v>
      </c>
      <c r="E225" s="149" t="s">
        <v>1461</v>
      </c>
      <c r="F225" s="150" t="s">
        <v>1462</v>
      </c>
      <c r="G225" s="151" t="s">
        <v>274</v>
      </c>
      <c r="H225" s="152">
        <v>19</v>
      </c>
      <c r="I225" s="153"/>
      <c r="J225" s="152">
        <f t="shared" si="50"/>
        <v>0</v>
      </c>
      <c r="K225" s="154"/>
      <c r="L225" s="30"/>
      <c r="M225" s="155" t="s">
        <v>1</v>
      </c>
      <c r="N225" s="156" t="s">
        <v>41</v>
      </c>
      <c r="O225" s="58"/>
      <c r="P225" s="157">
        <f t="shared" si="51"/>
        <v>0</v>
      </c>
      <c r="Q225" s="157">
        <v>0</v>
      </c>
      <c r="R225" s="157">
        <f t="shared" si="52"/>
        <v>0</v>
      </c>
      <c r="S225" s="157">
        <v>0</v>
      </c>
      <c r="T225" s="158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9" t="s">
        <v>232</v>
      </c>
      <c r="AT225" s="159" t="s">
        <v>169</v>
      </c>
      <c r="AU225" s="159" t="s">
        <v>173</v>
      </c>
      <c r="AY225" s="14" t="s">
        <v>166</v>
      </c>
      <c r="BE225" s="160">
        <f t="shared" si="54"/>
        <v>0</v>
      </c>
      <c r="BF225" s="160">
        <f t="shared" si="55"/>
        <v>0</v>
      </c>
      <c r="BG225" s="160">
        <f t="shared" si="56"/>
        <v>0</v>
      </c>
      <c r="BH225" s="160">
        <f t="shared" si="57"/>
        <v>0</v>
      </c>
      <c r="BI225" s="160">
        <f t="shared" si="58"/>
        <v>0</v>
      </c>
      <c r="BJ225" s="14" t="s">
        <v>173</v>
      </c>
      <c r="BK225" s="161">
        <f t="shared" si="59"/>
        <v>0</v>
      </c>
      <c r="BL225" s="14" t="s">
        <v>232</v>
      </c>
      <c r="BM225" s="159" t="s">
        <v>1463</v>
      </c>
    </row>
    <row r="226" spans="1:65" s="2" customFormat="1" ht="24.2" customHeight="1">
      <c r="A226" s="29"/>
      <c r="B226" s="147"/>
      <c r="C226" s="148" t="s">
        <v>550</v>
      </c>
      <c r="D226" s="148" t="s">
        <v>169</v>
      </c>
      <c r="E226" s="149" t="s">
        <v>1464</v>
      </c>
      <c r="F226" s="150" t="s">
        <v>1465</v>
      </c>
      <c r="G226" s="151" t="s">
        <v>274</v>
      </c>
      <c r="H226" s="152">
        <v>1</v>
      </c>
      <c r="I226" s="153"/>
      <c r="J226" s="152">
        <f t="shared" si="50"/>
        <v>0</v>
      </c>
      <c r="K226" s="154"/>
      <c r="L226" s="30"/>
      <c r="M226" s="155" t="s">
        <v>1</v>
      </c>
      <c r="N226" s="156" t="s">
        <v>41</v>
      </c>
      <c r="O226" s="58"/>
      <c r="P226" s="157">
        <f t="shared" si="51"/>
        <v>0</v>
      </c>
      <c r="Q226" s="157">
        <v>0</v>
      </c>
      <c r="R226" s="157">
        <f t="shared" si="52"/>
        <v>0</v>
      </c>
      <c r="S226" s="157">
        <v>0</v>
      </c>
      <c r="T226" s="158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9" t="s">
        <v>232</v>
      </c>
      <c r="AT226" s="159" t="s">
        <v>169</v>
      </c>
      <c r="AU226" s="159" t="s">
        <v>173</v>
      </c>
      <c r="AY226" s="14" t="s">
        <v>166</v>
      </c>
      <c r="BE226" s="160">
        <f t="shared" si="54"/>
        <v>0</v>
      </c>
      <c r="BF226" s="160">
        <f t="shared" si="55"/>
        <v>0</v>
      </c>
      <c r="BG226" s="160">
        <f t="shared" si="56"/>
        <v>0</v>
      </c>
      <c r="BH226" s="160">
        <f t="shared" si="57"/>
        <v>0</v>
      </c>
      <c r="BI226" s="160">
        <f t="shared" si="58"/>
        <v>0</v>
      </c>
      <c r="BJ226" s="14" t="s">
        <v>173</v>
      </c>
      <c r="BK226" s="161">
        <f t="shared" si="59"/>
        <v>0</v>
      </c>
      <c r="BL226" s="14" t="s">
        <v>232</v>
      </c>
      <c r="BM226" s="159" t="s">
        <v>1466</v>
      </c>
    </row>
    <row r="227" spans="1:65" s="2" customFormat="1" ht="24.2" customHeight="1">
      <c r="A227" s="29"/>
      <c r="B227" s="147"/>
      <c r="C227" s="148" t="s">
        <v>554</v>
      </c>
      <c r="D227" s="148" t="s">
        <v>169</v>
      </c>
      <c r="E227" s="149" t="s">
        <v>1467</v>
      </c>
      <c r="F227" s="150" t="s">
        <v>1468</v>
      </c>
      <c r="G227" s="151" t="s">
        <v>274</v>
      </c>
      <c r="H227" s="152">
        <v>1</v>
      </c>
      <c r="I227" s="153"/>
      <c r="J227" s="152">
        <f t="shared" si="50"/>
        <v>0</v>
      </c>
      <c r="K227" s="154"/>
      <c r="L227" s="30"/>
      <c r="M227" s="155" t="s">
        <v>1</v>
      </c>
      <c r="N227" s="156" t="s">
        <v>41</v>
      </c>
      <c r="O227" s="58"/>
      <c r="P227" s="157">
        <f t="shared" si="51"/>
        <v>0</v>
      </c>
      <c r="Q227" s="157">
        <v>0</v>
      </c>
      <c r="R227" s="157">
        <f t="shared" si="52"/>
        <v>0</v>
      </c>
      <c r="S227" s="157">
        <v>0</v>
      </c>
      <c r="T227" s="158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9" t="s">
        <v>232</v>
      </c>
      <c r="AT227" s="159" t="s">
        <v>169</v>
      </c>
      <c r="AU227" s="159" t="s">
        <v>173</v>
      </c>
      <c r="AY227" s="14" t="s">
        <v>166</v>
      </c>
      <c r="BE227" s="160">
        <f t="shared" si="54"/>
        <v>0</v>
      </c>
      <c r="BF227" s="160">
        <f t="shared" si="55"/>
        <v>0</v>
      </c>
      <c r="BG227" s="160">
        <f t="shared" si="56"/>
        <v>0</v>
      </c>
      <c r="BH227" s="160">
        <f t="shared" si="57"/>
        <v>0</v>
      </c>
      <c r="BI227" s="160">
        <f t="shared" si="58"/>
        <v>0</v>
      </c>
      <c r="BJ227" s="14" t="s">
        <v>173</v>
      </c>
      <c r="BK227" s="161">
        <f t="shared" si="59"/>
        <v>0</v>
      </c>
      <c r="BL227" s="14" t="s">
        <v>232</v>
      </c>
      <c r="BM227" s="159" t="s">
        <v>1469</v>
      </c>
    </row>
    <row r="228" spans="1:65" s="2" customFormat="1" ht="24.2" customHeight="1">
      <c r="A228" s="29"/>
      <c r="B228" s="147"/>
      <c r="C228" s="148" t="s">
        <v>558</v>
      </c>
      <c r="D228" s="148" t="s">
        <v>169</v>
      </c>
      <c r="E228" s="149" t="s">
        <v>1470</v>
      </c>
      <c r="F228" s="150" t="s">
        <v>1471</v>
      </c>
      <c r="G228" s="151" t="s">
        <v>274</v>
      </c>
      <c r="H228" s="152">
        <v>5</v>
      </c>
      <c r="I228" s="153"/>
      <c r="J228" s="152">
        <f t="shared" si="50"/>
        <v>0</v>
      </c>
      <c r="K228" s="154"/>
      <c r="L228" s="30"/>
      <c r="M228" s="155" t="s">
        <v>1</v>
      </c>
      <c r="N228" s="156" t="s">
        <v>41</v>
      </c>
      <c r="O228" s="58"/>
      <c r="P228" s="157">
        <f t="shared" si="51"/>
        <v>0</v>
      </c>
      <c r="Q228" s="157">
        <v>0</v>
      </c>
      <c r="R228" s="157">
        <f t="shared" si="52"/>
        <v>0</v>
      </c>
      <c r="S228" s="157">
        <v>0</v>
      </c>
      <c r="T228" s="158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9" t="s">
        <v>232</v>
      </c>
      <c r="AT228" s="159" t="s">
        <v>169</v>
      </c>
      <c r="AU228" s="159" t="s">
        <v>173</v>
      </c>
      <c r="AY228" s="14" t="s">
        <v>166</v>
      </c>
      <c r="BE228" s="160">
        <f t="shared" si="54"/>
        <v>0</v>
      </c>
      <c r="BF228" s="160">
        <f t="shared" si="55"/>
        <v>0</v>
      </c>
      <c r="BG228" s="160">
        <f t="shared" si="56"/>
        <v>0</v>
      </c>
      <c r="BH228" s="160">
        <f t="shared" si="57"/>
        <v>0</v>
      </c>
      <c r="BI228" s="160">
        <f t="shared" si="58"/>
        <v>0</v>
      </c>
      <c r="BJ228" s="14" t="s">
        <v>173</v>
      </c>
      <c r="BK228" s="161">
        <f t="shared" si="59"/>
        <v>0</v>
      </c>
      <c r="BL228" s="14" t="s">
        <v>232</v>
      </c>
      <c r="BM228" s="159" t="s">
        <v>1472</v>
      </c>
    </row>
    <row r="229" spans="1:65" s="2" customFormat="1" ht="16.5" customHeight="1">
      <c r="A229" s="29"/>
      <c r="B229" s="147"/>
      <c r="C229" s="148" t="s">
        <v>562</v>
      </c>
      <c r="D229" s="148" t="s">
        <v>169</v>
      </c>
      <c r="E229" s="149" t="s">
        <v>1473</v>
      </c>
      <c r="F229" s="150" t="s">
        <v>1474</v>
      </c>
      <c r="G229" s="151" t="s">
        <v>274</v>
      </c>
      <c r="H229" s="152">
        <v>5</v>
      </c>
      <c r="I229" s="153"/>
      <c r="J229" s="152">
        <f t="shared" si="50"/>
        <v>0</v>
      </c>
      <c r="K229" s="154"/>
      <c r="L229" s="30"/>
      <c r="M229" s="155" t="s">
        <v>1</v>
      </c>
      <c r="N229" s="156" t="s">
        <v>41</v>
      </c>
      <c r="O229" s="58"/>
      <c r="P229" s="157">
        <f t="shared" si="51"/>
        <v>0</v>
      </c>
      <c r="Q229" s="157">
        <v>0</v>
      </c>
      <c r="R229" s="157">
        <f t="shared" si="52"/>
        <v>0</v>
      </c>
      <c r="S229" s="157">
        <v>0</v>
      </c>
      <c r="T229" s="158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9" t="s">
        <v>232</v>
      </c>
      <c r="AT229" s="159" t="s">
        <v>169</v>
      </c>
      <c r="AU229" s="159" t="s">
        <v>173</v>
      </c>
      <c r="AY229" s="14" t="s">
        <v>166</v>
      </c>
      <c r="BE229" s="160">
        <f t="shared" si="54"/>
        <v>0</v>
      </c>
      <c r="BF229" s="160">
        <f t="shared" si="55"/>
        <v>0</v>
      </c>
      <c r="BG229" s="160">
        <f t="shared" si="56"/>
        <v>0</v>
      </c>
      <c r="BH229" s="160">
        <f t="shared" si="57"/>
        <v>0</v>
      </c>
      <c r="BI229" s="160">
        <f t="shared" si="58"/>
        <v>0</v>
      </c>
      <c r="BJ229" s="14" t="s">
        <v>173</v>
      </c>
      <c r="BK229" s="161">
        <f t="shared" si="59"/>
        <v>0</v>
      </c>
      <c r="BL229" s="14" t="s">
        <v>232</v>
      </c>
      <c r="BM229" s="159" t="s">
        <v>1475</v>
      </c>
    </row>
    <row r="230" spans="1:65" s="2" customFormat="1" ht="16.5" customHeight="1">
      <c r="A230" s="29"/>
      <c r="B230" s="147"/>
      <c r="C230" s="162" t="s">
        <v>566</v>
      </c>
      <c r="D230" s="162" t="s">
        <v>271</v>
      </c>
      <c r="E230" s="163" t="s">
        <v>1476</v>
      </c>
      <c r="F230" s="164" t="s">
        <v>1477</v>
      </c>
      <c r="G230" s="165" t="s">
        <v>274</v>
      </c>
      <c r="H230" s="166">
        <v>5</v>
      </c>
      <c r="I230" s="167"/>
      <c r="J230" s="166">
        <f t="shared" si="50"/>
        <v>0</v>
      </c>
      <c r="K230" s="168"/>
      <c r="L230" s="169"/>
      <c r="M230" s="170" t="s">
        <v>1</v>
      </c>
      <c r="N230" s="171" t="s">
        <v>41</v>
      </c>
      <c r="O230" s="58"/>
      <c r="P230" s="157">
        <f t="shared" si="51"/>
        <v>0</v>
      </c>
      <c r="Q230" s="157">
        <v>0</v>
      </c>
      <c r="R230" s="157">
        <f t="shared" si="52"/>
        <v>0</v>
      </c>
      <c r="S230" s="157">
        <v>0</v>
      </c>
      <c r="T230" s="158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9" t="s">
        <v>307</v>
      </c>
      <c r="AT230" s="159" t="s">
        <v>271</v>
      </c>
      <c r="AU230" s="159" t="s">
        <v>173</v>
      </c>
      <c r="AY230" s="14" t="s">
        <v>166</v>
      </c>
      <c r="BE230" s="160">
        <f t="shared" si="54"/>
        <v>0</v>
      </c>
      <c r="BF230" s="160">
        <f t="shared" si="55"/>
        <v>0</v>
      </c>
      <c r="BG230" s="160">
        <f t="shared" si="56"/>
        <v>0</v>
      </c>
      <c r="BH230" s="160">
        <f t="shared" si="57"/>
        <v>0</v>
      </c>
      <c r="BI230" s="160">
        <f t="shared" si="58"/>
        <v>0</v>
      </c>
      <c r="BJ230" s="14" t="s">
        <v>173</v>
      </c>
      <c r="BK230" s="161">
        <f t="shared" si="59"/>
        <v>0</v>
      </c>
      <c r="BL230" s="14" t="s">
        <v>232</v>
      </c>
      <c r="BM230" s="159" t="s">
        <v>1478</v>
      </c>
    </row>
    <row r="231" spans="1:65" s="2" customFormat="1" ht="16.5" customHeight="1">
      <c r="A231" s="29"/>
      <c r="B231" s="147"/>
      <c r="C231" s="148" t="s">
        <v>570</v>
      </c>
      <c r="D231" s="148" t="s">
        <v>169</v>
      </c>
      <c r="E231" s="149" t="s">
        <v>1479</v>
      </c>
      <c r="F231" s="150" t="s">
        <v>1480</v>
      </c>
      <c r="G231" s="151" t="s">
        <v>274</v>
      </c>
      <c r="H231" s="152">
        <v>5</v>
      </c>
      <c r="I231" s="153"/>
      <c r="J231" s="152">
        <f t="shared" si="50"/>
        <v>0</v>
      </c>
      <c r="K231" s="154"/>
      <c r="L231" s="30"/>
      <c r="M231" s="155" t="s">
        <v>1</v>
      </c>
      <c r="N231" s="156" t="s">
        <v>41</v>
      </c>
      <c r="O231" s="58"/>
      <c r="P231" s="157">
        <f t="shared" si="51"/>
        <v>0</v>
      </c>
      <c r="Q231" s="157">
        <v>0</v>
      </c>
      <c r="R231" s="157">
        <f t="shared" si="52"/>
        <v>0</v>
      </c>
      <c r="S231" s="157">
        <v>0</v>
      </c>
      <c r="T231" s="158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9" t="s">
        <v>232</v>
      </c>
      <c r="AT231" s="159" t="s">
        <v>169</v>
      </c>
      <c r="AU231" s="159" t="s">
        <v>173</v>
      </c>
      <c r="AY231" s="14" t="s">
        <v>166</v>
      </c>
      <c r="BE231" s="160">
        <f t="shared" si="54"/>
        <v>0</v>
      </c>
      <c r="BF231" s="160">
        <f t="shared" si="55"/>
        <v>0</v>
      </c>
      <c r="BG231" s="160">
        <f t="shared" si="56"/>
        <v>0</v>
      </c>
      <c r="BH231" s="160">
        <f t="shared" si="57"/>
        <v>0</v>
      </c>
      <c r="BI231" s="160">
        <f t="shared" si="58"/>
        <v>0</v>
      </c>
      <c r="BJ231" s="14" t="s">
        <v>173</v>
      </c>
      <c r="BK231" s="161">
        <f t="shared" si="59"/>
        <v>0</v>
      </c>
      <c r="BL231" s="14" t="s">
        <v>232</v>
      </c>
      <c r="BM231" s="159" t="s">
        <v>1481</v>
      </c>
    </row>
    <row r="232" spans="1:65" s="2" customFormat="1" ht="16.5" customHeight="1">
      <c r="A232" s="29"/>
      <c r="B232" s="147"/>
      <c r="C232" s="162" t="s">
        <v>574</v>
      </c>
      <c r="D232" s="162" t="s">
        <v>271</v>
      </c>
      <c r="E232" s="163" t="s">
        <v>1482</v>
      </c>
      <c r="F232" s="164" t="s">
        <v>1483</v>
      </c>
      <c r="G232" s="165" t="s">
        <v>274</v>
      </c>
      <c r="H232" s="166">
        <v>5</v>
      </c>
      <c r="I232" s="167"/>
      <c r="J232" s="166">
        <f t="shared" si="50"/>
        <v>0</v>
      </c>
      <c r="K232" s="168"/>
      <c r="L232" s="169"/>
      <c r="M232" s="170" t="s">
        <v>1</v>
      </c>
      <c r="N232" s="171" t="s">
        <v>41</v>
      </c>
      <c r="O232" s="58"/>
      <c r="P232" s="157">
        <f t="shared" si="51"/>
        <v>0</v>
      </c>
      <c r="Q232" s="157">
        <v>0</v>
      </c>
      <c r="R232" s="157">
        <f t="shared" si="52"/>
        <v>0</v>
      </c>
      <c r="S232" s="157">
        <v>0</v>
      </c>
      <c r="T232" s="158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9" t="s">
        <v>307</v>
      </c>
      <c r="AT232" s="159" t="s">
        <v>271</v>
      </c>
      <c r="AU232" s="159" t="s">
        <v>173</v>
      </c>
      <c r="AY232" s="14" t="s">
        <v>166</v>
      </c>
      <c r="BE232" s="160">
        <f t="shared" si="54"/>
        <v>0</v>
      </c>
      <c r="BF232" s="160">
        <f t="shared" si="55"/>
        <v>0</v>
      </c>
      <c r="BG232" s="160">
        <f t="shared" si="56"/>
        <v>0</v>
      </c>
      <c r="BH232" s="160">
        <f t="shared" si="57"/>
        <v>0</v>
      </c>
      <c r="BI232" s="160">
        <f t="shared" si="58"/>
        <v>0</v>
      </c>
      <c r="BJ232" s="14" t="s">
        <v>173</v>
      </c>
      <c r="BK232" s="161">
        <f t="shared" si="59"/>
        <v>0</v>
      </c>
      <c r="BL232" s="14" t="s">
        <v>232</v>
      </c>
      <c r="BM232" s="159" t="s">
        <v>1484</v>
      </c>
    </row>
    <row r="233" spans="1:65" s="2" customFormat="1" ht="21.75" customHeight="1">
      <c r="A233" s="29"/>
      <c r="B233" s="147"/>
      <c r="C233" s="148" t="s">
        <v>580</v>
      </c>
      <c r="D233" s="148" t="s">
        <v>169</v>
      </c>
      <c r="E233" s="149" t="s">
        <v>1485</v>
      </c>
      <c r="F233" s="150" t="s">
        <v>1486</v>
      </c>
      <c r="G233" s="151" t="s">
        <v>274</v>
      </c>
      <c r="H233" s="152">
        <v>14</v>
      </c>
      <c r="I233" s="153"/>
      <c r="J233" s="152">
        <f t="shared" si="50"/>
        <v>0</v>
      </c>
      <c r="K233" s="154"/>
      <c r="L233" s="30"/>
      <c r="M233" s="155" t="s">
        <v>1</v>
      </c>
      <c r="N233" s="156" t="s">
        <v>41</v>
      </c>
      <c r="O233" s="58"/>
      <c r="P233" s="157">
        <f t="shared" si="51"/>
        <v>0</v>
      </c>
      <c r="Q233" s="157">
        <v>0</v>
      </c>
      <c r="R233" s="157">
        <f t="shared" si="52"/>
        <v>0</v>
      </c>
      <c r="S233" s="157">
        <v>0</v>
      </c>
      <c r="T233" s="158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9" t="s">
        <v>232</v>
      </c>
      <c r="AT233" s="159" t="s">
        <v>169</v>
      </c>
      <c r="AU233" s="159" t="s">
        <v>173</v>
      </c>
      <c r="AY233" s="14" t="s">
        <v>166</v>
      </c>
      <c r="BE233" s="160">
        <f t="shared" si="54"/>
        <v>0</v>
      </c>
      <c r="BF233" s="160">
        <f t="shared" si="55"/>
        <v>0</v>
      </c>
      <c r="BG233" s="160">
        <f t="shared" si="56"/>
        <v>0</v>
      </c>
      <c r="BH233" s="160">
        <f t="shared" si="57"/>
        <v>0</v>
      </c>
      <c r="BI233" s="160">
        <f t="shared" si="58"/>
        <v>0</v>
      </c>
      <c r="BJ233" s="14" t="s">
        <v>173</v>
      </c>
      <c r="BK233" s="161">
        <f t="shared" si="59"/>
        <v>0</v>
      </c>
      <c r="BL233" s="14" t="s">
        <v>232</v>
      </c>
      <c r="BM233" s="159" t="s">
        <v>1487</v>
      </c>
    </row>
    <row r="234" spans="1:65" s="2" customFormat="1" ht="21.75" customHeight="1">
      <c r="A234" s="29"/>
      <c r="B234" s="147"/>
      <c r="C234" s="162" t="s">
        <v>584</v>
      </c>
      <c r="D234" s="162" t="s">
        <v>271</v>
      </c>
      <c r="E234" s="163" t="s">
        <v>1488</v>
      </c>
      <c r="F234" s="164" t="s">
        <v>1489</v>
      </c>
      <c r="G234" s="165" t="s">
        <v>274</v>
      </c>
      <c r="H234" s="166">
        <v>9</v>
      </c>
      <c r="I234" s="167"/>
      <c r="J234" s="166">
        <f t="shared" si="50"/>
        <v>0</v>
      </c>
      <c r="K234" s="168"/>
      <c r="L234" s="169"/>
      <c r="M234" s="170" t="s">
        <v>1</v>
      </c>
      <c r="N234" s="171" t="s">
        <v>41</v>
      </c>
      <c r="O234" s="58"/>
      <c r="P234" s="157">
        <f t="shared" si="51"/>
        <v>0</v>
      </c>
      <c r="Q234" s="157">
        <v>0</v>
      </c>
      <c r="R234" s="157">
        <f t="shared" si="52"/>
        <v>0</v>
      </c>
      <c r="S234" s="157">
        <v>0</v>
      </c>
      <c r="T234" s="158">
        <f t="shared" si="5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9" t="s">
        <v>307</v>
      </c>
      <c r="AT234" s="159" t="s">
        <v>271</v>
      </c>
      <c r="AU234" s="159" t="s">
        <v>173</v>
      </c>
      <c r="AY234" s="14" t="s">
        <v>166</v>
      </c>
      <c r="BE234" s="160">
        <f t="shared" si="54"/>
        <v>0</v>
      </c>
      <c r="BF234" s="160">
        <f t="shared" si="55"/>
        <v>0</v>
      </c>
      <c r="BG234" s="160">
        <f t="shared" si="56"/>
        <v>0</v>
      </c>
      <c r="BH234" s="160">
        <f t="shared" si="57"/>
        <v>0</v>
      </c>
      <c r="BI234" s="160">
        <f t="shared" si="58"/>
        <v>0</v>
      </c>
      <c r="BJ234" s="14" t="s">
        <v>173</v>
      </c>
      <c r="BK234" s="161">
        <f t="shared" si="59"/>
        <v>0</v>
      </c>
      <c r="BL234" s="14" t="s">
        <v>232</v>
      </c>
      <c r="BM234" s="159" t="s">
        <v>1490</v>
      </c>
    </row>
    <row r="235" spans="1:65" s="2" customFormat="1" ht="21.75" customHeight="1">
      <c r="A235" s="29"/>
      <c r="B235" s="147"/>
      <c r="C235" s="162" t="s">
        <v>588</v>
      </c>
      <c r="D235" s="162" t="s">
        <v>271</v>
      </c>
      <c r="E235" s="163" t="s">
        <v>1491</v>
      </c>
      <c r="F235" s="164" t="s">
        <v>1492</v>
      </c>
      <c r="G235" s="165" t="s">
        <v>274</v>
      </c>
      <c r="H235" s="166">
        <v>5</v>
      </c>
      <c r="I235" s="167"/>
      <c r="J235" s="166">
        <f t="shared" si="50"/>
        <v>0</v>
      </c>
      <c r="K235" s="168"/>
      <c r="L235" s="169"/>
      <c r="M235" s="170" t="s">
        <v>1</v>
      </c>
      <c r="N235" s="171" t="s">
        <v>41</v>
      </c>
      <c r="O235" s="58"/>
      <c r="P235" s="157">
        <f t="shared" si="51"/>
        <v>0</v>
      </c>
      <c r="Q235" s="157">
        <v>0</v>
      </c>
      <c r="R235" s="157">
        <f t="shared" si="52"/>
        <v>0</v>
      </c>
      <c r="S235" s="157">
        <v>0</v>
      </c>
      <c r="T235" s="158">
        <f t="shared" si="5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9" t="s">
        <v>307</v>
      </c>
      <c r="AT235" s="159" t="s">
        <v>271</v>
      </c>
      <c r="AU235" s="159" t="s">
        <v>173</v>
      </c>
      <c r="AY235" s="14" t="s">
        <v>166</v>
      </c>
      <c r="BE235" s="160">
        <f t="shared" si="54"/>
        <v>0</v>
      </c>
      <c r="BF235" s="160">
        <f t="shared" si="55"/>
        <v>0</v>
      </c>
      <c r="BG235" s="160">
        <f t="shared" si="56"/>
        <v>0</v>
      </c>
      <c r="BH235" s="160">
        <f t="shared" si="57"/>
        <v>0</v>
      </c>
      <c r="BI235" s="160">
        <f t="shared" si="58"/>
        <v>0</v>
      </c>
      <c r="BJ235" s="14" t="s">
        <v>173</v>
      </c>
      <c r="BK235" s="161">
        <f t="shared" si="59"/>
        <v>0</v>
      </c>
      <c r="BL235" s="14" t="s">
        <v>232</v>
      </c>
      <c r="BM235" s="159" t="s">
        <v>1493</v>
      </c>
    </row>
    <row r="236" spans="1:65" s="2" customFormat="1" ht="24.2" customHeight="1">
      <c r="A236" s="29"/>
      <c r="B236" s="147"/>
      <c r="C236" s="148" t="s">
        <v>289</v>
      </c>
      <c r="D236" s="148" t="s">
        <v>169</v>
      </c>
      <c r="E236" s="149" t="s">
        <v>1494</v>
      </c>
      <c r="F236" s="150" t="s">
        <v>1495</v>
      </c>
      <c r="G236" s="151" t="s">
        <v>274</v>
      </c>
      <c r="H236" s="152">
        <v>1</v>
      </c>
      <c r="I236" s="153"/>
      <c r="J236" s="152">
        <f t="shared" si="50"/>
        <v>0</v>
      </c>
      <c r="K236" s="154"/>
      <c r="L236" s="30"/>
      <c r="M236" s="155" t="s">
        <v>1</v>
      </c>
      <c r="N236" s="156" t="s">
        <v>41</v>
      </c>
      <c r="O236" s="58"/>
      <c r="P236" s="157">
        <f t="shared" si="51"/>
        <v>0</v>
      </c>
      <c r="Q236" s="157">
        <v>0</v>
      </c>
      <c r="R236" s="157">
        <f t="shared" si="52"/>
        <v>0</v>
      </c>
      <c r="S236" s="157">
        <v>0</v>
      </c>
      <c r="T236" s="158">
        <f t="shared" si="5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9" t="s">
        <v>232</v>
      </c>
      <c r="AT236" s="159" t="s">
        <v>169</v>
      </c>
      <c r="AU236" s="159" t="s">
        <v>173</v>
      </c>
      <c r="AY236" s="14" t="s">
        <v>166</v>
      </c>
      <c r="BE236" s="160">
        <f t="shared" si="54"/>
        <v>0</v>
      </c>
      <c r="BF236" s="160">
        <f t="shared" si="55"/>
        <v>0</v>
      </c>
      <c r="BG236" s="160">
        <f t="shared" si="56"/>
        <v>0</v>
      </c>
      <c r="BH236" s="160">
        <f t="shared" si="57"/>
        <v>0</v>
      </c>
      <c r="BI236" s="160">
        <f t="shared" si="58"/>
        <v>0</v>
      </c>
      <c r="BJ236" s="14" t="s">
        <v>173</v>
      </c>
      <c r="BK236" s="161">
        <f t="shared" si="59"/>
        <v>0</v>
      </c>
      <c r="BL236" s="14" t="s">
        <v>232</v>
      </c>
      <c r="BM236" s="159" t="s">
        <v>1496</v>
      </c>
    </row>
    <row r="237" spans="1:65" s="2" customFormat="1" ht="16.5" customHeight="1">
      <c r="A237" s="29"/>
      <c r="B237" s="147"/>
      <c r="C237" s="162" t="s">
        <v>595</v>
      </c>
      <c r="D237" s="162" t="s">
        <v>271</v>
      </c>
      <c r="E237" s="163" t="s">
        <v>1497</v>
      </c>
      <c r="F237" s="164" t="s">
        <v>1498</v>
      </c>
      <c r="G237" s="165" t="s">
        <v>274</v>
      </c>
      <c r="H237" s="166">
        <v>1</v>
      </c>
      <c r="I237" s="167"/>
      <c r="J237" s="166">
        <f t="shared" si="50"/>
        <v>0</v>
      </c>
      <c r="K237" s="168"/>
      <c r="L237" s="169"/>
      <c r="M237" s="170" t="s">
        <v>1</v>
      </c>
      <c r="N237" s="171" t="s">
        <v>41</v>
      </c>
      <c r="O237" s="58"/>
      <c r="P237" s="157">
        <f t="shared" si="51"/>
        <v>0</v>
      </c>
      <c r="Q237" s="157">
        <v>0</v>
      </c>
      <c r="R237" s="157">
        <f t="shared" si="52"/>
        <v>0</v>
      </c>
      <c r="S237" s="157">
        <v>0</v>
      </c>
      <c r="T237" s="158">
        <f t="shared" si="5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9" t="s">
        <v>307</v>
      </c>
      <c r="AT237" s="159" t="s">
        <v>271</v>
      </c>
      <c r="AU237" s="159" t="s">
        <v>173</v>
      </c>
      <c r="AY237" s="14" t="s">
        <v>166</v>
      </c>
      <c r="BE237" s="160">
        <f t="shared" si="54"/>
        <v>0</v>
      </c>
      <c r="BF237" s="160">
        <f t="shared" si="55"/>
        <v>0</v>
      </c>
      <c r="BG237" s="160">
        <f t="shared" si="56"/>
        <v>0</v>
      </c>
      <c r="BH237" s="160">
        <f t="shared" si="57"/>
        <v>0</v>
      </c>
      <c r="BI237" s="160">
        <f t="shared" si="58"/>
        <v>0</v>
      </c>
      <c r="BJ237" s="14" t="s">
        <v>173</v>
      </c>
      <c r="BK237" s="161">
        <f t="shared" si="59"/>
        <v>0</v>
      </c>
      <c r="BL237" s="14" t="s">
        <v>232</v>
      </c>
      <c r="BM237" s="159" t="s">
        <v>1499</v>
      </c>
    </row>
    <row r="238" spans="1:65" s="2" customFormat="1" ht="24.2" customHeight="1">
      <c r="A238" s="29"/>
      <c r="B238" s="147"/>
      <c r="C238" s="148" t="s">
        <v>601</v>
      </c>
      <c r="D238" s="148" t="s">
        <v>169</v>
      </c>
      <c r="E238" s="149" t="s">
        <v>1500</v>
      </c>
      <c r="F238" s="150" t="s">
        <v>1501</v>
      </c>
      <c r="G238" s="151" t="s">
        <v>274</v>
      </c>
      <c r="H238" s="152">
        <v>1</v>
      </c>
      <c r="I238" s="153"/>
      <c r="J238" s="152">
        <f t="shared" si="50"/>
        <v>0</v>
      </c>
      <c r="K238" s="154"/>
      <c r="L238" s="30"/>
      <c r="M238" s="155" t="s">
        <v>1</v>
      </c>
      <c r="N238" s="156" t="s">
        <v>41</v>
      </c>
      <c r="O238" s="58"/>
      <c r="P238" s="157">
        <f t="shared" si="51"/>
        <v>0</v>
      </c>
      <c r="Q238" s="157">
        <v>0</v>
      </c>
      <c r="R238" s="157">
        <f t="shared" si="52"/>
        <v>0</v>
      </c>
      <c r="S238" s="157">
        <v>0</v>
      </c>
      <c r="T238" s="158">
        <f t="shared" si="5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9" t="s">
        <v>232</v>
      </c>
      <c r="AT238" s="159" t="s">
        <v>169</v>
      </c>
      <c r="AU238" s="159" t="s">
        <v>173</v>
      </c>
      <c r="AY238" s="14" t="s">
        <v>166</v>
      </c>
      <c r="BE238" s="160">
        <f t="shared" si="54"/>
        <v>0</v>
      </c>
      <c r="BF238" s="160">
        <f t="shared" si="55"/>
        <v>0</v>
      </c>
      <c r="BG238" s="160">
        <f t="shared" si="56"/>
        <v>0</v>
      </c>
      <c r="BH238" s="160">
        <f t="shared" si="57"/>
        <v>0</v>
      </c>
      <c r="BI238" s="160">
        <f t="shared" si="58"/>
        <v>0</v>
      </c>
      <c r="BJ238" s="14" t="s">
        <v>173</v>
      </c>
      <c r="BK238" s="161">
        <f t="shared" si="59"/>
        <v>0</v>
      </c>
      <c r="BL238" s="14" t="s">
        <v>232</v>
      </c>
      <c r="BM238" s="159" t="s">
        <v>1502</v>
      </c>
    </row>
    <row r="239" spans="1:65" s="2" customFormat="1" ht="24.2" customHeight="1">
      <c r="A239" s="29"/>
      <c r="B239" s="147"/>
      <c r="C239" s="148" t="s">
        <v>605</v>
      </c>
      <c r="D239" s="148" t="s">
        <v>169</v>
      </c>
      <c r="E239" s="149" t="s">
        <v>1503</v>
      </c>
      <c r="F239" s="150" t="s">
        <v>1504</v>
      </c>
      <c r="G239" s="151" t="s">
        <v>274</v>
      </c>
      <c r="H239" s="152">
        <v>53</v>
      </c>
      <c r="I239" s="153"/>
      <c r="J239" s="152">
        <f t="shared" si="50"/>
        <v>0</v>
      </c>
      <c r="K239" s="154"/>
      <c r="L239" s="30"/>
      <c r="M239" s="155" t="s">
        <v>1</v>
      </c>
      <c r="N239" s="156" t="s">
        <v>41</v>
      </c>
      <c r="O239" s="58"/>
      <c r="P239" s="157">
        <f t="shared" si="51"/>
        <v>0</v>
      </c>
      <c r="Q239" s="157">
        <v>0</v>
      </c>
      <c r="R239" s="157">
        <f t="shared" si="52"/>
        <v>0</v>
      </c>
      <c r="S239" s="157">
        <v>0</v>
      </c>
      <c r="T239" s="158">
        <f t="shared" si="5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9" t="s">
        <v>232</v>
      </c>
      <c r="AT239" s="159" t="s">
        <v>169</v>
      </c>
      <c r="AU239" s="159" t="s">
        <v>173</v>
      </c>
      <c r="AY239" s="14" t="s">
        <v>166</v>
      </c>
      <c r="BE239" s="160">
        <f t="shared" si="54"/>
        <v>0</v>
      </c>
      <c r="BF239" s="160">
        <f t="shared" si="55"/>
        <v>0</v>
      </c>
      <c r="BG239" s="160">
        <f t="shared" si="56"/>
        <v>0</v>
      </c>
      <c r="BH239" s="160">
        <f t="shared" si="57"/>
        <v>0</v>
      </c>
      <c r="BI239" s="160">
        <f t="shared" si="58"/>
        <v>0</v>
      </c>
      <c r="BJ239" s="14" t="s">
        <v>173</v>
      </c>
      <c r="BK239" s="161">
        <f t="shared" si="59"/>
        <v>0</v>
      </c>
      <c r="BL239" s="14" t="s">
        <v>232</v>
      </c>
      <c r="BM239" s="159" t="s">
        <v>1505</v>
      </c>
    </row>
    <row r="240" spans="1:65" s="2" customFormat="1" ht="24.2" customHeight="1">
      <c r="A240" s="29"/>
      <c r="B240" s="147"/>
      <c r="C240" s="148" t="s">
        <v>609</v>
      </c>
      <c r="D240" s="148" t="s">
        <v>169</v>
      </c>
      <c r="E240" s="149" t="s">
        <v>1506</v>
      </c>
      <c r="F240" s="150" t="s">
        <v>1507</v>
      </c>
      <c r="G240" s="151" t="s">
        <v>274</v>
      </c>
      <c r="H240" s="152">
        <v>8</v>
      </c>
      <c r="I240" s="153"/>
      <c r="J240" s="152">
        <f t="shared" si="50"/>
        <v>0</v>
      </c>
      <c r="K240" s="154"/>
      <c r="L240" s="30"/>
      <c r="M240" s="155" t="s">
        <v>1</v>
      </c>
      <c r="N240" s="156" t="s">
        <v>41</v>
      </c>
      <c r="O240" s="58"/>
      <c r="P240" s="157">
        <f t="shared" si="51"/>
        <v>0</v>
      </c>
      <c r="Q240" s="157">
        <v>0</v>
      </c>
      <c r="R240" s="157">
        <f t="shared" si="52"/>
        <v>0</v>
      </c>
      <c r="S240" s="157">
        <v>0</v>
      </c>
      <c r="T240" s="158">
        <f t="shared" si="5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9" t="s">
        <v>232</v>
      </c>
      <c r="AT240" s="159" t="s">
        <v>169</v>
      </c>
      <c r="AU240" s="159" t="s">
        <v>173</v>
      </c>
      <c r="AY240" s="14" t="s">
        <v>166</v>
      </c>
      <c r="BE240" s="160">
        <f t="shared" si="54"/>
        <v>0</v>
      </c>
      <c r="BF240" s="160">
        <f t="shared" si="55"/>
        <v>0</v>
      </c>
      <c r="BG240" s="160">
        <f t="shared" si="56"/>
        <v>0</v>
      </c>
      <c r="BH240" s="160">
        <f t="shared" si="57"/>
        <v>0</v>
      </c>
      <c r="BI240" s="160">
        <f t="shared" si="58"/>
        <v>0</v>
      </c>
      <c r="BJ240" s="14" t="s">
        <v>173</v>
      </c>
      <c r="BK240" s="161">
        <f t="shared" si="59"/>
        <v>0</v>
      </c>
      <c r="BL240" s="14" t="s">
        <v>232</v>
      </c>
      <c r="BM240" s="159" t="s">
        <v>1508</v>
      </c>
    </row>
    <row r="241" spans="1:65" s="2" customFormat="1" ht="24.2" customHeight="1">
      <c r="A241" s="29"/>
      <c r="B241" s="147"/>
      <c r="C241" s="148" t="s">
        <v>613</v>
      </c>
      <c r="D241" s="148" t="s">
        <v>169</v>
      </c>
      <c r="E241" s="149" t="s">
        <v>1509</v>
      </c>
      <c r="F241" s="150" t="s">
        <v>1510</v>
      </c>
      <c r="G241" s="151" t="s">
        <v>274</v>
      </c>
      <c r="H241" s="152">
        <v>11</v>
      </c>
      <c r="I241" s="153"/>
      <c r="J241" s="152">
        <f t="shared" si="50"/>
        <v>0</v>
      </c>
      <c r="K241" s="154"/>
      <c r="L241" s="30"/>
      <c r="M241" s="155" t="s">
        <v>1</v>
      </c>
      <c r="N241" s="156" t="s">
        <v>41</v>
      </c>
      <c r="O241" s="58"/>
      <c r="P241" s="157">
        <f t="shared" si="51"/>
        <v>0</v>
      </c>
      <c r="Q241" s="157">
        <v>0</v>
      </c>
      <c r="R241" s="157">
        <f t="shared" si="52"/>
        <v>0</v>
      </c>
      <c r="S241" s="157">
        <v>0</v>
      </c>
      <c r="T241" s="158">
        <f t="shared" si="5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9" t="s">
        <v>232</v>
      </c>
      <c r="AT241" s="159" t="s">
        <v>169</v>
      </c>
      <c r="AU241" s="159" t="s">
        <v>173</v>
      </c>
      <c r="AY241" s="14" t="s">
        <v>166</v>
      </c>
      <c r="BE241" s="160">
        <f t="shared" si="54"/>
        <v>0</v>
      </c>
      <c r="BF241" s="160">
        <f t="shared" si="55"/>
        <v>0</v>
      </c>
      <c r="BG241" s="160">
        <f t="shared" si="56"/>
        <v>0</v>
      </c>
      <c r="BH241" s="160">
        <f t="shared" si="57"/>
        <v>0</v>
      </c>
      <c r="BI241" s="160">
        <f t="shared" si="58"/>
        <v>0</v>
      </c>
      <c r="BJ241" s="14" t="s">
        <v>173</v>
      </c>
      <c r="BK241" s="161">
        <f t="shared" si="59"/>
        <v>0</v>
      </c>
      <c r="BL241" s="14" t="s">
        <v>232</v>
      </c>
      <c r="BM241" s="159" t="s">
        <v>1511</v>
      </c>
    </row>
    <row r="242" spans="1:65" s="2" customFormat="1" ht="24.2" customHeight="1">
      <c r="A242" s="29"/>
      <c r="B242" s="147"/>
      <c r="C242" s="148" t="s">
        <v>617</v>
      </c>
      <c r="D242" s="148" t="s">
        <v>169</v>
      </c>
      <c r="E242" s="149" t="s">
        <v>1512</v>
      </c>
      <c r="F242" s="150" t="s">
        <v>1513</v>
      </c>
      <c r="G242" s="151" t="s">
        <v>274</v>
      </c>
      <c r="H242" s="152">
        <v>2</v>
      </c>
      <c r="I242" s="153"/>
      <c r="J242" s="152">
        <f t="shared" si="50"/>
        <v>0</v>
      </c>
      <c r="K242" s="154"/>
      <c r="L242" s="30"/>
      <c r="M242" s="155" t="s">
        <v>1</v>
      </c>
      <c r="N242" s="156" t="s">
        <v>41</v>
      </c>
      <c r="O242" s="58"/>
      <c r="P242" s="157">
        <f t="shared" si="51"/>
        <v>0</v>
      </c>
      <c r="Q242" s="157">
        <v>0</v>
      </c>
      <c r="R242" s="157">
        <f t="shared" si="52"/>
        <v>0</v>
      </c>
      <c r="S242" s="157">
        <v>0</v>
      </c>
      <c r="T242" s="158">
        <f t="shared" si="5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9" t="s">
        <v>232</v>
      </c>
      <c r="AT242" s="159" t="s">
        <v>169</v>
      </c>
      <c r="AU242" s="159" t="s">
        <v>173</v>
      </c>
      <c r="AY242" s="14" t="s">
        <v>166</v>
      </c>
      <c r="BE242" s="160">
        <f t="shared" si="54"/>
        <v>0</v>
      </c>
      <c r="BF242" s="160">
        <f t="shared" si="55"/>
        <v>0</v>
      </c>
      <c r="BG242" s="160">
        <f t="shared" si="56"/>
        <v>0</v>
      </c>
      <c r="BH242" s="160">
        <f t="shared" si="57"/>
        <v>0</v>
      </c>
      <c r="BI242" s="160">
        <f t="shared" si="58"/>
        <v>0</v>
      </c>
      <c r="BJ242" s="14" t="s">
        <v>173</v>
      </c>
      <c r="BK242" s="161">
        <f t="shared" si="59"/>
        <v>0</v>
      </c>
      <c r="BL242" s="14" t="s">
        <v>232</v>
      </c>
      <c r="BM242" s="159" t="s">
        <v>1514</v>
      </c>
    </row>
    <row r="243" spans="1:65" s="2" customFormat="1" ht="16.5" customHeight="1">
      <c r="A243" s="29"/>
      <c r="B243" s="147"/>
      <c r="C243" s="148" t="s">
        <v>621</v>
      </c>
      <c r="D243" s="148" t="s">
        <v>169</v>
      </c>
      <c r="E243" s="149" t="s">
        <v>1515</v>
      </c>
      <c r="F243" s="150" t="s">
        <v>1516</v>
      </c>
      <c r="G243" s="151" t="s">
        <v>274</v>
      </c>
      <c r="H243" s="152">
        <v>1</v>
      </c>
      <c r="I243" s="153"/>
      <c r="J243" s="152">
        <f t="shared" si="50"/>
        <v>0</v>
      </c>
      <c r="K243" s="154"/>
      <c r="L243" s="30"/>
      <c r="M243" s="155" t="s">
        <v>1</v>
      </c>
      <c r="N243" s="156" t="s">
        <v>41</v>
      </c>
      <c r="O243" s="58"/>
      <c r="P243" s="157">
        <f t="shared" si="51"/>
        <v>0</v>
      </c>
      <c r="Q243" s="157">
        <v>0</v>
      </c>
      <c r="R243" s="157">
        <f t="shared" si="52"/>
        <v>0</v>
      </c>
      <c r="S243" s="157">
        <v>0</v>
      </c>
      <c r="T243" s="158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9" t="s">
        <v>232</v>
      </c>
      <c r="AT243" s="159" t="s">
        <v>169</v>
      </c>
      <c r="AU243" s="159" t="s">
        <v>173</v>
      </c>
      <c r="AY243" s="14" t="s">
        <v>166</v>
      </c>
      <c r="BE243" s="160">
        <f t="shared" si="54"/>
        <v>0</v>
      </c>
      <c r="BF243" s="160">
        <f t="shared" si="55"/>
        <v>0</v>
      </c>
      <c r="BG243" s="160">
        <f t="shared" si="56"/>
        <v>0</v>
      </c>
      <c r="BH243" s="160">
        <f t="shared" si="57"/>
        <v>0</v>
      </c>
      <c r="BI243" s="160">
        <f t="shared" si="58"/>
        <v>0</v>
      </c>
      <c r="BJ243" s="14" t="s">
        <v>173</v>
      </c>
      <c r="BK243" s="161">
        <f t="shared" si="59"/>
        <v>0</v>
      </c>
      <c r="BL243" s="14" t="s">
        <v>232</v>
      </c>
      <c r="BM243" s="159" t="s">
        <v>1517</v>
      </c>
    </row>
    <row r="244" spans="1:65" s="2" customFormat="1" ht="16.5" customHeight="1">
      <c r="A244" s="29"/>
      <c r="B244" s="147"/>
      <c r="C244" s="148" t="s">
        <v>625</v>
      </c>
      <c r="D244" s="148" t="s">
        <v>169</v>
      </c>
      <c r="E244" s="149" t="s">
        <v>1518</v>
      </c>
      <c r="F244" s="150" t="s">
        <v>1519</v>
      </c>
      <c r="G244" s="151" t="s">
        <v>274</v>
      </c>
      <c r="H244" s="152">
        <v>1</v>
      </c>
      <c r="I244" s="153"/>
      <c r="J244" s="152">
        <f t="shared" si="50"/>
        <v>0</v>
      </c>
      <c r="K244" s="154"/>
      <c r="L244" s="30"/>
      <c r="M244" s="155" t="s">
        <v>1</v>
      </c>
      <c r="N244" s="156" t="s">
        <v>41</v>
      </c>
      <c r="O244" s="58"/>
      <c r="P244" s="157">
        <f t="shared" si="51"/>
        <v>0</v>
      </c>
      <c r="Q244" s="157">
        <v>0</v>
      </c>
      <c r="R244" s="157">
        <f t="shared" si="52"/>
        <v>0</v>
      </c>
      <c r="S244" s="157">
        <v>0</v>
      </c>
      <c r="T244" s="158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9" t="s">
        <v>232</v>
      </c>
      <c r="AT244" s="159" t="s">
        <v>169</v>
      </c>
      <c r="AU244" s="159" t="s">
        <v>173</v>
      </c>
      <c r="AY244" s="14" t="s">
        <v>166</v>
      </c>
      <c r="BE244" s="160">
        <f t="shared" si="54"/>
        <v>0</v>
      </c>
      <c r="BF244" s="160">
        <f t="shared" si="55"/>
        <v>0</v>
      </c>
      <c r="BG244" s="160">
        <f t="shared" si="56"/>
        <v>0</v>
      </c>
      <c r="BH244" s="160">
        <f t="shared" si="57"/>
        <v>0</v>
      </c>
      <c r="BI244" s="160">
        <f t="shared" si="58"/>
        <v>0</v>
      </c>
      <c r="BJ244" s="14" t="s">
        <v>173</v>
      </c>
      <c r="BK244" s="161">
        <f t="shared" si="59"/>
        <v>0</v>
      </c>
      <c r="BL244" s="14" t="s">
        <v>232</v>
      </c>
      <c r="BM244" s="159" t="s">
        <v>1520</v>
      </c>
    </row>
    <row r="245" spans="1:65" s="2" customFormat="1" ht="24.2" customHeight="1">
      <c r="A245" s="29"/>
      <c r="B245" s="147"/>
      <c r="C245" s="148" t="s">
        <v>638</v>
      </c>
      <c r="D245" s="148" t="s">
        <v>169</v>
      </c>
      <c r="E245" s="149" t="s">
        <v>1521</v>
      </c>
      <c r="F245" s="150" t="s">
        <v>1522</v>
      </c>
      <c r="G245" s="151" t="s">
        <v>274</v>
      </c>
      <c r="H245" s="152">
        <v>18</v>
      </c>
      <c r="I245" s="153"/>
      <c r="J245" s="152">
        <f t="shared" si="50"/>
        <v>0</v>
      </c>
      <c r="K245" s="154"/>
      <c r="L245" s="30"/>
      <c r="M245" s="155" t="s">
        <v>1</v>
      </c>
      <c r="N245" s="156" t="s">
        <v>41</v>
      </c>
      <c r="O245" s="58"/>
      <c r="P245" s="157">
        <f t="shared" si="51"/>
        <v>0</v>
      </c>
      <c r="Q245" s="157">
        <v>0</v>
      </c>
      <c r="R245" s="157">
        <f t="shared" si="52"/>
        <v>0</v>
      </c>
      <c r="S245" s="157">
        <v>0</v>
      </c>
      <c r="T245" s="158">
        <f t="shared" si="5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9" t="s">
        <v>232</v>
      </c>
      <c r="AT245" s="159" t="s">
        <v>169</v>
      </c>
      <c r="AU245" s="159" t="s">
        <v>173</v>
      </c>
      <c r="AY245" s="14" t="s">
        <v>166</v>
      </c>
      <c r="BE245" s="160">
        <f t="shared" si="54"/>
        <v>0</v>
      </c>
      <c r="BF245" s="160">
        <f t="shared" si="55"/>
        <v>0</v>
      </c>
      <c r="BG245" s="160">
        <f t="shared" si="56"/>
        <v>0</v>
      </c>
      <c r="BH245" s="160">
        <f t="shared" si="57"/>
        <v>0</v>
      </c>
      <c r="BI245" s="160">
        <f t="shared" si="58"/>
        <v>0</v>
      </c>
      <c r="BJ245" s="14" t="s">
        <v>173</v>
      </c>
      <c r="BK245" s="161">
        <f t="shared" si="59"/>
        <v>0</v>
      </c>
      <c r="BL245" s="14" t="s">
        <v>232</v>
      </c>
      <c r="BM245" s="159" t="s">
        <v>1523</v>
      </c>
    </row>
    <row r="246" spans="1:65" s="2" customFormat="1" ht="21.75" customHeight="1">
      <c r="A246" s="29"/>
      <c r="B246" s="147"/>
      <c r="C246" s="162" t="s">
        <v>644</v>
      </c>
      <c r="D246" s="162" t="s">
        <v>271</v>
      </c>
      <c r="E246" s="163" t="s">
        <v>1524</v>
      </c>
      <c r="F246" s="164" t="s">
        <v>1525</v>
      </c>
      <c r="G246" s="165" t="s">
        <v>274</v>
      </c>
      <c r="H246" s="166">
        <v>18</v>
      </c>
      <c r="I246" s="167"/>
      <c r="J246" s="166">
        <f t="shared" si="50"/>
        <v>0</v>
      </c>
      <c r="K246" s="168"/>
      <c r="L246" s="169"/>
      <c r="M246" s="170" t="s">
        <v>1</v>
      </c>
      <c r="N246" s="171" t="s">
        <v>41</v>
      </c>
      <c r="O246" s="58"/>
      <c r="P246" s="157">
        <f t="shared" si="51"/>
        <v>0</v>
      </c>
      <c r="Q246" s="157">
        <v>0</v>
      </c>
      <c r="R246" s="157">
        <f t="shared" si="52"/>
        <v>0</v>
      </c>
      <c r="S246" s="157">
        <v>0</v>
      </c>
      <c r="T246" s="158">
        <f t="shared" si="5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9" t="s">
        <v>307</v>
      </c>
      <c r="AT246" s="159" t="s">
        <v>271</v>
      </c>
      <c r="AU246" s="159" t="s">
        <v>173</v>
      </c>
      <c r="AY246" s="14" t="s">
        <v>166</v>
      </c>
      <c r="BE246" s="160">
        <f t="shared" si="54"/>
        <v>0</v>
      </c>
      <c r="BF246" s="160">
        <f t="shared" si="55"/>
        <v>0</v>
      </c>
      <c r="BG246" s="160">
        <f t="shared" si="56"/>
        <v>0</v>
      </c>
      <c r="BH246" s="160">
        <f t="shared" si="57"/>
        <v>0</v>
      </c>
      <c r="BI246" s="160">
        <f t="shared" si="58"/>
        <v>0</v>
      </c>
      <c r="BJ246" s="14" t="s">
        <v>173</v>
      </c>
      <c r="BK246" s="161">
        <f t="shared" si="59"/>
        <v>0</v>
      </c>
      <c r="BL246" s="14" t="s">
        <v>232</v>
      </c>
      <c r="BM246" s="159" t="s">
        <v>1526</v>
      </c>
    </row>
    <row r="247" spans="1:65" s="2" customFormat="1" ht="16.5" customHeight="1">
      <c r="A247" s="29"/>
      <c r="B247" s="147"/>
      <c r="C247" s="148" t="s">
        <v>632</v>
      </c>
      <c r="D247" s="148" t="s">
        <v>169</v>
      </c>
      <c r="E247" s="149" t="s">
        <v>1527</v>
      </c>
      <c r="F247" s="150" t="s">
        <v>1528</v>
      </c>
      <c r="G247" s="151" t="s">
        <v>274</v>
      </c>
      <c r="H247" s="152">
        <v>8</v>
      </c>
      <c r="I247" s="153"/>
      <c r="J247" s="152">
        <f t="shared" si="50"/>
        <v>0</v>
      </c>
      <c r="K247" s="154"/>
      <c r="L247" s="30"/>
      <c r="M247" s="155" t="s">
        <v>1</v>
      </c>
      <c r="N247" s="156" t="s">
        <v>41</v>
      </c>
      <c r="O247" s="58"/>
      <c r="P247" s="157">
        <f t="shared" si="51"/>
        <v>0</v>
      </c>
      <c r="Q247" s="157">
        <v>0</v>
      </c>
      <c r="R247" s="157">
        <f t="shared" si="52"/>
        <v>0</v>
      </c>
      <c r="S247" s="157">
        <v>0</v>
      </c>
      <c r="T247" s="158">
        <f t="shared" si="5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9" t="s">
        <v>232</v>
      </c>
      <c r="AT247" s="159" t="s">
        <v>169</v>
      </c>
      <c r="AU247" s="159" t="s">
        <v>173</v>
      </c>
      <c r="AY247" s="14" t="s">
        <v>166</v>
      </c>
      <c r="BE247" s="160">
        <f t="shared" si="54"/>
        <v>0</v>
      </c>
      <c r="BF247" s="160">
        <f t="shared" si="55"/>
        <v>0</v>
      </c>
      <c r="BG247" s="160">
        <f t="shared" si="56"/>
        <v>0</v>
      </c>
      <c r="BH247" s="160">
        <f t="shared" si="57"/>
        <v>0</v>
      </c>
      <c r="BI247" s="160">
        <f t="shared" si="58"/>
        <v>0</v>
      </c>
      <c r="BJ247" s="14" t="s">
        <v>173</v>
      </c>
      <c r="BK247" s="161">
        <f t="shared" si="59"/>
        <v>0</v>
      </c>
      <c r="BL247" s="14" t="s">
        <v>232</v>
      </c>
      <c r="BM247" s="159" t="s">
        <v>1529</v>
      </c>
    </row>
    <row r="248" spans="1:65" s="2" customFormat="1" ht="16.5" customHeight="1">
      <c r="A248" s="29"/>
      <c r="B248" s="147"/>
      <c r="C248" s="162" t="s">
        <v>1530</v>
      </c>
      <c r="D248" s="162" t="s">
        <v>271</v>
      </c>
      <c r="E248" s="163" t="s">
        <v>1531</v>
      </c>
      <c r="F248" s="164" t="s">
        <v>1532</v>
      </c>
      <c r="G248" s="165" t="s">
        <v>274</v>
      </c>
      <c r="H248" s="166">
        <v>4</v>
      </c>
      <c r="I248" s="167"/>
      <c r="J248" s="166">
        <f t="shared" si="50"/>
        <v>0</v>
      </c>
      <c r="K248" s="168"/>
      <c r="L248" s="169"/>
      <c r="M248" s="170" t="s">
        <v>1</v>
      </c>
      <c r="N248" s="171" t="s">
        <v>41</v>
      </c>
      <c r="O248" s="58"/>
      <c r="P248" s="157">
        <f t="shared" si="51"/>
        <v>0</v>
      </c>
      <c r="Q248" s="157">
        <v>0</v>
      </c>
      <c r="R248" s="157">
        <f t="shared" si="52"/>
        <v>0</v>
      </c>
      <c r="S248" s="157">
        <v>0</v>
      </c>
      <c r="T248" s="158">
        <f t="shared" si="5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9" t="s">
        <v>307</v>
      </c>
      <c r="AT248" s="159" t="s">
        <v>271</v>
      </c>
      <c r="AU248" s="159" t="s">
        <v>173</v>
      </c>
      <c r="AY248" s="14" t="s">
        <v>166</v>
      </c>
      <c r="BE248" s="160">
        <f t="shared" si="54"/>
        <v>0</v>
      </c>
      <c r="BF248" s="160">
        <f t="shared" si="55"/>
        <v>0</v>
      </c>
      <c r="BG248" s="160">
        <f t="shared" si="56"/>
        <v>0</v>
      </c>
      <c r="BH248" s="160">
        <f t="shared" si="57"/>
        <v>0</v>
      </c>
      <c r="BI248" s="160">
        <f t="shared" si="58"/>
        <v>0</v>
      </c>
      <c r="BJ248" s="14" t="s">
        <v>173</v>
      </c>
      <c r="BK248" s="161">
        <f t="shared" si="59"/>
        <v>0</v>
      </c>
      <c r="BL248" s="14" t="s">
        <v>232</v>
      </c>
      <c r="BM248" s="159" t="s">
        <v>1533</v>
      </c>
    </row>
    <row r="249" spans="1:65" s="2" customFormat="1" ht="16.5" customHeight="1">
      <c r="A249" s="29"/>
      <c r="B249" s="147"/>
      <c r="C249" s="162" t="s">
        <v>1534</v>
      </c>
      <c r="D249" s="162" t="s">
        <v>271</v>
      </c>
      <c r="E249" s="163" t="s">
        <v>1535</v>
      </c>
      <c r="F249" s="164" t="s">
        <v>1536</v>
      </c>
      <c r="G249" s="165" t="s">
        <v>274</v>
      </c>
      <c r="H249" s="166">
        <v>4</v>
      </c>
      <c r="I249" s="167"/>
      <c r="J249" s="166">
        <f t="shared" si="50"/>
        <v>0</v>
      </c>
      <c r="K249" s="168"/>
      <c r="L249" s="169"/>
      <c r="M249" s="170" t="s">
        <v>1</v>
      </c>
      <c r="N249" s="171" t="s">
        <v>41</v>
      </c>
      <c r="O249" s="58"/>
      <c r="P249" s="157">
        <f t="shared" si="51"/>
        <v>0</v>
      </c>
      <c r="Q249" s="157">
        <v>0</v>
      </c>
      <c r="R249" s="157">
        <f t="shared" si="52"/>
        <v>0</v>
      </c>
      <c r="S249" s="157">
        <v>0</v>
      </c>
      <c r="T249" s="158">
        <f t="shared" si="5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9" t="s">
        <v>307</v>
      </c>
      <c r="AT249" s="159" t="s">
        <v>271</v>
      </c>
      <c r="AU249" s="159" t="s">
        <v>173</v>
      </c>
      <c r="AY249" s="14" t="s">
        <v>166</v>
      </c>
      <c r="BE249" s="160">
        <f t="shared" si="54"/>
        <v>0</v>
      </c>
      <c r="BF249" s="160">
        <f t="shared" si="55"/>
        <v>0</v>
      </c>
      <c r="BG249" s="160">
        <f t="shared" si="56"/>
        <v>0</v>
      </c>
      <c r="BH249" s="160">
        <f t="shared" si="57"/>
        <v>0</v>
      </c>
      <c r="BI249" s="160">
        <f t="shared" si="58"/>
        <v>0</v>
      </c>
      <c r="BJ249" s="14" t="s">
        <v>173</v>
      </c>
      <c r="BK249" s="161">
        <f t="shared" si="59"/>
        <v>0</v>
      </c>
      <c r="BL249" s="14" t="s">
        <v>232</v>
      </c>
      <c r="BM249" s="159" t="s">
        <v>1537</v>
      </c>
    </row>
    <row r="250" spans="1:65" s="2" customFormat="1" ht="24.2" customHeight="1">
      <c r="A250" s="29"/>
      <c r="B250" s="147"/>
      <c r="C250" s="148" t="s">
        <v>1538</v>
      </c>
      <c r="D250" s="148" t="s">
        <v>169</v>
      </c>
      <c r="E250" s="149" t="s">
        <v>1539</v>
      </c>
      <c r="F250" s="150" t="s">
        <v>1540</v>
      </c>
      <c r="G250" s="151" t="s">
        <v>1257</v>
      </c>
      <c r="H250" s="152">
        <v>2.5329999999999999</v>
      </c>
      <c r="I250" s="153"/>
      <c r="J250" s="152">
        <f t="shared" si="50"/>
        <v>0</v>
      </c>
      <c r="K250" s="154"/>
      <c r="L250" s="30"/>
      <c r="M250" s="155" t="s">
        <v>1</v>
      </c>
      <c r="N250" s="156" t="s">
        <v>41</v>
      </c>
      <c r="O250" s="58"/>
      <c r="P250" s="157">
        <f t="shared" si="51"/>
        <v>0</v>
      </c>
      <c r="Q250" s="157">
        <v>0</v>
      </c>
      <c r="R250" s="157">
        <f t="shared" si="52"/>
        <v>0</v>
      </c>
      <c r="S250" s="157">
        <v>0</v>
      </c>
      <c r="T250" s="158">
        <f t="shared" si="5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9" t="s">
        <v>232</v>
      </c>
      <c r="AT250" s="159" t="s">
        <v>169</v>
      </c>
      <c r="AU250" s="159" t="s">
        <v>173</v>
      </c>
      <c r="AY250" s="14" t="s">
        <v>166</v>
      </c>
      <c r="BE250" s="160">
        <f t="shared" si="54"/>
        <v>0</v>
      </c>
      <c r="BF250" s="160">
        <f t="shared" si="55"/>
        <v>0</v>
      </c>
      <c r="BG250" s="160">
        <f t="shared" si="56"/>
        <v>0</v>
      </c>
      <c r="BH250" s="160">
        <f t="shared" si="57"/>
        <v>0</v>
      </c>
      <c r="BI250" s="160">
        <f t="shared" si="58"/>
        <v>0</v>
      </c>
      <c r="BJ250" s="14" t="s">
        <v>173</v>
      </c>
      <c r="BK250" s="161">
        <f t="shared" si="59"/>
        <v>0</v>
      </c>
      <c r="BL250" s="14" t="s">
        <v>232</v>
      </c>
      <c r="BM250" s="159" t="s">
        <v>1541</v>
      </c>
    </row>
    <row r="251" spans="1:65" s="2" customFormat="1" ht="33" customHeight="1">
      <c r="A251" s="29"/>
      <c r="B251" s="147"/>
      <c r="C251" s="148" t="s">
        <v>1542</v>
      </c>
      <c r="D251" s="148" t="s">
        <v>169</v>
      </c>
      <c r="E251" s="149" t="s">
        <v>1543</v>
      </c>
      <c r="F251" s="150" t="s">
        <v>1348</v>
      </c>
      <c r="G251" s="151" t="s">
        <v>1257</v>
      </c>
      <c r="H251" s="152">
        <v>2.5329999999999999</v>
      </c>
      <c r="I251" s="153"/>
      <c r="J251" s="152">
        <f t="shared" si="50"/>
        <v>0</v>
      </c>
      <c r="K251" s="154"/>
      <c r="L251" s="30"/>
      <c r="M251" s="155" t="s">
        <v>1</v>
      </c>
      <c r="N251" s="156" t="s">
        <v>41</v>
      </c>
      <c r="O251" s="58"/>
      <c r="P251" s="157">
        <f t="shared" si="51"/>
        <v>0</v>
      </c>
      <c r="Q251" s="157">
        <v>0</v>
      </c>
      <c r="R251" s="157">
        <f t="shared" si="52"/>
        <v>0</v>
      </c>
      <c r="S251" s="157">
        <v>0</v>
      </c>
      <c r="T251" s="158">
        <f t="shared" si="5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9" t="s">
        <v>232</v>
      </c>
      <c r="AT251" s="159" t="s">
        <v>169</v>
      </c>
      <c r="AU251" s="159" t="s">
        <v>173</v>
      </c>
      <c r="AY251" s="14" t="s">
        <v>166</v>
      </c>
      <c r="BE251" s="160">
        <f t="shared" si="54"/>
        <v>0</v>
      </c>
      <c r="BF251" s="160">
        <f t="shared" si="55"/>
        <v>0</v>
      </c>
      <c r="BG251" s="160">
        <f t="shared" si="56"/>
        <v>0</v>
      </c>
      <c r="BH251" s="160">
        <f t="shared" si="57"/>
        <v>0</v>
      </c>
      <c r="BI251" s="160">
        <f t="shared" si="58"/>
        <v>0</v>
      </c>
      <c r="BJ251" s="14" t="s">
        <v>173</v>
      </c>
      <c r="BK251" s="161">
        <f t="shared" si="59"/>
        <v>0</v>
      </c>
      <c r="BL251" s="14" t="s">
        <v>232</v>
      </c>
      <c r="BM251" s="159" t="s">
        <v>1544</v>
      </c>
    </row>
    <row r="252" spans="1:65" s="12" customFormat="1" ht="22.9" customHeight="1">
      <c r="B252" s="134"/>
      <c r="D252" s="135" t="s">
        <v>74</v>
      </c>
      <c r="E252" s="145" t="s">
        <v>580</v>
      </c>
      <c r="F252" s="145" t="s">
        <v>1545</v>
      </c>
      <c r="I252" s="137"/>
      <c r="J252" s="146">
        <f>BK252</f>
        <v>0</v>
      </c>
      <c r="L252" s="134"/>
      <c r="M252" s="139"/>
      <c r="N252" s="140"/>
      <c r="O252" s="140"/>
      <c r="P252" s="141">
        <f>SUM(P253:P260)</f>
        <v>0</v>
      </c>
      <c r="Q252" s="140"/>
      <c r="R252" s="141">
        <f>SUM(R253:R260)</f>
        <v>0</v>
      </c>
      <c r="S252" s="140"/>
      <c r="T252" s="142">
        <f>SUM(T253:T260)</f>
        <v>0</v>
      </c>
      <c r="AR252" s="135" t="s">
        <v>83</v>
      </c>
      <c r="AT252" s="143" t="s">
        <v>74</v>
      </c>
      <c r="AU252" s="143" t="s">
        <v>83</v>
      </c>
      <c r="AY252" s="135" t="s">
        <v>166</v>
      </c>
      <c r="BK252" s="144">
        <f>SUM(BK253:BK260)</f>
        <v>0</v>
      </c>
    </row>
    <row r="253" spans="1:65" s="2" customFormat="1" ht="24.2" customHeight="1">
      <c r="A253" s="29"/>
      <c r="B253" s="147"/>
      <c r="C253" s="148" t="s">
        <v>1546</v>
      </c>
      <c r="D253" s="148" t="s">
        <v>169</v>
      </c>
      <c r="E253" s="149" t="s">
        <v>1547</v>
      </c>
      <c r="F253" s="150" t="s">
        <v>1548</v>
      </c>
      <c r="G253" s="151" t="s">
        <v>222</v>
      </c>
      <c r="H253" s="152">
        <v>40</v>
      </c>
      <c r="I253" s="153"/>
      <c r="J253" s="152">
        <f t="shared" ref="J253:J260" si="60">ROUND(I253*H253,3)</f>
        <v>0</v>
      </c>
      <c r="K253" s="154"/>
      <c r="L253" s="30"/>
      <c r="M253" s="155" t="s">
        <v>1</v>
      </c>
      <c r="N253" s="156" t="s">
        <v>41</v>
      </c>
      <c r="O253" s="58"/>
      <c r="P253" s="157">
        <f t="shared" ref="P253:P260" si="61">O253*H253</f>
        <v>0</v>
      </c>
      <c r="Q253" s="157">
        <v>0</v>
      </c>
      <c r="R253" s="157">
        <f t="shared" ref="R253:R260" si="62">Q253*H253</f>
        <v>0</v>
      </c>
      <c r="S253" s="157">
        <v>0</v>
      </c>
      <c r="T253" s="158">
        <f t="shared" ref="T253:T260" si="63">S253*H253</f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9" t="s">
        <v>167</v>
      </c>
      <c r="AT253" s="159" t="s">
        <v>169</v>
      </c>
      <c r="AU253" s="159" t="s">
        <v>173</v>
      </c>
      <c r="AY253" s="14" t="s">
        <v>166</v>
      </c>
      <c r="BE253" s="160">
        <f t="shared" ref="BE253:BE260" si="64">IF(N253="základná",J253,0)</f>
        <v>0</v>
      </c>
      <c r="BF253" s="160">
        <f t="shared" ref="BF253:BF260" si="65">IF(N253="znížená",J253,0)</f>
        <v>0</v>
      </c>
      <c r="BG253" s="160">
        <f t="shared" ref="BG253:BG260" si="66">IF(N253="zákl. prenesená",J253,0)</f>
        <v>0</v>
      </c>
      <c r="BH253" s="160">
        <f t="shared" ref="BH253:BH260" si="67">IF(N253="zníž. prenesená",J253,0)</f>
        <v>0</v>
      </c>
      <c r="BI253" s="160">
        <f t="shared" ref="BI253:BI260" si="68">IF(N253="nulová",J253,0)</f>
        <v>0</v>
      </c>
      <c r="BJ253" s="14" t="s">
        <v>173</v>
      </c>
      <c r="BK253" s="161">
        <f t="shared" ref="BK253:BK260" si="69">ROUND(I253*H253,3)</f>
        <v>0</v>
      </c>
      <c r="BL253" s="14" t="s">
        <v>167</v>
      </c>
      <c r="BM253" s="159" t="s">
        <v>1549</v>
      </c>
    </row>
    <row r="254" spans="1:65" s="2" customFormat="1" ht="24.2" customHeight="1">
      <c r="A254" s="29"/>
      <c r="B254" s="147"/>
      <c r="C254" s="148" t="s">
        <v>1550</v>
      </c>
      <c r="D254" s="148" t="s">
        <v>169</v>
      </c>
      <c r="E254" s="149" t="s">
        <v>1551</v>
      </c>
      <c r="F254" s="150" t="s">
        <v>1552</v>
      </c>
      <c r="G254" s="151" t="s">
        <v>222</v>
      </c>
      <c r="H254" s="152">
        <v>40</v>
      </c>
      <c r="I254" s="153"/>
      <c r="J254" s="152">
        <f t="shared" si="60"/>
        <v>0</v>
      </c>
      <c r="K254" s="154"/>
      <c r="L254" s="30"/>
      <c r="M254" s="155" t="s">
        <v>1</v>
      </c>
      <c r="N254" s="156" t="s">
        <v>41</v>
      </c>
      <c r="O254" s="58"/>
      <c r="P254" s="157">
        <f t="shared" si="61"/>
        <v>0</v>
      </c>
      <c r="Q254" s="157">
        <v>0</v>
      </c>
      <c r="R254" s="157">
        <f t="shared" si="62"/>
        <v>0</v>
      </c>
      <c r="S254" s="157">
        <v>0</v>
      </c>
      <c r="T254" s="158">
        <f t="shared" si="6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9" t="s">
        <v>167</v>
      </c>
      <c r="AT254" s="159" t="s">
        <v>169</v>
      </c>
      <c r="AU254" s="159" t="s">
        <v>173</v>
      </c>
      <c r="AY254" s="14" t="s">
        <v>166</v>
      </c>
      <c r="BE254" s="160">
        <f t="shared" si="64"/>
        <v>0</v>
      </c>
      <c r="BF254" s="160">
        <f t="shared" si="65"/>
        <v>0</v>
      </c>
      <c r="BG254" s="160">
        <f t="shared" si="66"/>
        <v>0</v>
      </c>
      <c r="BH254" s="160">
        <f t="shared" si="67"/>
        <v>0</v>
      </c>
      <c r="BI254" s="160">
        <f t="shared" si="68"/>
        <v>0</v>
      </c>
      <c r="BJ254" s="14" t="s">
        <v>173</v>
      </c>
      <c r="BK254" s="161">
        <f t="shared" si="69"/>
        <v>0</v>
      </c>
      <c r="BL254" s="14" t="s">
        <v>167</v>
      </c>
      <c r="BM254" s="159" t="s">
        <v>1553</v>
      </c>
    </row>
    <row r="255" spans="1:65" s="2" customFormat="1" ht="33" customHeight="1">
      <c r="A255" s="29"/>
      <c r="B255" s="147"/>
      <c r="C255" s="148" t="s">
        <v>1554</v>
      </c>
      <c r="D255" s="148" t="s">
        <v>169</v>
      </c>
      <c r="E255" s="149" t="s">
        <v>1555</v>
      </c>
      <c r="F255" s="150" t="s">
        <v>1556</v>
      </c>
      <c r="G255" s="151" t="s">
        <v>177</v>
      </c>
      <c r="H255" s="152">
        <v>40</v>
      </c>
      <c r="I255" s="153"/>
      <c r="J255" s="152">
        <f t="shared" si="60"/>
        <v>0</v>
      </c>
      <c r="K255" s="154"/>
      <c r="L255" s="30"/>
      <c r="M255" s="155" t="s">
        <v>1</v>
      </c>
      <c r="N255" s="156" t="s">
        <v>41</v>
      </c>
      <c r="O255" s="58"/>
      <c r="P255" s="157">
        <f t="shared" si="61"/>
        <v>0</v>
      </c>
      <c r="Q255" s="157">
        <v>0</v>
      </c>
      <c r="R255" s="157">
        <f t="shared" si="62"/>
        <v>0</v>
      </c>
      <c r="S255" s="157">
        <v>0</v>
      </c>
      <c r="T255" s="158">
        <f t="shared" si="6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9" t="s">
        <v>167</v>
      </c>
      <c r="AT255" s="159" t="s">
        <v>169</v>
      </c>
      <c r="AU255" s="159" t="s">
        <v>173</v>
      </c>
      <c r="AY255" s="14" t="s">
        <v>166</v>
      </c>
      <c r="BE255" s="160">
        <f t="shared" si="64"/>
        <v>0</v>
      </c>
      <c r="BF255" s="160">
        <f t="shared" si="65"/>
        <v>0</v>
      </c>
      <c r="BG255" s="160">
        <f t="shared" si="66"/>
        <v>0</v>
      </c>
      <c r="BH255" s="160">
        <f t="shared" si="67"/>
        <v>0</v>
      </c>
      <c r="BI255" s="160">
        <f t="shared" si="68"/>
        <v>0</v>
      </c>
      <c r="BJ255" s="14" t="s">
        <v>173</v>
      </c>
      <c r="BK255" s="161">
        <f t="shared" si="69"/>
        <v>0</v>
      </c>
      <c r="BL255" s="14" t="s">
        <v>167</v>
      </c>
      <c r="BM255" s="159" t="s">
        <v>1557</v>
      </c>
    </row>
    <row r="256" spans="1:65" s="2" customFormat="1" ht="24.2" customHeight="1">
      <c r="A256" s="29"/>
      <c r="B256" s="147"/>
      <c r="C256" s="148" t="s">
        <v>1558</v>
      </c>
      <c r="D256" s="148" t="s">
        <v>169</v>
      </c>
      <c r="E256" s="149" t="s">
        <v>1559</v>
      </c>
      <c r="F256" s="150" t="s">
        <v>1560</v>
      </c>
      <c r="G256" s="151" t="s">
        <v>177</v>
      </c>
      <c r="H256" s="152">
        <v>40</v>
      </c>
      <c r="I256" s="153"/>
      <c r="J256" s="152">
        <f t="shared" si="60"/>
        <v>0</v>
      </c>
      <c r="K256" s="154"/>
      <c r="L256" s="30"/>
      <c r="M256" s="155" t="s">
        <v>1</v>
      </c>
      <c r="N256" s="156" t="s">
        <v>41</v>
      </c>
      <c r="O256" s="58"/>
      <c r="P256" s="157">
        <f t="shared" si="61"/>
        <v>0</v>
      </c>
      <c r="Q256" s="157">
        <v>0</v>
      </c>
      <c r="R256" s="157">
        <f t="shared" si="62"/>
        <v>0</v>
      </c>
      <c r="S256" s="157">
        <v>0</v>
      </c>
      <c r="T256" s="158">
        <f t="shared" si="6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9" t="s">
        <v>167</v>
      </c>
      <c r="AT256" s="159" t="s">
        <v>169</v>
      </c>
      <c r="AU256" s="159" t="s">
        <v>173</v>
      </c>
      <c r="AY256" s="14" t="s">
        <v>166</v>
      </c>
      <c r="BE256" s="160">
        <f t="shared" si="64"/>
        <v>0</v>
      </c>
      <c r="BF256" s="160">
        <f t="shared" si="65"/>
        <v>0</v>
      </c>
      <c r="BG256" s="160">
        <f t="shared" si="66"/>
        <v>0</v>
      </c>
      <c r="BH256" s="160">
        <f t="shared" si="67"/>
        <v>0</v>
      </c>
      <c r="BI256" s="160">
        <f t="shared" si="68"/>
        <v>0</v>
      </c>
      <c r="BJ256" s="14" t="s">
        <v>173</v>
      </c>
      <c r="BK256" s="161">
        <f t="shared" si="69"/>
        <v>0</v>
      </c>
      <c r="BL256" s="14" t="s">
        <v>167</v>
      </c>
      <c r="BM256" s="159" t="s">
        <v>1561</v>
      </c>
    </row>
    <row r="257" spans="1:65" s="2" customFormat="1" ht="24.2" customHeight="1">
      <c r="A257" s="29"/>
      <c r="B257" s="147"/>
      <c r="C257" s="148" t="s">
        <v>1562</v>
      </c>
      <c r="D257" s="148" t="s">
        <v>169</v>
      </c>
      <c r="E257" s="149" t="s">
        <v>1563</v>
      </c>
      <c r="F257" s="150" t="s">
        <v>1564</v>
      </c>
      <c r="G257" s="151" t="s">
        <v>1257</v>
      </c>
      <c r="H257" s="152">
        <v>20</v>
      </c>
      <c r="I257" s="153"/>
      <c r="J257" s="152">
        <f t="shared" si="60"/>
        <v>0</v>
      </c>
      <c r="K257" s="154"/>
      <c r="L257" s="30"/>
      <c r="M257" s="155" t="s">
        <v>1</v>
      </c>
      <c r="N257" s="156" t="s">
        <v>41</v>
      </c>
      <c r="O257" s="58"/>
      <c r="P257" s="157">
        <f t="shared" si="61"/>
        <v>0</v>
      </c>
      <c r="Q257" s="157">
        <v>0</v>
      </c>
      <c r="R257" s="157">
        <f t="shared" si="62"/>
        <v>0</v>
      </c>
      <c r="S257" s="157">
        <v>0</v>
      </c>
      <c r="T257" s="158">
        <f t="shared" si="6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9" t="s">
        <v>167</v>
      </c>
      <c r="AT257" s="159" t="s">
        <v>169</v>
      </c>
      <c r="AU257" s="159" t="s">
        <v>173</v>
      </c>
      <c r="AY257" s="14" t="s">
        <v>166</v>
      </c>
      <c r="BE257" s="160">
        <f t="shared" si="64"/>
        <v>0</v>
      </c>
      <c r="BF257" s="160">
        <f t="shared" si="65"/>
        <v>0</v>
      </c>
      <c r="BG257" s="160">
        <f t="shared" si="66"/>
        <v>0</v>
      </c>
      <c r="BH257" s="160">
        <f t="shared" si="67"/>
        <v>0</v>
      </c>
      <c r="BI257" s="160">
        <f t="shared" si="68"/>
        <v>0</v>
      </c>
      <c r="BJ257" s="14" t="s">
        <v>173</v>
      </c>
      <c r="BK257" s="161">
        <f t="shared" si="69"/>
        <v>0</v>
      </c>
      <c r="BL257" s="14" t="s">
        <v>167</v>
      </c>
      <c r="BM257" s="159" t="s">
        <v>1565</v>
      </c>
    </row>
    <row r="258" spans="1:65" s="2" customFormat="1" ht="24.2" customHeight="1">
      <c r="A258" s="29"/>
      <c r="B258" s="147"/>
      <c r="C258" s="148" t="s">
        <v>1566</v>
      </c>
      <c r="D258" s="148" t="s">
        <v>169</v>
      </c>
      <c r="E258" s="149" t="s">
        <v>1567</v>
      </c>
      <c r="F258" s="150" t="s">
        <v>1568</v>
      </c>
      <c r="G258" s="151" t="s">
        <v>1257</v>
      </c>
      <c r="H258" s="152">
        <v>20</v>
      </c>
      <c r="I258" s="153"/>
      <c r="J258" s="152">
        <f t="shared" si="60"/>
        <v>0</v>
      </c>
      <c r="K258" s="154"/>
      <c r="L258" s="30"/>
      <c r="M258" s="155" t="s">
        <v>1</v>
      </c>
      <c r="N258" s="156" t="s">
        <v>41</v>
      </c>
      <c r="O258" s="58"/>
      <c r="P258" s="157">
        <f t="shared" si="61"/>
        <v>0</v>
      </c>
      <c r="Q258" s="157">
        <v>0</v>
      </c>
      <c r="R258" s="157">
        <f t="shared" si="62"/>
        <v>0</v>
      </c>
      <c r="S258" s="157">
        <v>0</v>
      </c>
      <c r="T258" s="158">
        <f t="shared" si="6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9" t="s">
        <v>167</v>
      </c>
      <c r="AT258" s="159" t="s">
        <v>169</v>
      </c>
      <c r="AU258" s="159" t="s">
        <v>173</v>
      </c>
      <c r="AY258" s="14" t="s">
        <v>166</v>
      </c>
      <c r="BE258" s="160">
        <f t="shared" si="64"/>
        <v>0</v>
      </c>
      <c r="BF258" s="160">
        <f t="shared" si="65"/>
        <v>0</v>
      </c>
      <c r="BG258" s="160">
        <f t="shared" si="66"/>
        <v>0</v>
      </c>
      <c r="BH258" s="160">
        <f t="shared" si="67"/>
        <v>0</v>
      </c>
      <c r="BI258" s="160">
        <f t="shared" si="68"/>
        <v>0</v>
      </c>
      <c r="BJ258" s="14" t="s">
        <v>173</v>
      </c>
      <c r="BK258" s="161">
        <f t="shared" si="69"/>
        <v>0</v>
      </c>
      <c r="BL258" s="14" t="s">
        <v>167</v>
      </c>
      <c r="BM258" s="159" t="s">
        <v>1569</v>
      </c>
    </row>
    <row r="259" spans="1:65" s="2" customFormat="1" ht="24.2" customHeight="1">
      <c r="A259" s="29"/>
      <c r="B259" s="147"/>
      <c r="C259" s="148" t="s">
        <v>1570</v>
      </c>
      <c r="D259" s="148" t="s">
        <v>169</v>
      </c>
      <c r="E259" s="149" t="s">
        <v>1571</v>
      </c>
      <c r="F259" s="150" t="s">
        <v>1572</v>
      </c>
      <c r="G259" s="151" t="s">
        <v>1257</v>
      </c>
      <c r="H259" s="152">
        <v>20</v>
      </c>
      <c r="I259" s="153"/>
      <c r="J259" s="152">
        <f t="shared" si="60"/>
        <v>0</v>
      </c>
      <c r="K259" s="154"/>
      <c r="L259" s="30"/>
      <c r="M259" s="155" t="s">
        <v>1</v>
      </c>
      <c r="N259" s="156" t="s">
        <v>41</v>
      </c>
      <c r="O259" s="58"/>
      <c r="P259" s="157">
        <f t="shared" si="61"/>
        <v>0</v>
      </c>
      <c r="Q259" s="157">
        <v>0</v>
      </c>
      <c r="R259" s="157">
        <f t="shared" si="62"/>
        <v>0</v>
      </c>
      <c r="S259" s="157">
        <v>0</v>
      </c>
      <c r="T259" s="158">
        <f t="shared" si="6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9" t="s">
        <v>167</v>
      </c>
      <c r="AT259" s="159" t="s">
        <v>169</v>
      </c>
      <c r="AU259" s="159" t="s">
        <v>173</v>
      </c>
      <c r="AY259" s="14" t="s">
        <v>166</v>
      </c>
      <c r="BE259" s="160">
        <f t="shared" si="64"/>
        <v>0</v>
      </c>
      <c r="BF259" s="160">
        <f t="shared" si="65"/>
        <v>0</v>
      </c>
      <c r="BG259" s="160">
        <f t="shared" si="66"/>
        <v>0</v>
      </c>
      <c r="BH259" s="160">
        <f t="shared" si="67"/>
        <v>0</v>
      </c>
      <c r="BI259" s="160">
        <f t="shared" si="68"/>
        <v>0</v>
      </c>
      <c r="BJ259" s="14" t="s">
        <v>173</v>
      </c>
      <c r="BK259" s="161">
        <f t="shared" si="69"/>
        <v>0</v>
      </c>
      <c r="BL259" s="14" t="s">
        <v>167</v>
      </c>
      <c r="BM259" s="159" t="s">
        <v>1573</v>
      </c>
    </row>
    <row r="260" spans="1:65" s="2" customFormat="1" ht="16.5" customHeight="1">
      <c r="A260" s="29"/>
      <c r="B260" s="147"/>
      <c r="C260" s="148" t="s">
        <v>1574</v>
      </c>
      <c r="D260" s="148" t="s">
        <v>169</v>
      </c>
      <c r="E260" s="149" t="s">
        <v>1575</v>
      </c>
      <c r="F260" s="150" t="s">
        <v>1576</v>
      </c>
      <c r="G260" s="151" t="s">
        <v>1257</v>
      </c>
      <c r="H260" s="152">
        <v>20</v>
      </c>
      <c r="I260" s="153"/>
      <c r="J260" s="152">
        <f t="shared" si="60"/>
        <v>0</v>
      </c>
      <c r="K260" s="154"/>
      <c r="L260" s="30"/>
      <c r="M260" s="172" t="s">
        <v>1</v>
      </c>
      <c r="N260" s="173" t="s">
        <v>41</v>
      </c>
      <c r="O260" s="174"/>
      <c r="P260" s="175">
        <f t="shared" si="61"/>
        <v>0</v>
      </c>
      <c r="Q260" s="175">
        <v>0</v>
      </c>
      <c r="R260" s="175">
        <f t="shared" si="62"/>
        <v>0</v>
      </c>
      <c r="S260" s="175">
        <v>0</v>
      </c>
      <c r="T260" s="176">
        <f t="shared" si="6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9" t="s">
        <v>167</v>
      </c>
      <c r="AT260" s="159" t="s">
        <v>169</v>
      </c>
      <c r="AU260" s="159" t="s">
        <v>173</v>
      </c>
      <c r="AY260" s="14" t="s">
        <v>166</v>
      </c>
      <c r="BE260" s="160">
        <f t="shared" si="64"/>
        <v>0</v>
      </c>
      <c r="BF260" s="160">
        <f t="shared" si="65"/>
        <v>0</v>
      </c>
      <c r="BG260" s="160">
        <f t="shared" si="66"/>
        <v>0</v>
      </c>
      <c r="BH260" s="160">
        <f t="shared" si="67"/>
        <v>0</v>
      </c>
      <c r="BI260" s="160">
        <f t="shared" si="68"/>
        <v>0</v>
      </c>
      <c r="BJ260" s="14" t="s">
        <v>173</v>
      </c>
      <c r="BK260" s="161">
        <f t="shared" si="69"/>
        <v>0</v>
      </c>
      <c r="BL260" s="14" t="s">
        <v>167</v>
      </c>
      <c r="BM260" s="159" t="s">
        <v>1577</v>
      </c>
    </row>
    <row r="261" spans="1:65" s="2" customFormat="1" ht="6.95" customHeight="1">
      <c r="A261" s="29"/>
      <c r="B261" s="47"/>
      <c r="C261" s="48"/>
      <c r="D261" s="48"/>
      <c r="E261" s="48"/>
      <c r="F261" s="48"/>
      <c r="G261" s="48"/>
      <c r="H261" s="48"/>
      <c r="I261" s="48"/>
      <c r="J261" s="48"/>
      <c r="K261" s="48"/>
      <c r="L261" s="30"/>
      <c r="M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</row>
  </sheetData>
  <autoFilter ref="C126:K260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124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Základná škola TULIPÁNOVÁ, Tulipánová 1, Nitra – Rekonštrukcia pavilónu 3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125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9" t="s">
        <v>1578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44937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11"/>
      <c r="G18" s="211"/>
      <c r="H18" s="211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5" t="s">
        <v>1</v>
      </c>
      <c r="F27" s="215"/>
      <c r="G27" s="215"/>
      <c r="H27" s="21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35</v>
      </c>
      <c r="E30" s="29"/>
      <c r="F30" s="29"/>
      <c r="G30" s="29"/>
      <c r="H30" s="29"/>
      <c r="I30" s="29"/>
      <c r="J30" s="71">
        <f>ROUND(J125,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39</v>
      </c>
      <c r="E33" s="35" t="s">
        <v>40</v>
      </c>
      <c r="F33" s="99">
        <f>ROUND((SUM(BE125:BE184)),  2)</f>
        <v>0</v>
      </c>
      <c r="G33" s="100"/>
      <c r="H33" s="100"/>
      <c r="I33" s="101">
        <v>0.2</v>
      </c>
      <c r="J33" s="99">
        <f>ROUND(((SUM(BE125:BE184))*I33),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41</v>
      </c>
      <c r="F34" s="99">
        <f>ROUND((SUM(BF125:BF184)),  2)</f>
        <v>0</v>
      </c>
      <c r="G34" s="100"/>
      <c r="H34" s="100"/>
      <c r="I34" s="101">
        <v>0.2</v>
      </c>
      <c r="J34" s="99">
        <f>ROUND(((SUM(BF125:BF184))*I34),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2">
        <f>ROUND((SUM(BG125:BG184)),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2">
        <f>ROUND((SUM(BH125:BH184)),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44</v>
      </c>
      <c r="F37" s="99">
        <f>ROUND((SUM(BI125:BI184)),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50</v>
      </c>
      <c r="E61" s="32"/>
      <c r="F61" s="110" t="s">
        <v>51</v>
      </c>
      <c r="G61" s="45" t="s">
        <v>50</v>
      </c>
      <c r="H61" s="32"/>
      <c r="I61" s="32"/>
      <c r="J61" s="111" t="s">
        <v>51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52</v>
      </c>
      <c r="E65" s="46"/>
      <c r="F65" s="46"/>
      <c r="G65" s="43" t="s">
        <v>53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50</v>
      </c>
      <c r="E76" s="32"/>
      <c r="F76" s="110" t="s">
        <v>51</v>
      </c>
      <c r="G76" s="45" t="s">
        <v>50</v>
      </c>
      <c r="H76" s="32"/>
      <c r="I76" s="32"/>
      <c r="J76" s="111" t="s">
        <v>51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3" t="str">
        <f>E7</f>
        <v>Základná škola TULIPÁNOVÁ, Tulipánová 1, Nitra – Rekonštrukcia pavilónu 3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9" t="str">
        <f>E9</f>
        <v>SO021 - SO-02.1 Pripojovací rozvod vodovodu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44937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128</v>
      </c>
      <c r="D94" s="104"/>
      <c r="E94" s="104"/>
      <c r="F94" s="104"/>
      <c r="G94" s="104"/>
      <c r="H94" s="104"/>
      <c r="I94" s="104"/>
      <c r="J94" s="113" t="s">
        <v>129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130</v>
      </c>
      <c r="D96" s="29"/>
      <c r="E96" s="29"/>
      <c r="F96" s="29"/>
      <c r="G96" s="29"/>
      <c r="H96" s="29"/>
      <c r="I96" s="29"/>
      <c r="J96" s="71">
        <f>J125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131</v>
      </c>
    </row>
    <row r="97" spans="1:31" s="9" customFormat="1" ht="24.95" hidden="1" customHeight="1">
      <c r="B97" s="115"/>
      <c r="D97" s="116" t="s">
        <v>132</v>
      </c>
      <c r="E97" s="117"/>
      <c r="F97" s="117"/>
      <c r="G97" s="117"/>
      <c r="H97" s="117"/>
      <c r="I97" s="117"/>
      <c r="J97" s="118">
        <f>J126</f>
        <v>0</v>
      </c>
      <c r="L97" s="115"/>
    </row>
    <row r="98" spans="1:31" s="10" customFormat="1" ht="19.899999999999999" hidden="1" customHeight="1">
      <c r="B98" s="119"/>
      <c r="D98" s="120" t="s">
        <v>649</v>
      </c>
      <c r="E98" s="121"/>
      <c r="F98" s="121"/>
      <c r="G98" s="121"/>
      <c r="H98" s="121"/>
      <c r="I98" s="121"/>
      <c r="J98" s="122">
        <f>J127</f>
        <v>0</v>
      </c>
      <c r="L98" s="119"/>
    </row>
    <row r="99" spans="1:31" s="10" customFormat="1" ht="19.899999999999999" hidden="1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J145</f>
        <v>0</v>
      </c>
      <c r="L99" s="119"/>
    </row>
    <row r="100" spans="1:31" s="10" customFormat="1" ht="19.899999999999999" hidden="1" customHeight="1">
      <c r="B100" s="119"/>
      <c r="D100" s="120" t="s">
        <v>135</v>
      </c>
      <c r="E100" s="121"/>
      <c r="F100" s="121"/>
      <c r="G100" s="121"/>
      <c r="H100" s="121"/>
      <c r="I100" s="121"/>
      <c r="J100" s="122">
        <f>J148</f>
        <v>0</v>
      </c>
      <c r="L100" s="119"/>
    </row>
    <row r="101" spans="1:31" s="10" customFormat="1" ht="19.899999999999999" hidden="1" customHeight="1">
      <c r="B101" s="119"/>
      <c r="D101" s="120" t="s">
        <v>137</v>
      </c>
      <c r="E101" s="121"/>
      <c r="F101" s="121"/>
      <c r="G101" s="121"/>
      <c r="H101" s="121"/>
      <c r="I101" s="121"/>
      <c r="J101" s="122">
        <f>J164</f>
        <v>0</v>
      </c>
      <c r="L101" s="119"/>
    </row>
    <row r="102" spans="1:31" s="9" customFormat="1" ht="24.95" hidden="1" customHeight="1">
      <c r="B102" s="115"/>
      <c r="D102" s="116" t="s">
        <v>138</v>
      </c>
      <c r="E102" s="117"/>
      <c r="F102" s="117"/>
      <c r="G102" s="117"/>
      <c r="H102" s="117"/>
      <c r="I102" s="117"/>
      <c r="J102" s="118">
        <f>J166</f>
        <v>0</v>
      </c>
      <c r="L102" s="115"/>
    </row>
    <row r="103" spans="1:31" s="10" customFormat="1" ht="19.899999999999999" hidden="1" customHeight="1">
      <c r="B103" s="119"/>
      <c r="D103" s="120" t="s">
        <v>653</v>
      </c>
      <c r="E103" s="121"/>
      <c r="F103" s="121"/>
      <c r="G103" s="121"/>
      <c r="H103" s="121"/>
      <c r="I103" s="121"/>
      <c r="J103" s="122">
        <f>J167</f>
        <v>0</v>
      </c>
      <c r="L103" s="119"/>
    </row>
    <row r="104" spans="1:31" s="9" customFormat="1" ht="24.95" hidden="1" customHeight="1">
      <c r="B104" s="115"/>
      <c r="D104" s="116" t="s">
        <v>149</v>
      </c>
      <c r="E104" s="117"/>
      <c r="F104" s="117"/>
      <c r="G104" s="117"/>
      <c r="H104" s="117"/>
      <c r="I104" s="117"/>
      <c r="J104" s="118">
        <f>J177</f>
        <v>0</v>
      </c>
      <c r="L104" s="115"/>
    </row>
    <row r="105" spans="1:31" s="10" customFormat="1" ht="19.899999999999999" hidden="1" customHeight="1">
      <c r="B105" s="119"/>
      <c r="D105" s="120" t="s">
        <v>1579</v>
      </c>
      <c r="E105" s="121"/>
      <c r="F105" s="121"/>
      <c r="G105" s="121"/>
      <c r="H105" s="121"/>
      <c r="I105" s="121"/>
      <c r="J105" s="122">
        <f>J178</f>
        <v>0</v>
      </c>
      <c r="L105" s="119"/>
    </row>
    <row r="106" spans="1:31" s="2" customFormat="1" ht="21.75" hidden="1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hidden="1" customHeight="1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hidden="1"/>
    <row r="109" spans="1:31" hidden="1"/>
    <row r="110" spans="1:31" hidden="1"/>
    <row r="111" spans="1:31" s="2" customFormat="1" ht="6.95" customHeight="1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18" t="s">
        <v>152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14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6.25" customHeight="1">
      <c r="A115" s="29"/>
      <c r="B115" s="30"/>
      <c r="C115" s="29"/>
      <c r="D115" s="29"/>
      <c r="E115" s="223" t="str">
        <f>E7</f>
        <v>Základná škola TULIPÁNOVÁ, Tulipánová 1, Nitra – Rekonštrukcia pavilónu 3</v>
      </c>
      <c r="F115" s="224"/>
      <c r="G115" s="224"/>
      <c r="H115" s="224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125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219" t="str">
        <f>E9</f>
        <v>SO021 - SO-02.1 Pripojovací rozvod vodovodu</v>
      </c>
      <c r="F117" s="222"/>
      <c r="G117" s="222"/>
      <c r="H117" s="222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18</v>
      </c>
      <c r="D119" s="29"/>
      <c r="E119" s="29"/>
      <c r="F119" s="22" t="str">
        <f>F12</f>
        <v xml:space="preserve"> Tulipánová 1, Nitra</v>
      </c>
      <c r="G119" s="29"/>
      <c r="H119" s="29"/>
      <c r="I119" s="24" t="s">
        <v>20</v>
      </c>
      <c r="J119" s="55">
        <f>IF(J12="","",J12)</f>
        <v>44937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21</v>
      </c>
      <c r="D121" s="29"/>
      <c r="E121" s="29"/>
      <c r="F121" s="22" t="str">
        <f>E15</f>
        <v>Mesto Nitra</v>
      </c>
      <c r="G121" s="29"/>
      <c r="H121" s="29"/>
      <c r="I121" s="24" t="s">
        <v>27</v>
      </c>
      <c r="J121" s="27" t="str">
        <f>E21</f>
        <v>Ing. Imrich CIGÁŇ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5.7" customHeight="1">
      <c r="A122" s="29"/>
      <c r="B122" s="30"/>
      <c r="C122" s="24" t="s">
        <v>25</v>
      </c>
      <c r="D122" s="29"/>
      <c r="E122" s="29"/>
      <c r="F122" s="22" t="str">
        <f>IF(E18="","",E18)</f>
        <v>Vyplň údaj</v>
      </c>
      <c r="G122" s="29"/>
      <c r="H122" s="29"/>
      <c r="I122" s="24" t="s">
        <v>31</v>
      </c>
      <c r="J122" s="27" t="str">
        <f>E24</f>
        <v>Ing. Imrich CIGÁŇ , s.r.o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23"/>
      <c r="B124" s="124"/>
      <c r="C124" s="125" t="s">
        <v>153</v>
      </c>
      <c r="D124" s="126" t="s">
        <v>60</v>
      </c>
      <c r="E124" s="126" t="s">
        <v>56</v>
      </c>
      <c r="F124" s="126" t="s">
        <v>57</v>
      </c>
      <c r="G124" s="126" t="s">
        <v>154</v>
      </c>
      <c r="H124" s="126" t="s">
        <v>155</v>
      </c>
      <c r="I124" s="126" t="s">
        <v>156</v>
      </c>
      <c r="J124" s="127" t="s">
        <v>129</v>
      </c>
      <c r="K124" s="128" t="s">
        <v>157</v>
      </c>
      <c r="L124" s="129"/>
      <c r="M124" s="62" t="s">
        <v>1</v>
      </c>
      <c r="N124" s="63" t="s">
        <v>39</v>
      </c>
      <c r="O124" s="63" t="s">
        <v>158</v>
      </c>
      <c r="P124" s="63" t="s">
        <v>159</v>
      </c>
      <c r="Q124" s="63" t="s">
        <v>160</v>
      </c>
      <c r="R124" s="63" t="s">
        <v>161</v>
      </c>
      <c r="S124" s="63" t="s">
        <v>162</v>
      </c>
      <c r="T124" s="64" t="s">
        <v>163</v>
      </c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</row>
    <row r="125" spans="1:65" s="2" customFormat="1" ht="22.9" customHeight="1">
      <c r="A125" s="29"/>
      <c r="B125" s="30"/>
      <c r="C125" s="69" t="s">
        <v>130</v>
      </c>
      <c r="D125" s="29"/>
      <c r="E125" s="29"/>
      <c r="F125" s="29"/>
      <c r="G125" s="29"/>
      <c r="H125" s="29"/>
      <c r="I125" s="29"/>
      <c r="J125" s="130">
        <f>BK125</f>
        <v>0</v>
      </c>
      <c r="K125" s="29"/>
      <c r="L125" s="30"/>
      <c r="M125" s="65"/>
      <c r="N125" s="56"/>
      <c r="O125" s="66"/>
      <c r="P125" s="131">
        <f>P126+P166+P177</f>
        <v>0</v>
      </c>
      <c r="Q125" s="66"/>
      <c r="R125" s="131">
        <f>R126+R166+R177</f>
        <v>0</v>
      </c>
      <c r="S125" s="66"/>
      <c r="T125" s="132">
        <f>T126+T166+T177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74</v>
      </c>
      <c r="AU125" s="14" t="s">
        <v>131</v>
      </c>
      <c r="BK125" s="133">
        <f>BK126+BK166+BK177</f>
        <v>0</v>
      </c>
    </row>
    <row r="126" spans="1:65" s="12" customFormat="1" ht="25.9" customHeight="1">
      <c r="B126" s="134"/>
      <c r="D126" s="135" t="s">
        <v>74</v>
      </c>
      <c r="E126" s="136" t="s">
        <v>164</v>
      </c>
      <c r="F126" s="136" t="s">
        <v>165</v>
      </c>
      <c r="I126" s="137"/>
      <c r="J126" s="138">
        <f>BK126</f>
        <v>0</v>
      </c>
      <c r="L126" s="134"/>
      <c r="M126" s="139"/>
      <c r="N126" s="140"/>
      <c r="O126" s="140"/>
      <c r="P126" s="141">
        <f>P127+P145+P148+P164</f>
        <v>0</v>
      </c>
      <c r="Q126" s="140"/>
      <c r="R126" s="141">
        <f>R127+R145+R148+R164</f>
        <v>0</v>
      </c>
      <c r="S126" s="140"/>
      <c r="T126" s="142">
        <f>T127+T145+T148+T164</f>
        <v>0</v>
      </c>
      <c r="AR126" s="135" t="s">
        <v>83</v>
      </c>
      <c r="AT126" s="143" t="s">
        <v>74</v>
      </c>
      <c r="AU126" s="143" t="s">
        <v>75</v>
      </c>
      <c r="AY126" s="135" t="s">
        <v>166</v>
      </c>
      <c r="BK126" s="144">
        <f>BK127+BK145+BK148+BK164</f>
        <v>0</v>
      </c>
    </row>
    <row r="127" spans="1:65" s="12" customFormat="1" ht="22.9" customHeight="1">
      <c r="B127" s="134"/>
      <c r="D127" s="135" t="s">
        <v>74</v>
      </c>
      <c r="E127" s="145" t="s">
        <v>83</v>
      </c>
      <c r="F127" s="145" t="s">
        <v>657</v>
      </c>
      <c r="I127" s="137"/>
      <c r="J127" s="146">
        <f>BK127</f>
        <v>0</v>
      </c>
      <c r="L127" s="134"/>
      <c r="M127" s="139"/>
      <c r="N127" s="140"/>
      <c r="O127" s="140"/>
      <c r="P127" s="141">
        <f>SUM(P128:P144)</f>
        <v>0</v>
      </c>
      <c r="Q127" s="140"/>
      <c r="R127" s="141">
        <f>SUM(R128:R144)</f>
        <v>0</v>
      </c>
      <c r="S127" s="140"/>
      <c r="T127" s="142">
        <f>SUM(T128:T144)</f>
        <v>0</v>
      </c>
      <c r="AR127" s="135" t="s">
        <v>83</v>
      </c>
      <c r="AT127" s="143" t="s">
        <v>74</v>
      </c>
      <c r="AU127" s="143" t="s">
        <v>83</v>
      </c>
      <c r="AY127" s="135" t="s">
        <v>166</v>
      </c>
      <c r="BK127" s="144">
        <f>SUM(BK128:BK144)</f>
        <v>0</v>
      </c>
    </row>
    <row r="128" spans="1:65" s="2" customFormat="1" ht="24.2" customHeight="1">
      <c r="A128" s="29"/>
      <c r="B128" s="147"/>
      <c r="C128" s="148" t="s">
        <v>83</v>
      </c>
      <c r="D128" s="148" t="s">
        <v>169</v>
      </c>
      <c r="E128" s="149" t="s">
        <v>1199</v>
      </c>
      <c r="F128" s="150" t="s">
        <v>1200</v>
      </c>
      <c r="G128" s="151" t="s">
        <v>1201</v>
      </c>
      <c r="H128" s="152">
        <v>13</v>
      </c>
      <c r="I128" s="153"/>
      <c r="J128" s="152">
        <f t="shared" ref="J128:J144" si="0">ROUND(I128*H128,3)</f>
        <v>0</v>
      </c>
      <c r="K128" s="154"/>
      <c r="L128" s="30"/>
      <c r="M128" s="155" t="s">
        <v>1</v>
      </c>
      <c r="N128" s="156" t="s">
        <v>41</v>
      </c>
      <c r="O128" s="58"/>
      <c r="P128" s="157">
        <f t="shared" ref="P128:P144" si="1">O128*H128</f>
        <v>0</v>
      </c>
      <c r="Q128" s="157">
        <v>0</v>
      </c>
      <c r="R128" s="157">
        <f t="shared" ref="R128:R144" si="2">Q128*H128</f>
        <v>0</v>
      </c>
      <c r="S128" s="157">
        <v>0</v>
      </c>
      <c r="T128" s="158">
        <f t="shared" ref="T128:T144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167</v>
      </c>
      <c r="AT128" s="159" t="s">
        <v>169</v>
      </c>
      <c r="AU128" s="159" t="s">
        <v>173</v>
      </c>
      <c r="AY128" s="14" t="s">
        <v>166</v>
      </c>
      <c r="BE128" s="160">
        <f t="shared" ref="BE128:BE144" si="4">IF(N128="základná",J128,0)</f>
        <v>0</v>
      </c>
      <c r="BF128" s="160">
        <f t="shared" ref="BF128:BF144" si="5">IF(N128="znížená",J128,0)</f>
        <v>0</v>
      </c>
      <c r="BG128" s="160">
        <f t="shared" ref="BG128:BG144" si="6">IF(N128="zákl. prenesená",J128,0)</f>
        <v>0</v>
      </c>
      <c r="BH128" s="160">
        <f t="shared" ref="BH128:BH144" si="7">IF(N128="zníž. prenesená",J128,0)</f>
        <v>0</v>
      </c>
      <c r="BI128" s="160">
        <f t="shared" ref="BI128:BI144" si="8">IF(N128="nulová",J128,0)</f>
        <v>0</v>
      </c>
      <c r="BJ128" s="14" t="s">
        <v>173</v>
      </c>
      <c r="BK128" s="161">
        <f t="shared" ref="BK128:BK144" si="9">ROUND(I128*H128,3)</f>
        <v>0</v>
      </c>
      <c r="BL128" s="14" t="s">
        <v>167</v>
      </c>
      <c r="BM128" s="159" t="s">
        <v>1580</v>
      </c>
    </row>
    <row r="129" spans="1:65" s="2" customFormat="1" ht="16.5" customHeight="1">
      <c r="A129" s="29"/>
      <c r="B129" s="147"/>
      <c r="C129" s="148" t="s">
        <v>173</v>
      </c>
      <c r="D129" s="148" t="s">
        <v>169</v>
      </c>
      <c r="E129" s="149" t="s">
        <v>1203</v>
      </c>
      <c r="F129" s="150" t="s">
        <v>1581</v>
      </c>
      <c r="G129" s="151" t="s">
        <v>1201</v>
      </c>
      <c r="H129" s="152">
        <v>13</v>
      </c>
      <c r="I129" s="153"/>
      <c r="J129" s="152">
        <f t="shared" si="0"/>
        <v>0</v>
      </c>
      <c r="K129" s="154"/>
      <c r="L129" s="30"/>
      <c r="M129" s="155" t="s">
        <v>1</v>
      </c>
      <c r="N129" s="156" t="s">
        <v>41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167</v>
      </c>
      <c r="AT129" s="159" t="s">
        <v>169</v>
      </c>
      <c r="AU129" s="159" t="s">
        <v>173</v>
      </c>
      <c r="AY129" s="14" t="s">
        <v>166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173</v>
      </c>
      <c r="BK129" s="161">
        <f t="shared" si="9"/>
        <v>0</v>
      </c>
      <c r="BL129" s="14" t="s">
        <v>167</v>
      </c>
      <c r="BM129" s="159" t="s">
        <v>1582</v>
      </c>
    </row>
    <row r="130" spans="1:65" s="2" customFormat="1" ht="33" customHeight="1">
      <c r="A130" s="29"/>
      <c r="B130" s="147"/>
      <c r="C130" s="148" t="s">
        <v>179</v>
      </c>
      <c r="D130" s="148" t="s">
        <v>169</v>
      </c>
      <c r="E130" s="149" t="s">
        <v>1583</v>
      </c>
      <c r="F130" s="150" t="s">
        <v>1584</v>
      </c>
      <c r="G130" s="151" t="s">
        <v>271</v>
      </c>
      <c r="H130" s="152">
        <v>6</v>
      </c>
      <c r="I130" s="153"/>
      <c r="J130" s="152">
        <f t="shared" si="0"/>
        <v>0</v>
      </c>
      <c r="K130" s="154"/>
      <c r="L130" s="30"/>
      <c r="M130" s="155" t="s">
        <v>1</v>
      </c>
      <c r="N130" s="156" t="s">
        <v>41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167</v>
      </c>
      <c r="AT130" s="159" t="s">
        <v>169</v>
      </c>
      <c r="AU130" s="159" t="s">
        <v>173</v>
      </c>
      <c r="AY130" s="14" t="s">
        <v>166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173</v>
      </c>
      <c r="BK130" s="161">
        <f t="shared" si="9"/>
        <v>0</v>
      </c>
      <c r="BL130" s="14" t="s">
        <v>167</v>
      </c>
      <c r="BM130" s="159" t="s">
        <v>1585</v>
      </c>
    </row>
    <row r="131" spans="1:65" s="2" customFormat="1" ht="24.2" customHeight="1">
      <c r="A131" s="29"/>
      <c r="B131" s="147"/>
      <c r="C131" s="148" t="s">
        <v>167</v>
      </c>
      <c r="D131" s="148" t="s">
        <v>169</v>
      </c>
      <c r="E131" s="149" t="s">
        <v>1586</v>
      </c>
      <c r="F131" s="150" t="s">
        <v>1587</v>
      </c>
      <c r="G131" s="151" t="s">
        <v>1201</v>
      </c>
      <c r="H131" s="152">
        <v>12</v>
      </c>
      <c r="I131" s="153"/>
      <c r="J131" s="152">
        <f t="shared" si="0"/>
        <v>0</v>
      </c>
      <c r="K131" s="154"/>
      <c r="L131" s="30"/>
      <c r="M131" s="155" t="s">
        <v>1</v>
      </c>
      <c r="N131" s="156" t="s">
        <v>41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167</v>
      </c>
      <c r="AT131" s="159" t="s">
        <v>169</v>
      </c>
      <c r="AU131" s="159" t="s">
        <v>173</v>
      </c>
      <c r="AY131" s="14" t="s">
        <v>166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173</v>
      </c>
      <c r="BK131" s="161">
        <f t="shared" si="9"/>
        <v>0</v>
      </c>
      <c r="BL131" s="14" t="s">
        <v>167</v>
      </c>
      <c r="BM131" s="159" t="s">
        <v>1588</v>
      </c>
    </row>
    <row r="132" spans="1:65" s="2" customFormat="1" ht="16.5" customHeight="1">
      <c r="A132" s="29"/>
      <c r="B132" s="147"/>
      <c r="C132" s="148" t="s">
        <v>188</v>
      </c>
      <c r="D132" s="148" t="s">
        <v>169</v>
      </c>
      <c r="E132" s="149" t="s">
        <v>1589</v>
      </c>
      <c r="F132" s="150" t="s">
        <v>1581</v>
      </c>
      <c r="G132" s="151" t="s">
        <v>1201</v>
      </c>
      <c r="H132" s="152">
        <v>12</v>
      </c>
      <c r="I132" s="153"/>
      <c r="J132" s="152">
        <f t="shared" si="0"/>
        <v>0</v>
      </c>
      <c r="K132" s="154"/>
      <c r="L132" s="30"/>
      <c r="M132" s="155" t="s">
        <v>1</v>
      </c>
      <c r="N132" s="156" t="s">
        <v>41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167</v>
      </c>
      <c r="AT132" s="159" t="s">
        <v>169</v>
      </c>
      <c r="AU132" s="159" t="s">
        <v>173</v>
      </c>
      <c r="AY132" s="14" t="s">
        <v>166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173</v>
      </c>
      <c r="BK132" s="161">
        <f t="shared" si="9"/>
        <v>0</v>
      </c>
      <c r="BL132" s="14" t="s">
        <v>167</v>
      </c>
      <c r="BM132" s="159" t="s">
        <v>1590</v>
      </c>
    </row>
    <row r="133" spans="1:65" s="2" customFormat="1" ht="24.2" customHeight="1">
      <c r="A133" s="29"/>
      <c r="B133" s="147"/>
      <c r="C133" s="148" t="s">
        <v>183</v>
      </c>
      <c r="D133" s="148" t="s">
        <v>169</v>
      </c>
      <c r="E133" s="149" t="s">
        <v>1591</v>
      </c>
      <c r="F133" s="150" t="s">
        <v>1592</v>
      </c>
      <c r="G133" s="151" t="s">
        <v>1593</v>
      </c>
      <c r="H133" s="152">
        <v>31</v>
      </c>
      <c r="I133" s="153"/>
      <c r="J133" s="152">
        <f t="shared" si="0"/>
        <v>0</v>
      </c>
      <c r="K133" s="154"/>
      <c r="L133" s="30"/>
      <c r="M133" s="155" t="s">
        <v>1</v>
      </c>
      <c r="N133" s="156" t="s">
        <v>41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167</v>
      </c>
      <c r="AT133" s="159" t="s">
        <v>169</v>
      </c>
      <c r="AU133" s="159" t="s">
        <v>173</v>
      </c>
      <c r="AY133" s="14" t="s">
        <v>166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173</v>
      </c>
      <c r="BK133" s="161">
        <f t="shared" si="9"/>
        <v>0</v>
      </c>
      <c r="BL133" s="14" t="s">
        <v>167</v>
      </c>
      <c r="BM133" s="159" t="s">
        <v>1594</v>
      </c>
    </row>
    <row r="134" spans="1:65" s="2" customFormat="1" ht="24.2" customHeight="1">
      <c r="A134" s="29"/>
      <c r="B134" s="147"/>
      <c r="C134" s="148" t="s">
        <v>195</v>
      </c>
      <c r="D134" s="148" t="s">
        <v>169</v>
      </c>
      <c r="E134" s="149" t="s">
        <v>1595</v>
      </c>
      <c r="F134" s="150" t="s">
        <v>1596</v>
      </c>
      <c r="G134" s="151" t="s">
        <v>1593</v>
      </c>
      <c r="H134" s="152">
        <v>31</v>
      </c>
      <c r="I134" s="153"/>
      <c r="J134" s="152">
        <f t="shared" si="0"/>
        <v>0</v>
      </c>
      <c r="K134" s="154"/>
      <c r="L134" s="30"/>
      <c r="M134" s="155" t="s">
        <v>1</v>
      </c>
      <c r="N134" s="156" t="s">
        <v>41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167</v>
      </c>
      <c r="AT134" s="159" t="s">
        <v>169</v>
      </c>
      <c r="AU134" s="159" t="s">
        <v>173</v>
      </c>
      <c r="AY134" s="14" t="s">
        <v>166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173</v>
      </c>
      <c r="BK134" s="161">
        <f t="shared" si="9"/>
        <v>0</v>
      </c>
      <c r="BL134" s="14" t="s">
        <v>167</v>
      </c>
      <c r="BM134" s="159" t="s">
        <v>1597</v>
      </c>
    </row>
    <row r="135" spans="1:65" s="2" customFormat="1" ht="24.2" customHeight="1">
      <c r="A135" s="29"/>
      <c r="B135" s="147"/>
      <c r="C135" s="148" t="s">
        <v>199</v>
      </c>
      <c r="D135" s="148" t="s">
        <v>169</v>
      </c>
      <c r="E135" s="149" t="s">
        <v>1598</v>
      </c>
      <c r="F135" s="150" t="s">
        <v>1599</v>
      </c>
      <c r="G135" s="151" t="s">
        <v>1593</v>
      </c>
      <c r="H135" s="152">
        <v>20</v>
      </c>
      <c r="I135" s="153"/>
      <c r="J135" s="152">
        <f t="shared" si="0"/>
        <v>0</v>
      </c>
      <c r="K135" s="154"/>
      <c r="L135" s="30"/>
      <c r="M135" s="155" t="s">
        <v>1</v>
      </c>
      <c r="N135" s="156" t="s">
        <v>41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167</v>
      </c>
      <c r="AT135" s="159" t="s">
        <v>169</v>
      </c>
      <c r="AU135" s="159" t="s">
        <v>173</v>
      </c>
      <c r="AY135" s="14" t="s">
        <v>166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173</v>
      </c>
      <c r="BK135" s="161">
        <f t="shared" si="9"/>
        <v>0</v>
      </c>
      <c r="BL135" s="14" t="s">
        <v>167</v>
      </c>
      <c r="BM135" s="159" t="s">
        <v>1600</v>
      </c>
    </row>
    <row r="136" spans="1:65" s="2" customFormat="1" ht="24.2" customHeight="1">
      <c r="A136" s="29"/>
      <c r="B136" s="147"/>
      <c r="C136" s="148" t="s">
        <v>203</v>
      </c>
      <c r="D136" s="148" t="s">
        <v>169</v>
      </c>
      <c r="E136" s="149" t="s">
        <v>1601</v>
      </c>
      <c r="F136" s="150" t="s">
        <v>1602</v>
      </c>
      <c r="G136" s="151" t="s">
        <v>1593</v>
      </c>
      <c r="H136" s="152">
        <v>20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41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167</v>
      </c>
      <c r="AT136" s="159" t="s">
        <v>169</v>
      </c>
      <c r="AU136" s="159" t="s">
        <v>173</v>
      </c>
      <c r="AY136" s="14" t="s">
        <v>166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173</v>
      </c>
      <c r="BK136" s="161">
        <f t="shared" si="9"/>
        <v>0</v>
      </c>
      <c r="BL136" s="14" t="s">
        <v>167</v>
      </c>
      <c r="BM136" s="159" t="s">
        <v>1603</v>
      </c>
    </row>
    <row r="137" spans="1:65" s="2" customFormat="1" ht="16.5" customHeight="1">
      <c r="A137" s="29"/>
      <c r="B137" s="147"/>
      <c r="C137" s="148" t="s">
        <v>207</v>
      </c>
      <c r="D137" s="148" t="s">
        <v>169</v>
      </c>
      <c r="E137" s="149" t="s">
        <v>1604</v>
      </c>
      <c r="F137" s="150" t="s">
        <v>1605</v>
      </c>
      <c r="G137" s="151" t="s">
        <v>1201</v>
      </c>
      <c r="H137" s="152">
        <v>25</v>
      </c>
      <c r="I137" s="153"/>
      <c r="J137" s="152">
        <f t="shared" si="0"/>
        <v>0</v>
      </c>
      <c r="K137" s="154"/>
      <c r="L137" s="30"/>
      <c r="M137" s="155" t="s">
        <v>1</v>
      </c>
      <c r="N137" s="156" t="s">
        <v>41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167</v>
      </c>
      <c r="AT137" s="159" t="s">
        <v>169</v>
      </c>
      <c r="AU137" s="159" t="s">
        <v>173</v>
      </c>
      <c r="AY137" s="14" t="s">
        <v>166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173</v>
      </c>
      <c r="BK137" s="161">
        <f t="shared" si="9"/>
        <v>0</v>
      </c>
      <c r="BL137" s="14" t="s">
        <v>167</v>
      </c>
      <c r="BM137" s="159" t="s">
        <v>1606</v>
      </c>
    </row>
    <row r="138" spans="1:65" s="2" customFormat="1" ht="24.2" customHeight="1">
      <c r="A138" s="29"/>
      <c r="B138" s="147"/>
      <c r="C138" s="148" t="s">
        <v>211</v>
      </c>
      <c r="D138" s="148" t="s">
        <v>169</v>
      </c>
      <c r="E138" s="149" t="s">
        <v>1607</v>
      </c>
      <c r="F138" s="150" t="s">
        <v>1608</v>
      </c>
      <c r="G138" s="151" t="s">
        <v>1201</v>
      </c>
      <c r="H138" s="152">
        <v>3.6</v>
      </c>
      <c r="I138" s="153"/>
      <c r="J138" s="152">
        <f t="shared" si="0"/>
        <v>0</v>
      </c>
      <c r="K138" s="154"/>
      <c r="L138" s="30"/>
      <c r="M138" s="155" t="s">
        <v>1</v>
      </c>
      <c r="N138" s="156" t="s">
        <v>41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167</v>
      </c>
      <c r="AT138" s="159" t="s">
        <v>169</v>
      </c>
      <c r="AU138" s="159" t="s">
        <v>173</v>
      </c>
      <c r="AY138" s="14" t="s">
        <v>166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173</v>
      </c>
      <c r="BK138" s="161">
        <f t="shared" si="9"/>
        <v>0</v>
      </c>
      <c r="BL138" s="14" t="s">
        <v>167</v>
      </c>
      <c r="BM138" s="159" t="s">
        <v>1609</v>
      </c>
    </row>
    <row r="139" spans="1:65" s="2" customFormat="1" ht="24.2" customHeight="1">
      <c r="A139" s="29"/>
      <c r="B139" s="147"/>
      <c r="C139" s="148" t="s">
        <v>215</v>
      </c>
      <c r="D139" s="148" t="s">
        <v>169</v>
      </c>
      <c r="E139" s="149" t="s">
        <v>1610</v>
      </c>
      <c r="F139" s="150" t="s">
        <v>1611</v>
      </c>
      <c r="G139" s="151" t="s">
        <v>1201</v>
      </c>
      <c r="H139" s="152">
        <v>3.6</v>
      </c>
      <c r="I139" s="153"/>
      <c r="J139" s="152">
        <f t="shared" si="0"/>
        <v>0</v>
      </c>
      <c r="K139" s="154"/>
      <c r="L139" s="30"/>
      <c r="M139" s="155" t="s">
        <v>1</v>
      </c>
      <c r="N139" s="156" t="s">
        <v>41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167</v>
      </c>
      <c r="AT139" s="159" t="s">
        <v>169</v>
      </c>
      <c r="AU139" s="159" t="s">
        <v>173</v>
      </c>
      <c r="AY139" s="14" t="s">
        <v>166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173</v>
      </c>
      <c r="BK139" s="161">
        <f t="shared" si="9"/>
        <v>0</v>
      </c>
      <c r="BL139" s="14" t="s">
        <v>167</v>
      </c>
      <c r="BM139" s="159" t="s">
        <v>1612</v>
      </c>
    </row>
    <row r="140" spans="1:65" s="2" customFormat="1" ht="24.2" customHeight="1">
      <c r="A140" s="29"/>
      <c r="B140" s="147"/>
      <c r="C140" s="148" t="s">
        <v>219</v>
      </c>
      <c r="D140" s="148" t="s">
        <v>169</v>
      </c>
      <c r="E140" s="149" t="s">
        <v>1215</v>
      </c>
      <c r="F140" s="150" t="s">
        <v>1613</v>
      </c>
      <c r="G140" s="151" t="s">
        <v>1201</v>
      </c>
      <c r="H140" s="152">
        <v>3.6</v>
      </c>
      <c r="I140" s="153"/>
      <c r="J140" s="152">
        <f t="shared" si="0"/>
        <v>0</v>
      </c>
      <c r="K140" s="154"/>
      <c r="L140" s="30"/>
      <c r="M140" s="155" t="s">
        <v>1</v>
      </c>
      <c r="N140" s="156" t="s">
        <v>41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167</v>
      </c>
      <c r="AT140" s="159" t="s">
        <v>169</v>
      </c>
      <c r="AU140" s="159" t="s">
        <v>173</v>
      </c>
      <c r="AY140" s="14" t="s">
        <v>166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173</v>
      </c>
      <c r="BK140" s="161">
        <f t="shared" si="9"/>
        <v>0</v>
      </c>
      <c r="BL140" s="14" t="s">
        <v>167</v>
      </c>
      <c r="BM140" s="159" t="s">
        <v>1614</v>
      </c>
    </row>
    <row r="141" spans="1:65" s="2" customFormat="1" ht="16.5" customHeight="1">
      <c r="A141" s="29"/>
      <c r="B141" s="147"/>
      <c r="C141" s="148" t="s">
        <v>224</v>
      </c>
      <c r="D141" s="148" t="s">
        <v>169</v>
      </c>
      <c r="E141" s="149" t="s">
        <v>1575</v>
      </c>
      <c r="F141" s="150" t="s">
        <v>1615</v>
      </c>
      <c r="G141" s="151" t="s">
        <v>1201</v>
      </c>
      <c r="H141" s="152">
        <v>3.6</v>
      </c>
      <c r="I141" s="153"/>
      <c r="J141" s="152">
        <f t="shared" si="0"/>
        <v>0</v>
      </c>
      <c r="K141" s="154"/>
      <c r="L141" s="30"/>
      <c r="M141" s="155" t="s">
        <v>1</v>
      </c>
      <c r="N141" s="156" t="s">
        <v>41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167</v>
      </c>
      <c r="AT141" s="159" t="s">
        <v>169</v>
      </c>
      <c r="AU141" s="159" t="s">
        <v>173</v>
      </c>
      <c r="AY141" s="14" t="s">
        <v>166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173</v>
      </c>
      <c r="BK141" s="161">
        <f t="shared" si="9"/>
        <v>0</v>
      </c>
      <c r="BL141" s="14" t="s">
        <v>167</v>
      </c>
      <c r="BM141" s="159" t="s">
        <v>1616</v>
      </c>
    </row>
    <row r="142" spans="1:65" s="2" customFormat="1" ht="16.5" customHeight="1">
      <c r="A142" s="29"/>
      <c r="B142" s="147"/>
      <c r="C142" s="148" t="s">
        <v>228</v>
      </c>
      <c r="D142" s="148" t="s">
        <v>169</v>
      </c>
      <c r="E142" s="149" t="s">
        <v>1221</v>
      </c>
      <c r="F142" s="150" t="s">
        <v>1617</v>
      </c>
      <c r="G142" s="151" t="s">
        <v>1201</v>
      </c>
      <c r="H142" s="152">
        <v>17</v>
      </c>
      <c r="I142" s="153"/>
      <c r="J142" s="152">
        <f t="shared" si="0"/>
        <v>0</v>
      </c>
      <c r="K142" s="154"/>
      <c r="L142" s="30"/>
      <c r="M142" s="155" t="s">
        <v>1</v>
      </c>
      <c r="N142" s="156" t="s">
        <v>41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167</v>
      </c>
      <c r="AT142" s="159" t="s">
        <v>169</v>
      </c>
      <c r="AU142" s="159" t="s">
        <v>173</v>
      </c>
      <c r="AY142" s="14" t="s">
        <v>166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173</v>
      </c>
      <c r="BK142" s="161">
        <f t="shared" si="9"/>
        <v>0</v>
      </c>
      <c r="BL142" s="14" t="s">
        <v>167</v>
      </c>
      <c r="BM142" s="159" t="s">
        <v>1618</v>
      </c>
    </row>
    <row r="143" spans="1:65" s="2" customFormat="1" ht="24.2" customHeight="1">
      <c r="A143" s="29"/>
      <c r="B143" s="147"/>
      <c r="C143" s="148" t="s">
        <v>232</v>
      </c>
      <c r="D143" s="148" t="s">
        <v>169</v>
      </c>
      <c r="E143" s="149" t="s">
        <v>1224</v>
      </c>
      <c r="F143" s="150" t="s">
        <v>1619</v>
      </c>
      <c r="G143" s="151" t="s">
        <v>1201</v>
      </c>
      <c r="H143" s="152">
        <v>7</v>
      </c>
      <c r="I143" s="153"/>
      <c r="J143" s="152">
        <f t="shared" si="0"/>
        <v>0</v>
      </c>
      <c r="K143" s="154"/>
      <c r="L143" s="30"/>
      <c r="M143" s="155" t="s">
        <v>1</v>
      </c>
      <c r="N143" s="156" t="s">
        <v>41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167</v>
      </c>
      <c r="AT143" s="159" t="s">
        <v>169</v>
      </c>
      <c r="AU143" s="159" t="s">
        <v>173</v>
      </c>
      <c r="AY143" s="14" t="s">
        <v>166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173</v>
      </c>
      <c r="BK143" s="161">
        <f t="shared" si="9"/>
        <v>0</v>
      </c>
      <c r="BL143" s="14" t="s">
        <v>167</v>
      </c>
      <c r="BM143" s="159" t="s">
        <v>1620</v>
      </c>
    </row>
    <row r="144" spans="1:65" s="2" customFormat="1" ht="16.5" customHeight="1">
      <c r="A144" s="29"/>
      <c r="B144" s="147"/>
      <c r="C144" s="148" t="s">
        <v>237</v>
      </c>
      <c r="D144" s="148" t="s">
        <v>169</v>
      </c>
      <c r="E144" s="149" t="s">
        <v>1227</v>
      </c>
      <c r="F144" s="150" t="s">
        <v>1228</v>
      </c>
      <c r="G144" s="151" t="s">
        <v>1201</v>
      </c>
      <c r="H144" s="152">
        <v>7</v>
      </c>
      <c r="I144" s="153"/>
      <c r="J144" s="152">
        <f t="shared" si="0"/>
        <v>0</v>
      </c>
      <c r="K144" s="154"/>
      <c r="L144" s="30"/>
      <c r="M144" s="155" t="s">
        <v>1</v>
      </c>
      <c r="N144" s="156" t="s">
        <v>41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167</v>
      </c>
      <c r="AT144" s="159" t="s">
        <v>169</v>
      </c>
      <c r="AU144" s="159" t="s">
        <v>173</v>
      </c>
      <c r="AY144" s="14" t="s">
        <v>166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173</v>
      </c>
      <c r="BK144" s="161">
        <f t="shared" si="9"/>
        <v>0</v>
      </c>
      <c r="BL144" s="14" t="s">
        <v>167</v>
      </c>
      <c r="BM144" s="159" t="s">
        <v>1621</v>
      </c>
    </row>
    <row r="145" spans="1:65" s="12" customFormat="1" ht="22.9" customHeight="1">
      <c r="B145" s="134"/>
      <c r="D145" s="135" t="s">
        <v>74</v>
      </c>
      <c r="E145" s="145" t="s">
        <v>167</v>
      </c>
      <c r="F145" s="145" t="s">
        <v>168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SUM(P146:P147)</f>
        <v>0</v>
      </c>
      <c r="Q145" s="140"/>
      <c r="R145" s="141">
        <f>SUM(R146:R147)</f>
        <v>0</v>
      </c>
      <c r="S145" s="140"/>
      <c r="T145" s="142">
        <f>SUM(T146:T147)</f>
        <v>0</v>
      </c>
      <c r="AR145" s="135" t="s">
        <v>83</v>
      </c>
      <c r="AT145" s="143" t="s">
        <v>74</v>
      </c>
      <c r="AU145" s="143" t="s">
        <v>83</v>
      </c>
      <c r="AY145" s="135" t="s">
        <v>166</v>
      </c>
      <c r="BK145" s="144">
        <f>SUM(BK146:BK147)</f>
        <v>0</v>
      </c>
    </row>
    <row r="146" spans="1:65" s="2" customFormat="1" ht="24.2" customHeight="1">
      <c r="A146" s="29"/>
      <c r="B146" s="147"/>
      <c r="C146" s="148" t="s">
        <v>241</v>
      </c>
      <c r="D146" s="148" t="s">
        <v>169</v>
      </c>
      <c r="E146" s="149" t="s">
        <v>1622</v>
      </c>
      <c r="F146" s="150" t="s">
        <v>1623</v>
      </c>
      <c r="G146" s="151" t="s">
        <v>1201</v>
      </c>
      <c r="H146" s="152">
        <v>1.2</v>
      </c>
      <c r="I146" s="153"/>
      <c r="J146" s="152">
        <f>ROUND(I146*H146,3)</f>
        <v>0</v>
      </c>
      <c r="K146" s="154"/>
      <c r="L146" s="30"/>
      <c r="M146" s="155" t="s">
        <v>1</v>
      </c>
      <c r="N146" s="156" t="s">
        <v>41</v>
      </c>
      <c r="O146" s="58"/>
      <c r="P146" s="157">
        <f>O146*H146</f>
        <v>0</v>
      </c>
      <c r="Q146" s="157">
        <v>0</v>
      </c>
      <c r="R146" s="157">
        <f>Q146*H146</f>
        <v>0</v>
      </c>
      <c r="S146" s="157">
        <v>0</v>
      </c>
      <c r="T146" s="158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167</v>
      </c>
      <c r="AT146" s="159" t="s">
        <v>169</v>
      </c>
      <c r="AU146" s="159" t="s">
        <v>173</v>
      </c>
      <c r="AY146" s="14" t="s">
        <v>166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4" t="s">
        <v>173</v>
      </c>
      <c r="BK146" s="161">
        <f>ROUND(I146*H146,3)</f>
        <v>0</v>
      </c>
      <c r="BL146" s="14" t="s">
        <v>167</v>
      </c>
      <c r="BM146" s="159" t="s">
        <v>1624</v>
      </c>
    </row>
    <row r="147" spans="1:65" s="2" customFormat="1" ht="21.75" customHeight="1">
      <c r="A147" s="29"/>
      <c r="B147" s="147"/>
      <c r="C147" s="162" t="s">
        <v>245</v>
      </c>
      <c r="D147" s="162" t="s">
        <v>271</v>
      </c>
      <c r="E147" s="163" t="s">
        <v>1233</v>
      </c>
      <c r="F147" s="164" t="s">
        <v>1625</v>
      </c>
      <c r="G147" s="165" t="s">
        <v>172</v>
      </c>
      <c r="H147" s="166">
        <v>2.4</v>
      </c>
      <c r="I147" s="167"/>
      <c r="J147" s="166">
        <f>ROUND(I147*H147,3)</f>
        <v>0</v>
      </c>
      <c r="K147" s="168"/>
      <c r="L147" s="169"/>
      <c r="M147" s="170" t="s">
        <v>1</v>
      </c>
      <c r="N147" s="171" t="s">
        <v>41</v>
      </c>
      <c r="O147" s="58"/>
      <c r="P147" s="157">
        <f>O147*H147</f>
        <v>0</v>
      </c>
      <c r="Q147" s="157">
        <v>0</v>
      </c>
      <c r="R147" s="157">
        <f>Q147*H147</f>
        <v>0</v>
      </c>
      <c r="S147" s="157">
        <v>0</v>
      </c>
      <c r="T147" s="158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199</v>
      </c>
      <c r="AT147" s="159" t="s">
        <v>271</v>
      </c>
      <c r="AU147" s="159" t="s">
        <v>173</v>
      </c>
      <c r="AY147" s="14" t="s">
        <v>166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4" t="s">
        <v>173</v>
      </c>
      <c r="BK147" s="161">
        <f>ROUND(I147*H147,3)</f>
        <v>0</v>
      </c>
      <c r="BL147" s="14" t="s">
        <v>167</v>
      </c>
      <c r="BM147" s="159" t="s">
        <v>1626</v>
      </c>
    </row>
    <row r="148" spans="1:65" s="12" customFormat="1" ht="22.9" customHeight="1">
      <c r="B148" s="134"/>
      <c r="D148" s="135" t="s">
        <v>74</v>
      </c>
      <c r="E148" s="145" t="s">
        <v>199</v>
      </c>
      <c r="F148" s="145" t="s">
        <v>264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SUM(P149:P163)</f>
        <v>0</v>
      </c>
      <c r="Q148" s="140"/>
      <c r="R148" s="141">
        <f>SUM(R149:R163)</f>
        <v>0</v>
      </c>
      <c r="S148" s="140"/>
      <c r="T148" s="142">
        <f>SUM(T149:T163)</f>
        <v>0</v>
      </c>
      <c r="AR148" s="135" t="s">
        <v>83</v>
      </c>
      <c r="AT148" s="143" t="s">
        <v>74</v>
      </c>
      <c r="AU148" s="143" t="s">
        <v>83</v>
      </c>
      <c r="AY148" s="135" t="s">
        <v>166</v>
      </c>
      <c r="BK148" s="144">
        <f>SUM(BK149:BK163)</f>
        <v>0</v>
      </c>
    </row>
    <row r="149" spans="1:65" s="2" customFormat="1" ht="24.2" customHeight="1">
      <c r="A149" s="29"/>
      <c r="B149" s="147"/>
      <c r="C149" s="148" t="s">
        <v>7</v>
      </c>
      <c r="D149" s="148" t="s">
        <v>169</v>
      </c>
      <c r="E149" s="149" t="s">
        <v>1627</v>
      </c>
      <c r="F149" s="150" t="s">
        <v>1628</v>
      </c>
      <c r="G149" s="151" t="s">
        <v>271</v>
      </c>
      <c r="H149" s="152">
        <v>16</v>
      </c>
      <c r="I149" s="153"/>
      <c r="J149" s="152">
        <f t="shared" ref="J149:J163" si="10">ROUND(I149*H149,3)</f>
        <v>0</v>
      </c>
      <c r="K149" s="154"/>
      <c r="L149" s="30"/>
      <c r="M149" s="155" t="s">
        <v>1</v>
      </c>
      <c r="N149" s="156" t="s">
        <v>41</v>
      </c>
      <c r="O149" s="58"/>
      <c r="P149" s="157">
        <f t="shared" ref="P149:P163" si="11">O149*H149</f>
        <v>0</v>
      </c>
      <c r="Q149" s="157">
        <v>0</v>
      </c>
      <c r="R149" s="157">
        <f t="shared" ref="R149:R163" si="12">Q149*H149</f>
        <v>0</v>
      </c>
      <c r="S149" s="157">
        <v>0</v>
      </c>
      <c r="T149" s="158">
        <f t="shared" ref="T149:T163" si="1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167</v>
      </c>
      <c r="AT149" s="159" t="s">
        <v>169</v>
      </c>
      <c r="AU149" s="159" t="s">
        <v>173</v>
      </c>
      <c r="AY149" s="14" t="s">
        <v>166</v>
      </c>
      <c r="BE149" s="160">
        <f t="shared" ref="BE149:BE163" si="14">IF(N149="základná",J149,0)</f>
        <v>0</v>
      </c>
      <c r="BF149" s="160">
        <f t="shared" ref="BF149:BF163" si="15">IF(N149="znížená",J149,0)</f>
        <v>0</v>
      </c>
      <c r="BG149" s="160">
        <f t="shared" ref="BG149:BG163" si="16">IF(N149="zákl. prenesená",J149,0)</f>
        <v>0</v>
      </c>
      <c r="BH149" s="160">
        <f t="shared" ref="BH149:BH163" si="17">IF(N149="zníž. prenesená",J149,0)</f>
        <v>0</v>
      </c>
      <c r="BI149" s="160">
        <f t="shared" ref="BI149:BI163" si="18">IF(N149="nulová",J149,0)</f>
        <v>0</v>
      </c>
      <c r="BJ149" s="14" t="s">
        <v>173</v>
      </c>
      <c r="BK149" s="161">
        <f t="shared" ref="BK149:BK163" si="19">ROUND(I149*H149,3)</f>
        <v>0</v>
      </c>
      <c r="BL149" s="14" t="s">
        <v>167</v>
      </c>
      <c r="BM149" s="159" t="s">
        <v>1629</v>
      </c>
    </row>
    <row r="150" spans="1:65" s="2" customFormat="1" ht="24.2" customHeight="1">
      <c r="A150" s="29"/>
      <c r="B150" s="147"/>
      <c r="C150" s="148" t="s">
        <v>252</v>
      </c>
      <c r="D150" s="148" t="s">
        <v>169</v>
      </c>
      <c r="E150" s="149" t="s">
        <v>1630</v>
      </c>
      <c r="F150" s="150" t="s">
        <v>1631</v>
      </c>
      <c r="G150" s="151" t="s">
        <v>1238</v>
      </c>
      <c r="H150" s="152">
        <v>1</v>
      </c>
      <c r="I150" s="153"/>
      <c r="J150" s="152">
        <f t="shared" si="10"/>
        <v>0</v>
      </c>
      <c r="K150" s="154"/>
      <c r="L150" s="30"/>
      <c r="M150" s="155" t="s">
        <v>1</v>
      </c>
      <c r="N150" s="156" t="s">
        <v>41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167</v>
      </c>
      <c r="AT150" s="159" t="s">
        <v>169</v>
      </c>
      <c r="AU150" s="159" t="s">
        <v>173</v>
      </c>
      <c r="AY150" s="14" t="s">
        <v>166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173</v>
      </c>
      <c r="BK150" s="161">
        <f t="shared" si="19"/>
        <v>0</v>
      </c>
      <c r="BL150" s="14" t="s">
        <v>167</v>
      </c>
      <c r="BM150" s="159" t="s">
        <v>1632</v>
      </c>
    </row>
    <row r="151" spans="1:65" s="2" customFormat="1" ht="16.5" customHeight="1">
      <c r="A151" s="29"/>
      <c r="B151" s="147"/>
      <c r="C151" s="148" t="s">
        <v>256</v>
      </c>
      <c r="D151" s="148" t="s">
        <v>169</v>
      </c>
      <c r="E151" s="149" t="s">
        <v>1633</v>
      </c>
      <c r="F151" s="150" t="s">
        <v>1634</v>
      </c>
      <c r="G151" s="151" t="s">
        <v>222</v>
      </c>
      <c r="H151" s="152">
        <v>16</v>
      </c>
      <c r="I151" s="153"/>
      <c r="J151" s="152">
        <f t="shared" si="10"/>
        <v>0</v>
      </c>
      <c r="K151" s="154"/>
      <c r="L151" s="30"/>
      <c r="M151" s="155" t="s">
        <v>1</v>
      </c>
      <c r="N151" s="156" t="s">
        <v>41</v>
      </c>
      <c r="O151" s="58"/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167</v>
      </c>
      <c r="AT151" s="159" t="s">
        <v>169</v>
      </c>
      <c r="AU151" s="159" t="s">
        <v>173</v>
      </c>
      <c r="AY151" s="14" t="s">
        <v>166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173</v>
      </c>
      <c r="BK151" s="161">
        <f t="shared" si="19"/>
        <v>0</v>
      </c>
      <c r="BL151" s="14" t="s">
        <v>167</v>
      </c>
      <c r="BM151" s="159" t="s">
        <v>1635</v>
      </c>
    </row>
    <row r="152" spans="1:65" s="2" customFormat="1" ht="16.5" customHeight="1">
      <c r="A152" s="29"/>
      <c r="B152" s="147"/>
      <c r="C152" s="162" t="s">
        <v>260</v>
      </c>
      <c r="D152" s="162" t="s">
        <v>271</v>
      </c>
      <c r="E152" s="163" t="s">
        <v>1636</v>
      </c>
      <c r="F152" s="164" t="s">
        <v>1637</v>
      </c>
      <c r="G152" s="165" t="s">
        <v>222</v>
      </c>
      <c r="H152" s="166">
        <v>18</v>
      </c>
      <c r="I152" s="167"/>
      <c r="J152" s="166">
        <f t="shared" si="10"/>
        <v>0</v>
      </c>
      <c r="K152" s="168"/>
      <c r="L152" s="169"/>
      <c r="M152" s="170" t="s">
        <v>1</v>
      </c>
      <c r="N152" s="171" t="s">
        <v>41</v>
      </c>
      <c r="O152" s="58"/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199</v>
      </c>
      <c r="AT152" s="159" t="s">
        <v>271</v>
      </c>
      <c r="AU152" s="159" t="s">
        <v>173</v>
      </c>
      <c r="AY152" s="14" t="s">
        <v>166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173</v>
      </c>
      <c r="BK152" s="161">
        <f t="shared" si="19"/>
        <v>0</v>
      </c>
      <c r="BL152" s="14" t="s">
        <v>167</v>
      </c>
      <c r="BM152" s="159" t="s">
        <v>1638</v>
      </c>
    </row>
    <row r="153" spans="1:65" s="2" customFormat="1" ht="24.2" customHeight="1">
      <c r="A153" s="29"/>
      <c r="B153" s="147"/>
      <c r="C153" s="148" t="s">
        <v>265</v>
      </c>
      <c r="D153" s="148" t="s">
        <v>169</v>
      </c>
      <c r="E153" s="149" t="s">
        <v>1639</v>
      </c>
      <c r="F153" s="150" t="s">
        <v>1640</v>
      </c>
      <c r="G153" s="151" t="s">
        <v>222</v>
      </c>
      <c r="H153" s="152">
        <v>6</v>
      </c>
      <c r="I153" s="153"/>
      <c r="J153" s="152">
        <f t="shared" si="10"/>
        <v>0</v>
      </c>
      <c r="K153" s="154"/>
      <c r="L153" s="30"/>
      <c r="M153" s="155" t="s">
        <v>1</v>
      </c>
      <c r="N153" s="156" t="s">
        <v>41</v>
      </c>
      <c r="O153" s="58"/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167</v>
      </c>
      <c r="AT153" s="159" t="s">
        <v>169</v>
      </c>
      <c r="AU153" s="159" t="s">
        <v>173</v>
      </c>
      <c r="AY153" s="14" t="s">
        <v>166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173</v>
      </c>
      <c r="BK153" s="161">
        <f t="shared" si="19"/>
        <v>0</v>
      </c>
      <c r="BL153" s="14" t="s">
        <v>167</v>
      </c>
      <c r="BM153" s="159" t="s">
        <v>1641</v>
      </c>
    </row>
    <row r="154" spans="1:65" s="2" customFormat="1" ht="24.2" customHeight="1">
      <c r="A154" s="29"/>
      <c r="B154" s="147"/>
      <c r="C154" s="162" t="s">
        <v>270</v>
      </c>
      <c r="D154" s="162" t="s">
        <v>271</v>
      </c>
      <c r="E154" s="163" t="s">
        <v>1642</v>
      </c>
      <c r="F154" s="164" t="s">
        <v>1643</v>
      </c>
      <c r="G154" s="165" t="s">
        <v>222</v>
      </c>
      <c r="H154" s="166">
        <v>6</v>
      </c>
      <c r="I154" s="167"/>
      <c r="J154" s="166">
        <f t="shared" si="10"/>
        <v>0</v>
      </c>
      <c r="K154" s="168"/>
      <c r="L154" s="169"/>
      <c r="M154" s="170" t="s">
        <v>1</v>
      </c>
      <c r="N154" s="171" t="s">
        <v>41</v>
      </c>
      <c r="O154" s="58"/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199</v>
      </c>
      <c r="AT154" s="159" t="s">
        <v>271</v>
      </c>
      <c r="AU154" s="159" t="s">
        <v>173</v>
      </c>
      <c r="AY154" s="14" t="s">
        <v>166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4" t="s">
        <v>173</v>
      </c>
      <c r="BK154" s="161">
        <f t="shared" si="19"/>
        <v>0</v>
      </c>
      <c r="BL154" s="14" t="s">
        <v>167</v>
      </c>
      <c r="BM154" s="159" t="s">
        <v>1644</v>
      </c>
    </row>
    <row r="155" spans="1:65" s="2" customFormat="1" ht="24.2" customHeight="1">
      <c r="A155" s="29"/>
      <c r="B155" s="147"/>
      <c r="C155" s="148" t="s">
        <v>277</v>
      </c>
      <c r="D155" s="148" t="s">
        <v>169</v>
      </c>
      <c r="E155" s="149" t="s">
        <v>1645</v>
      </c>
      <c r="F155" s="150" t="s">
        <v>1646</v>
      </c>
      <c r="G155" s="151" t="s">
        <v>271</v>
      </c>
      <c r="H155" s="152">
        <v>16</v>
      </c>
      <c r="I155" s="153"/>
      <c r="J155" s="152">
        <f t="shared" si="10"/>
        <v>0</v>
      </c>
      <c r="K155" s="154"/>
      <c r="L155" s="30"/>
      <c r="M155" s="155" t="s">
        <v>1</v>
      </c>
      <c r="N155" s="156" t="s">
        <v>41</v>
      </c>
      <c r="O155" s="58"/>
      <c r="P155" s="157">
        <f t="shared" si="11"/>
        <v>0</v>
      </c>
      <c r="Q155" s="157">
        <v>0</v>
      </c>
      <c r="R155" s="157">
        <f t="shared" si="12"/>
        <v>0</v>
      </c>
      <c r="S155" s="157">
        <v>0</v>
      </c>
      <c r="T155" s="158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167</v>
      </c>
      <c r="AT155" s="159" t="s">
        <v>169</v>
      </c>
      <c r="AU155" s="159" t="s">
        <v>173</v>
      </c>
      <c r="AY155" s="14" t="s">
        <v>166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4" t="s">
        <v>173</v>
      </c>
      <c r="BK155" s="161">
        <f t="shared" si="19"/>
        <v>0</v>
      </c>
      <c r="BL155" s="14" t="s">
        <v>167</v>
      </c>
      <c r="BM155" s="159" t="s">
        <v>1647</v>
      </c>
    </row>
    <row r="156" spans="1:65" s="2" customFormat="1" ht="24.2" customHeight="1">
      <c r="A156" s="29"/>
      <c r="B156" s="147"/>
      <c r="C156" s="148" t="s">
        <v>281</v>
      </c>
      <c r="D156" s="148" t="s">
        <v>169</v>
      </c>
      <c r="E156" s="149" t="s">
        <v>1648</v>
      </c>
      <c r="F156" s="150" t="s">
        <v>1649</v>
      </c>
      <c r="G156" s="151" t="s">
        <v>271</v>
      </c>
      <c r="H156" s="152">
        <v>6</v>
      </c>
      <c r="I156" s="153"/>
      <c r="J156" s="152">
        <f t="shared" si="10"/>
        <v>0</v>
      </c>
      <c r="K156" s="154"/>
      <c r="L156" s="30"/>
      <c r="M156" s="155" t="s">
        <v>1</v>
      </c>
      <c r="N156" s="156" t="s">
        <v>41</v>
      </c>
      <c r="O156" s="58"/>
      <c r="P156" s="157">
        <f t="shared" si="11"/>
        <v>0</v>
      </c>
      <c r="Q156" s="157">
        <v>0</v>
      </c>
      <c r="R156" s="157">
        <f t="shared" si="12"/>
        <v>0</v>
      </c>
      <c r="S156" s="157">
        <v>0</v>
      </c>
      <c r="T156" s="158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167</v>
      </c>
      <c r="AT156" s="159" t="s">
        <v>169</v>
      </c>
      <c r="AU156" s="159" t="s">
        <v>173</v>
      </c>
      <c r="AY156" s="14" t="s">
        <v>166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4" t="s">
        <v>173</v>
      </c>
      <c r="BK156" s="161">
        <f t="shared" si="19"/>
        <v>0</v>
      </c>
      <c r="BL156" s="14" t="s">
        <v>167</v>
      </c>
      <c r="BM156" s="159" t="s">
        <v>1650</v>
      </c>
    </row>
    <row r="157" spans="1:65" s="2" customFormat="1" ht="33" customHeight="1">
      <c r="A157" s="29"/>
      <c r="B157" s="147"/>
      <c r="C157" s="148" t="s">
        <v>285</v>
      </c>
      <c r="D157" s="148" t="s">
        <v>169</v>
      </c>
      <c r="E157" s="149" t="s">
        <v>1651</v>
      </c>
      <c r="F157" s="150" t="s">
        <v>1652</v>
      </c>
      <c r="G157" s="151" t="s">
        <v>274</v>
      </c>
      <c r="H157" s="152">
        <v>1</v>
      </c>
      <c r="I157" s="153"/>
      <c r="J157" s="152">
        <f t="shared" si="10"/>
        <v>0</v>
      </c>
      <c r="K157" s="154"/>
      <c r="L157" s="30"/>
      <c r="M157" s="155" t="s">
        <v>1</v>
      </c>
      <c r="N157" s="156" t="s">
        <v>41</v>
      </c>
      <c r="O157" s="58"/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8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167</v>
      </c>
      <c r="AT157" s="159" t="s">
        <v>169</v>
      </c>
      <c r="AU157" s="159" t="s">
        <v>173</v>
      </c>
      <c r="AY157" s="14" t="s">
        <v>166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173</v>
      </c>
      <c r="BK157" s="161">
        <f t="shared" si="19"/>
        <v>0</v>
      </c>
      <c r="BL157" s="14" t="s">
        <v>167</v>
      </c>
      <c r="BM157" s="159" t="s">
        <v>1653</v>
      </c>
    </row>
    <row r="158" spans="1:65" s="2" customFormat="1" ht="16.5" customHeight="1">
      <c r="A158" s="29"/>
      <c r="B158" s="147"/>
      <c r="C158" s="162" t="s">
        <v>291</v>
      </c>
      <c r="D158" s="162" t="s">
        <v>271</v>
      </c>
      <c r="E158" s="163" t="s">
        <v>1654</v>
      </c>
      <c r="F158" s="164" t="s">
        <v>1655</v>
      </c>
      <c r="G158" s="165" t="s">
        <v>274</v>
      </c>
      <c r="H158" s="166">
        <v>1</v>
      </c>
      <c r="I158" s="167"/>
      <c r="J158" s="166">
        <f t="shared" si="10"/>
        <v>0</v>
      </c>
      <c r="K158" s="168"/>
      <c r="L158" s="169"/>
      <c r="M158" s="170" t="s">
        <v>1</v>
      </c>
      <c r="N158" s="171" t="s">
        <v>41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8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199</v>
      </c>
      <c r="AT158" s="159" t="s">
        <v>271</v>
      </c>
      <c r="AU158" s="159" t="s">
        <v>173</v>
      </c>
      <c r="AY158" s="14" t="s">
        <v>166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173</v>
      </c>
      <c r="BK158" s="161">
        <f t="shared" si="19"/>
        <v>0</v>
      </c>
      <c r="BL158" s="14" t="s">
        <v>167</v>
      </c>
      <c r="BM158" s="159" t="s">
        <v>1656</v>
      </c>
    </row>
    <row r="159" spans="1:65" s="2" customFormat="1" ht="16.5" customHeight="1">
      <c r="A159" s="29"/>
      <c r="B159" s="147"/>
      <c r="C159" s="148" t="s">
        <v>299</v>
      </c>
      <c r="D159" s="148" t="s">
        <v>169</v>
      </c>
      <c r="E159" s="149" t="s">
        <v>1657</v>
      </c>
      <c r="F159" s="150" t="s">
        <v>1658</v>
      </c>
      <c r="G159" s="151" t="s">
        <v>1238</v>
      </c>
      <c r="H159" s="152">
        <v>1</v>
      </c>
      <c r="I159" s="153"/>
      <c r="J159" s="152">
        <f t="shared" si="10"/>
        <v>0</v>
      </c>
      <c r="K159" s="154"/>
      <c r="L159" s="30"/>
      <c r="M159" s="155" t="s">
        <v>1</v>
      </c>
      <c r="N159" s="156" t="s">
        <v>41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8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167</v>
      </c>
      <c r="AT159" s="159" t="s">
        <v>169</v>
      </c>
      <c r="AU159" s="159" t="s">
        <v>173</v>
      </c>
      <c r="AY159" s="14" t="s">
        <v>166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173</v>
      </c>
      <c r="BK159" s="161">
        <f t="shared" si="19"/>
        <v>0</v>
      </c>
      <c r="BL159" s="14" t="s">
        <v>167</v>
      </c>
      <c r="BM159" s="159" t="s">
        <v>1659</v>
      </c>
    </row>
    <row r="160" spans="1:65" s="2" customFormat="1" ht="16.5" customHeight="1">
      <c r="A160" s="29"/>
      <c r="B160" s="147"/>
      <c r="C160" s="162" t="s">
        <v>303</v>
      </c>
      <c r="D160" s="162" t="s">
        <v>271</v>
      </c>
      <c r="E160" s="163" t="s">
        <v>1660</v>
      </c>
      <c r="F160" s="164" t="s">
        <v>1661</v>
      </c>
      <c r="G160" s="165" t="s">
        <v>274</v>
      </c>
      <c r="H160" s="166">
        <v>1</v>
      </c>
      <c r="I160" s="167"/>
      <c r="J160" s="166">
        <f t="shared" si="10"/>
        <v>0</v>
      </c>
      <c r="K160" s="168"/>
      <c r="L160" s="169"/>
      <c r="M160" s="170" t="s">
        <v>1</v>
      </c>
      <c r="N160" s="171" t="s">
        <v>41</v>
      </c>
      <c r="O160" s="58"/>
      <c r="P160" s="157">
        <f t="shared" si="11"/>
        <v>0</v>
      </c>
      <c r="Q160" s="157">
        <v>0</v>
      </c>
      <c r="R160" s="157">
        <f t="shared" si="12"/>
        <v>0</v>
      </c>
      <c r="S160" s="157">
        <v>0</v>
      </c>
      <c r="T160" s="158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199</v>
      </c>
      <c r="AT160" s="159" t="s">
        <v>271</v>
      </c>
      <c r="AU160" s="159" t="s">
        <v>173</v>
      </c>
      <c r="AY160" s="14" t="s">
        <v>166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173</v>
      </c>
      <c r="BK160" s="161">
        <f t="shared" si="19"/>
        <v>0</v>
      </c>
      <c r="BL160" s="14" t="s">
        <v>167</v>
      </c>
      <c r="BM160" s="159" t="s">
        <v>1662</v>
      </c>
    </row>
    <row r="161" spans="1:65" s="2" customFormat="1" ht="16.5" customHeight="1">
      <c r="A161" s="29"/>
      <c r="B161" s="147"/>
      <c r="C161" s="162" t="s">
        <v>307</v>
      </c>
      <c r="D161" s="162" t="s">
        <v>271</v>
      </c>
      <c r="E161" s="163" t="s">
        <v>1663</v>
      </c>
      <c r="F161" s="164" t="s">
        <v>1664</v>
      </c>
      <c r="G161" s="165" t="s">
        <v>274</v>
      </c>
      <c r="H161" s="166">
        <v>1</v>
      </c>
      <c r="I161" s="167"/>
      <c r="J161" s="166">
        <f t="shared" si="10"/>
        <v>0</v>
      </c>
      <c r="K161" s="168"/>
      <c r="L161" s="169"/>
      <c r="M161" s="170" t="s">
        <v>1</v>
      </c>
      <c r="N161" s="171" t="s">
        <v>41</v>
      </c>
      <c r="O161" s="58"/>
      <c r="P161" s="157">
        <f t="shared" si="11"/>
        <v>0</v>
      </c>
      <c r="Q161" s="157">
        <v>0</v>
      </c>
      <c r="R161" s="157">
        <f t="shared" si="12"/>
        <v>0</v>
      </c>
      <c r="S161" s="157">
        <v>0</v>
      </c>
      <c r="T161" s="158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199</v>
      </c>
      <c r="AT161" s="159" t="s">
        <v>271</v>
      </c>
      <c r="AU161" s="159" t="s">
        <v>173</v>
      </c>
      <c r="AY161" s="14" t="s">
        <v>166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173</v>
      </c>
      <c r="BK161" s="161">
        <f t="shared" si="19"/>
        <v>0</v>
      </c>
      <c r="BL161" s="14" t="s">
        <v>167</v>
      </c>
      <c r="BM161" s="159" t="s">
        <v>1665</v>
      </c>
    </row>
    <row r="162" spans="1:65" s="2" customFormat="1" ht="24.2" customHeight="1">
      <c r="A162" s="29"/>
      <c r="B162" s="147"/>
      <c r="C162" s="148" t="s">
        <v>311</v>
      </c>
      <c r="D162" s="148" t="s">
        <v>169</v>
      </c>
      <c r="E162" s="149" t="s">
        <v>1666</v>
      </c>
      <c r="F162" s="150" t="s">
        <v>1667</v>
      </c>
      <c r="G162" s="151" t="s">
        <v>222</v>
      </c>
      <c r="H162" s="152">
        <v>16</v>
      </c>
      <c r="I162" s="153"/>
      <c r="J162" s="152">
        <f t="shared" si="10"/>
        <v>0</v>
      </c>
      <c r="K162" s="154"/>
      <c r="L162" s="30"/>
      <c r="M162" s="155" t="s">
        <v>1</v>
      </c>
      <c r="N162" s="156" t="s">
        <v>41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167</v>
      </c>
      <c r="AT162" s="159" t="s">
        <v>169</v>
      </c>
      <c r="AU162" s="159" t="s">
        <v>173</v>
      </c>
      <c r="AY162" s="14" t="s">
        <v>166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173</v>
      </c>
      <c r="BK162" s="161">
        <f t="shared" si="19"/>
        <v>0</v>
      </c>
      <c r="BL162" s="14" t="s">
        <v>167</v>
      </c>
      <c r="BM162" s="159" t="s">
        <v>1668</v>
      </c>
    </row>
    <row r="163" spans="1:65" s="2" customFormat="1" ht="16.5" customHeight="1">
      <c r="A163" s="29"/>
      <c r="B163" s="147"/>
      <c r="C163" s="162" t="s">
        <v>315</v>
      </c>
      <c r="D163" s="162" t="s">
        <v>271</v>
      </c>
      <c r="E163" s="163" t="s">
        <v>1328</v>
      </c>
      <c r="F163" s="164" t="s">
        <v>1669</v>
      </c>
      <c r="G163" s="165" t="s">
        <v>222</v>
      </c>
      <c r="H163" s="166">
        <v>16</v>
      </c>
      <c r="I163" s="167"/>
      <c r="J163" s="166">
        <f t="shared" si="10"/>
        <v>0</v>
      </c>
      <c r="K163" s="168"/>
      <c r="L163" s="169"/>
      <c r="M163" s="170" t="s">
        <v>1</v>
      </c>
      <c r="N163" s="171" t="s">
        <v>41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8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199</v>
      </c>
      <c r="AT163" s="159" t="s">
        <v>271</v>
      </c>
      <c r="AU163" s="159" t="s">
        <v>173</v>
      </c>
      <c r="AY163" s="14" t="s">
        <v>166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173</v>
      </c>
      <c r="BK163" s="161">
        <f t="shared" si="19"/>
        <v>0</v>
      </c>
      <c r="BL163" s="14" t="s">
        <v>167</v>
      </c>
      <c r="BM163" s="159" t="s">
        <v>1670</v>
      </c>
    </row>
    <row r="164" spans="1:65" s="12" customFormat="1" ht="22.9" customHeight="1">
      <c r="B164" s="134"/>
      <c r="D164" s="135" t="s">
        <v>74</v>
      </c>
      <c r="E164" s="145" t="s">
        <v>289</v>
      </c>
      <c r="F164" s="145" t="s">
        <v>290</v>
      </c>
      <c r="I164" s="137"/>
      <c r="J164" s="146">
        <f>BK164</f>
        <v>0</v>
      </c>
      <c r="L164" s="134"/>
      <c r="M164" s="139"/>
      <c r="N164" s="140"/>
      <c r="O164" s="140"/>
      <c r="P164" s="141">
        <f>P165</f>
        <v>0</v>
      </c>
      <c r="Q164" s="140"/>
      <c r="R164" s="141">
        <f>R165</f>
        <v>0</v>
      </c>
      <c r="S164" s="140"/>
      <c r="T164" s="142">
        <f>T165</f>
        <v>0</v>
      </c>
      <c r="AR164" s="135" t="s">
        <v>83</v>
      </c>
      <c r="AT164" s="143" t="s">
        <v>74</v>
      </c>
      <c r="AU164" s="143" t="s">
        <v>83</v>
      </c>
      <c r="AY164" s="135" t="s">
        <v>166</v>
      </c>
      <c r="BK164" s="144">
        <f>BK165</f>
        <v>0</v>
      </c>
    </row>
    <row r="165" spans="1:65" s="2" customFormat="1" ht="33" customHeight="1">
      <c r="A165" s="29"/>
      <c r="B165" s="147"/>
      <c r="C165" s="148" t="s">
        <v>319</v>
      </c>
      <c r="D165" s="148" t="s">
        <v>169</v>
      </c>
      <c r="E165" s="149" t="s">
        <v>1255</v>
      </c>
      <c r="F165" s="150" t="s">
        <v>1256</v>
      </c>
      <c r="G165" s="151" t="s">
        <v>1257</v>
      </c>
      <c r="H165" s="152">
        <v>6.8170000000000002</v>
      </c>
      <c r="I165" s="153"/>
      <c r="J165" s="152">
        <f>ROUND(I165*H165,3)</f>
        <v>0</v>
      </c>
      <c r="K165" s="154"/>
      <c r="L165" s="30"/>
      <c r="M165" s="155" t="s">
        <v>1</v>
      </c>
      <c r="N165" s="156" t="s">
        <v>41</v>
      </c>
      <c r="O165" s="58"/>
      <c r="P165" s="157">
        <f>O165*H165</f>
        <v>0</v>
      </c>
      <c r="Q165" s="157">
        <v>0</v>
      </c>
      <c r="R165" s="157">
        <f>Q165*H165</f>
        <v>0</v>
      </c>
      <c r="S165" s="157">
        <v>0</v>
      </c>
      <c r="T165" s="158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167</v>
      </c>
      <c r="AT165" s="159" t="s">
        <v>169</v>
      </c>
      <c r="AU165" s="159" t="s">
        <v>173</v>
      </c>
      <c r="AY165" s="14" t="s">
        <v>166</v>
      </c>
      <c r="BE165" s="160">
        <f>IF(N165="základná",J165,0)</f>
        <v>0</v>
      </c>
      <c r="BF165" s="160">
        <f>IF(N165="znížená",J165,0)</f>
        <v>0</v>
      </c>
      <c r="BG165" s="160">
        <f>IF(N165="zákl. prenesená",J165,0)</f>
        <v>0</v>
      </c>
      <c r="BH165" s="160">
        <f>IF(N165="zníž. prenesená",J165,0)</f>
        <v>0</v>
      </c>
      <c r="BI165" s="160">
        <f>IF(N165="nulová",J165,0)</f>
        <v>0</v>
      </c>
      <c r="BJ165" s="14" t="s">
        <v>173</v>
      </c>
      <c r="BK165" s="161">
        <f>ROUND(I165*H165,3)</f>
        <v>0</v>
      </c>
      <c r="BL165" s="14" t="s">
        <v>167</v>
      </c>
      <c r="BM165" s="159" t="s">
        <v>1671</v>
      </c>
    </row>
    <row r="166" spans="1:65" s="12" customFormat="1" ht="25.9" customHeight="1">
      <c r="B166" s="134"/>
      <c r="D166" s="135" t="s">
        <v>74</v>
      </c>
      <c r="E166" s="136" t="s">
        <v>295</v>
      </c>
      <c r="F166" s="136" t="s">
        <v>296</v>
      </c>
      <c r="I166" s="137"/>
      <c r="J166" s="138">
        <f>BK166</f>
        <v>0</v>
      </c>
      <c r="L166" s="134"/>
      <c r="M166" s="139"/>
      <c r="N166" s="140"/>
      <c r="O166" s="140"/>
      <c r="P166" s="141">
        <f>P167</f>
        <v>0</v>
      </c>
      <c r="Q166" s="140"/>
      <c r="R166" s="141">
        <f>R167</f>
        <v>0</v>
      </c>
      <c r="S166" s="140"/>
      <c r="T166" s="142">
        <f>T167</f>
        <v>0</v>
      </c>
      <c r="AR166" s="135" t="s">
        <v>173</v>
      </c>
      <c r="AT166" s="143" t="s">
        <v>74</v>
      </c>
      <c r="AU166" s="143" t="s">
        <v>75</v>
      </c>
      <c r="AY166" s="135" t="s">
        <v>166</v>
      </c>
      <c r="BK166" s="144">
        <f>BK167</f>
        <v>0</v>
      </c>
    </row>
    <row r="167" spans="1:65" s="12" customFormat="1" ht="22.9" customHeight="1">
      <c r="B167" s="134"/>
      <c r="D167" s="135" t="s">
        <v>74</v>
      </c>
      <c r="E167" s="145" t="s">
        <v>799</v>
      </c>
      <c r="F167" s="145" t="s">
        <v>800</v>
      </c>
      <c r="I167" s="137"/>
      <c r="J167" s="146">
        <f>BK167</f>
        <v>0</v>
      </c>
      <c r="L167" s="134"/>
      <c r="M167" s="139"/>
      <c r="N167" s="140"/>
      <c r="O167" s="140"/>
      <c r="P167" s="141">
        <f>SUM(P168:P176)</f>
        <v>0</v>
      </c>
      <c r="Q167" s="140"/>
      <c r="R167" s="141">
        <f>SUM(R168:R176)</f>
        <v>0</v>
      </c>
      <c r="S167" s="140"/>
      <c r="T167" s="142">
        <f>SUM(T168:T176)</f>
        <v>0</v>
      </c>
      <c r="AR167" s="135" t="s">
        <v>173</v>
      </c>
      <c r="AT167" s="143" t="s">
        <v>74</v>
      </c>
      <c r="AU167" s="143" t="s">
        <v>83</v>
      </c>
      <c r="AY167" s="135" t="s">
        <v>166</v>
      </c>
      <c r="BK167" s="144">
        <f>SUM(BK168:BK176)</f>
        <v>0</v>
      </c>
    </row>
    <row r="168" spans="1:65" s="2" customFormat="1" ht="24.2" customHeight="1">
      <c r="A168" s="29"/>
      <c r="B168" s="147"/>
      <c r="C168" s="148" t="s">
        <v>323</v>
      </c>
      <c r="D168" s="148" t="s">
        <v>169</v>
      </c>
      <c r="E168" s="149" t="s">
        <v>1672</v>
      </c>
      <c r="F168" s="150" t="s">
        <v>1673</v>
      </c>
      <c r="G168" s="151" t="s">
        <v>1238</v>
      </c>
      <c r="H168" s="152">
        <v>1</v>
      </c>
      <c r="I168" s="153"/>
      <c r="J168" s="152">
        <f t="shared" ref="J168:J176" si="20">ROUND(I168*H168,3)</f>
        <v>0</v>
      </c>
      <c r="K168" s="154"/>
      <c r="L168" s="30"/>
      <c r="M168" s="155" t="s">
        <v>1</v>
      </c>
      <c r="N168" s="156" t="s">
        <v>41</v>
      </c>
      <c r="O168" s="58"/>
      <c r="P168" s="157">
        <f t="shared" ref="P168:P176" si="21">O168*H168</f>
        <v>0</v>
      </c>
      <c r="Q168" s="157">
        <v>0</v>
      </c>
      <c r="R168" s="157">
        <f t="shared" ref="R168:R176" si="22">Q168*H168</f>
        <v>0</v>
      </c>
      <c r="S168" s="157">
        <v>0</v>
      </c>
      <c r="T168" s="158">
        <f t="shared" ref="T168:T176" si="23"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232</v>
      </c>
      <c r="AT168" s="159" t="s">
        <v>169</v>
      </c>
      <c r="AU168" s="159" t="s">
        <v>173</v>
      </c>
      <c r="AY168" s="14" t="s">
        <v>166</v>
      </c>
      <c r="BE168" s="160">
        <f t="shared" ref="BE168:BE176" si="24">IF(N168="základná",J168,0)</f>
        <v>0</v>
      </c>
      <c r="BF168" s="160">
        <f t="shared" ref="BF168:BF176" si="25">IF(N168="znížená",J168,0)</f>
        <v>0</v>
      </c>
      <c r="BG168" s="160">
        <f t="shared" ref="BG168:BG176" si="26">IF(N168="zákl. prenesená",J168,0)</f>
        <v>0</v>
      </c>
      <c r="BH168" s="160">
        <f t="shared" ref="BH168:BH176" si="27">IF(N168="zníž. prenesená",J168,0)</f>
        <v>0</v>
      </c>
      <c r="BI168" s="160">
        <f t="shared" ref="BI168:BI176" si="28">IF(N168="nulová",J168,0)</f>
        <v>0</v>
      </c>
      <c r="BJ168" s="14" t="s">
        <v>173</v>
      </c>
      <c r="BK168" s="161">
        <f t="shared" ref="BK168:BK176" si="29">ROUND(I168*H168,3)</f>
        <v>0</v>
      </c>
      <c r="BL168" s="14" t="s">
        <v>232</v>
      </c>
      <c r="BM168" s="159" t="s">
        <v>1674</v>
      </c>
    </row>
    <row r="169" spans="1:65" s="2" customFormat="1" ht="33" customHeight="1">
      <c r="A169" s="29"/>
      <c r="B169" s="147"/>
      <c r="C169" s="148" t="s">
        <v>327</v>
      </c>
      <c r="D169" s="148" t="s">
        <v>169</v>
      </c>
      <c r="E169" s="149" t="s">
        <v>1414</v>
      </c>
      <c r="F169" s="150" t="s">
        <v>1415</v>
      </c>
      <c r="G169" s="151" t="s">
        <v>1238</v>
      </c>
      <c r="H169" s="152">
        <v>1</v>
      </c>
      <c r="I169" s="153"/>
      <c r="J169" s="152">
        <f t="shared" si="20"/>
        <v>0</v>
      </c>
      <c r="K169" s="154"/>
      <c r="L169" s="30"/>
      <c r="M169" s="155" t="s">
        <v>1</v>
      </c>
      <c r="N169" s="156" t="s">
        <v>41</v>
      </c>
      <c r="O169" s="58"/>
      <c r="P169" s="157">
        <f t="shared" si="21"/>
        <v>0</v>
      </c>
      <c r="Q169" s="157">
        <v>0</v>
      </c>
      <c r="R169" s="157">
        <f t="shared" si="22"/>
        <v>0</v>
      </c>
      <c r="S169" s="157">
        <v>0</v>
      </c>
      <c r="T169" s="158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232</v>
      </c>
      <c r="AT169" s="159" t="s">
        <v>169</v>
      </c>
      <c r="AU169" s="159" t="s">
        <v>173</v>
      </c>
      <c r="AY169" s="14" t="s">
        <v>166</v>
      </c>
      <c r="BE169" s="160">
        <f t="shared" si="24"/>
        <v>0</v>
      </c>
      <c r="BF169" s="160">
        <f t="shared" si="25"/>
        <v>0</v>
      </c>
      <c r="BG169" s="160">
        <f t="shared" si="26"/>
        <v>0</v>
      </c>
      <c r="BH169" s="160">
        <f t="shared" si="27"/>
        <v>0</v>
      </c>
      <c r="BI169" s="160">
        <f t="shared" si="28"/>
        <v>0</v>
      </c>
      <c r="BJ169" s="14" t="s">
        <v>173</v>
      </c>
      <c r="BK169" s="161">
        <f t="shared" si="29"/>
        <v>0</v>
      </c>
      <c r="BL169" s="14" t="s">
        <v>232</v>
      </c>
      <c r="BM169" s="159" t="s">
        <v>1675</v>
      </c>
    </row>
    <row r="170" spans="1:65" s="2" customFormat="1" ht="33" customHeight="1">
      <c r="A170" s="29"/>
      <c r="B170" s="147"/>
      <c r="C170" s="148" t="s">
        <v>331</v>
      </c>
      <c r="D170" s="148" t="s">
        <v>169</v>
      </c>
      <c r="E170" s="149" t="s">
        <v>1676</v>
      </c>
      <c r="F170" s="150" t="s">
        <v>1677</v>
      </c>
      <c r="G170" s="151" t="s">
        <v>271</v>
      </c>
      <c r="H170" s="152">
        <v>1</v>
      </c>
      <c r="I170" s="153"/>
      <c r="J170" s="152">
        <f t="shared" si="20"/>
        <v>0</v>
      </c>
      <c r="K170" s="154"/>
      <c r="L170" s="30"/>
      <c r="M170" s="155" t="s">
        <v>1</v>
      </c>
      <c r="N170" s="156" t="s">
        <v>41</v>
      </c>
      <c r="O170" s="58"/>
      <c r="P170" s="157">
        <f t="shared" si="21"/>
        <v>0</v>
      </c>
      <c r="Q170" s="157">
        <v>0</v>
      </c>
      <c r="R170" s="157">
        <f t="shared" si="22"/>
        <v>0</v>
      </c>
      <c r="S170" s="157">
        <v>0</v>
      </c>
      <c r="T170" s="158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232</v>
      </c>
      <c r="AT170" s="159" t="s">
        <v>169</v>
      </c>
      <c r="AU170" s="159" t="s">
        <v>173</v>
      </c>
      <c r="AY170" s="14" t="s">
        <v>166</v>
      </c>
      <c r="BE170" s="160">
        <f t="shared" si="24"/>
        <v>0</v>
      </c>
      <c r="BF170" s="160">
        <f t="shared" si="25"/>
        <v>0</v>
      </c>
      <c r="BG170" s="160">
        <f t="shared" si="26"/>
        <v>0</v>
      </c>
      <c r="BH170" s="160">
        <f t="shared" si="27"/>
        <v>0</v>
      </c>
      <c r="BI170" s="160">
        <f t="shared" si="28"/>
        <v>0</v>
      </c>
      <c r="BJ170" s="14" t="s">
        <v>173</v>
      </c>
      <c r="BK170" s="161">
        <f t="shared" si="29"/>
        <v>0</v>
      </c>
      <c r="BL170" s="14" t="s">
        <v>232</v>
      </c>
      <c r="BM170" s="159" t="s">
        <v>1678</v>
      </c>
    </row>
    <row r="171" spans="1:65" s="2" customFormat="1" ht="16.5" customHeight="1">
      <c r="A171" s="29"/>
      <c r="B171" s="147"/>
      <c r="C171" s="148" t="s">
        <v>338</v>
      </c>
      <c r="D171" s="148" t="s">
        <v>169</v>
      </c>
      <c r="E171" s="149" t="s">
        <v>1679</v>
      </c>
      <c r="F171" s="150" t="s">
        <v>1680</v>
      </c>
      <c r="G171" s="151" t="s">
        <v>1238</v>
      </c>
      <c r="H171" s="152">
        <v>1</v>
      </c>
      <c r="I171" s="153"/>
      <c r="J171" s="152">
        <f t="shared" si="20"/>
        <v>0</v>
      </c>
      <c r="K171" s="154"/>
      <c r="L171" s="30"/>
      <c r="M171" s="155" t="s">
        <v>1</v>
      </c>
      <c r="N171" s="156" t="s">
        <v>41</v>
      </c>
      <c r="O171" s="58"/>
      <c r="P171" s="157">
        <f t="shared" si="21"/>
        <v>0</v>
      </c>
      <c r="Q171" s="157">
        <v>0</v>
      </c>
      <c r="R171" s="157">
        <f t="shared" si="22"/>
        <v>0</v>
      </c>
      <c r="S171" s="157">
        <v>0</v>
      </c>
      <c r="T171" s="158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232</v>
      </c>
      <c r="AT171" s="159" t="s">
        <v>169</v>
      </c>
      <c r="AU171" s="159" t="s">
        <v>173</v>
      </c>
      <c r="AY171" s="14" t="s">
        <v>166</v>
      </c>
      <c r="BE171" s="160">
        <f t="shared" si="24"/>
        <v>0</v>
      </c>
      <c r="BF171" s="160">
        <f t="shared" si="25"/>
        <v>0</v>
      </c>
      <c r="BG171" s="160">
        <f t="shared" si="26"/>
        <v>0</v>
      </c>
      <c r="BH171" s="160">
        <f t="shared" si="27"/>
        <v>0</v>
      </c>
      <c r="BI171" s="160">
        <f t="shared" si="28"/>
        <v>0</v>
      </c>
      <c r="BJ171" s="14" t="s">
        <v>173</v>
      </c>
      <c r="BK171" s="161">
        <f t="shared" si="29"/>
        <v>0</v>
      </c>
      <c r="BL171" s="14" t="s">
        <v>232</v>
      </c>
      <c r="BM171" s="159" t="s">
        <v>1681</v>
      </c>
    </row>
    <row r="172" spans="1:65" s="2" customFormat="1" ht="24.2" customHeight="1">
      <c r="A172" s="29"/>
      <c r="B172" s="147"/>
      <c r="C172" s="148" t="s">
        <v>342</v>
      </c>
      <c r="D172" s="148" t="s">
        <v>169</v>
      </c>
      <c r="E172" s="149" t="s">
        <v>1682</v>
      </c>
      <c r="F172" s="150" t="s">
        <v>1683</v>
      </c>
      <c r="G172" s="151" t="s">
        <v>1238</v>
      </c>
      <c r="H172" s="152">
        <v>2</v>
      </c>
      <c r="I172" s="153"/>
      <c r="J172" s="152">
        <f t="shared" si="20"/>
        <v>0</v>
      </c>
      <c r="K172" s="154"/>
      <c r="L172" s="30"/>
      <c r="M172" s="155" t="s">
        <v>1</v>
      </c>
      <c r="N172" s="156" t="s">
        <v>41</v>
      </c>
      <c r="O172" s="58"/>
      <c r="P172" s="157">
        <f t="shared" si="21"/>
        <v>0</v>
      </c>
      <c r="Q172" s="157">
        <v>0</v>
      </c>
      <c r="R172" s="157">
        <f t="shared" si="22"/>
        <v>0</v>
      </c>
      <c r="S172" s="157">
        <v>0</v>
      </c>
      <c r="T172" s="158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232</v>
      </c>
      <c r="AT172" s="159" t="s">
        <v>169</v>
      </c>
      <c r="AU172" s="159" t="s">
        <v>173</v>
      </c>
      <c r="AY172" s="14" t="s">
        <v>166</v>
      </c>
      <c r="BE172" s="160">
        <f t="shared" si="24"/>
        <v>0</v>
      </c>
      <c r="BF172" s="160">
        <f t="shared" si="25"/>
        <v>0</v>
      </c>
      <c r="BG172" s="160">
        <f t="shared" si="26"/>
        <v>0</v>
      </c>
      <c r="BH172" s="160">
        <f t="shared" si="27"/>
        <v>0</v>
      </c>
      <c r="BI172" s="160">
        <f t="shared" si="28"/>
        <v>0</v>
      </c>
      <c r="BJ172" s="14" t="s">
        <v>173</v>
      </c>
      <c r="BK172" s="161">
        <f t="shared" si="29"/>
        <v>0</v>
      </c>
      <c r="BL172" s="14" t="s">
        <v>232</v>
      </c>
      <c r="BM172" s="159" t="s">
        <v>1684</v>
      </c>
    </row>
    <row r="173" spans="1:65" s="2" customFormat="1" ht="24.2" customHeight="1">
      <c r="A173" s="29"/>
      <c r="B173" s="147"/>
      <c r="C173" s="148" t="s">
        <v>346</v>
      </c>
      <c r="D173" s="148" t="s">
        <v>169</v>
      </c>
      <c r="E173" s="149" t="s">
        <v>1423</v>
      </c>
      <c r="F173" s="150" t="s">
        <v>1424</v>
      </c>
      <c r="G173" s="151" t="s">
        <v>271</v>
      </c>
      <c r="H173" s="152">
        <v>1</v>
      </c>
      <c r="I173" s="153"/>
      <c r="J173" s="152">
        <f t="shared" si="20"/>
        <v>0</v>
      </c>
      <c r="K173" s="154"/>
      <c r="L173" s="30"/>
      <c r="M173" s="155" t="s">
        <v>1</v>
      </c>
      <c r="N173" s="156" t="s">
        <v>41</v>
      </c>
      <c r="O173" s="58"/>
      <c r="P173" s="157">
        <f t="shared" si="21"/>
        <v>0</v>
      </c>
      <c r="Q173" s="157">
        <v>0</v>
      </c>
      <c r="R173" s="157">
        <f t="shared" si="22"/>
        <v>0</v>
      </c>
      <c r="S173" s="157">
        <v>0</v>
      </c>
      <c r="T173" s="158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232</v>
      </c>
      <c r="AT173" s="159" t="s">
        <v>169</v>
      </c>
      <c r="AU173" s="159" t="s">
        <v>173</v>
      </c>
      <c r="AY173" s="14" t="s">
        <v>166</v>
      </c>
      <c r="BE173" s="160">
        <f t="shared" si="24"/>
        <v>0</v>
      </c>
      <c r="BF173" s="160">
        <f t="shared" si="25"/>
        <v>0</v>
      </c>
      <c r="BG173" s="160">
        <f t="shared" si="26"/>
        <v>0</v>
      </c>
      <c r="BH173" s="160">
        <f t="shared" si="27"/>
        <v>0</v>
      </c>
      <c r="BI173" s="160">
        <f t="shared" si="28"/>
        <v>0</v>
      </c>
      <c r="BJ173" s="14" t="s">
        <v>173</v>
      </c>
      <c r="BK173" s="161">
        <f t="shared" si="29"/>
        <v>0</v>
      </c>
      <c r="BL173" s="14" t="s">
        <v>232</v>
      </c>
      <c r="BM173" s="159" t="s">
        <v>1685</v>
      </c>
    </row>
    <row r="174" spans="1:65" s="2" customFormat="1" ht="24.2" customHeight="1">
      <c r="A174" s="29"/>
      <c r="B174" s="147"/>
      <c r="C174" s="148" t="s">
        <v>350</v>
      </c>
      <c r="D174" s="148" t="s">
        <v>169</v>
      </c>
      <c r="E174" s="149" t="s">
        <v>1426</v>
      </c>
      <c r="F174" s="150" t="s">
        <v>1427</v>
      </c>
      <c r="G174" s="151" t="s">
        <v>271</v>
      </c>
      <c r="H174" s="152">
        <v>1</v>
      </c>
      <c r="I174" s="153"/>
      <c r="J174" s="152">
        <f t="shared" si="20"/>
        <v>0</v>
      </c>
      <c r="K174" s="154"/>
      <c r="L174" s="30"/>
      <c r="M174" s="155" t="s">
        <v>1</v>
      </c>
      <c r="N174" s="156" t="s">
        <v>41</v>
      </c>
      <c r="O174" s="58"/>
      <c r="P174" s="157">
        <f t="shared" si="21"/>
        <v>0</v>
      </c>
      <c r="Q174" s="157">
        <v>0</v>
      </c>
      <c r="R174" s="157">
        <f t="shared" si="22"/>
        <v>0</v>
      </c>
      <c r="S174" s="157">
        <v>0</v>
      </c>
      <c r="T174" s="158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232</v>
      </c>
      <c r="AT174" s="159" t="s">
        <v>169</v>
      </c>
      <c r="AU174" s="159" t="s">
        <v>173</v>
      </c>
      <c r="AY174" s="14" t="s">
        <v>166</v>
      </c>
      <c r="BE174" s="160">
        <f t="shared" si="24"/>
        <v>0</v>
      </c>
      <c r="BF174" s="160">
        <f t="shared" si="25"/>
        <v>0</v>
      </c>
      <c r="BG174" s="160">
        <f t="shared" si="26"/>
        <v>0</v>
      </c>
      <c r="BH174" s="160">
        <f t="shared" si="27"/>
        <v>0</v>
      </c>
      <c r="BI174" s="160">
        <f t="shared" si="28"/>
        <v>0</v>
      </c>
      <c r="BJ174" s="14" t="s">
        <v>173</v>
      </c>
      <c r="BK174" s="161">
        <f t="shared" si="29"/>
        <v>0</v>
      </c>
      <c r="BL174" s="14" t="s">
        <v>232</v>
      </c>
      <c r="BM174" s="159" t="s">
        <v>1686</v>
      </c>
    </row>
    <row r="175" spans="1:65" s="2" customFormat="1" ht="24.2" customHeight="1">
      <c r="A175" s="29"/>
      <c r="B175" s="147"/>
      <c r="C175" s="148" t="s">
        <v>354</v>
      </c>
      <c r="D175" s="148" t="s">
        <v>169</v>
      </c>
      <c r="E175" s="149" t="s">
        <v>1429</v>
      </c>
      <c r="F175" s="150" t="s">
        <v>1430</v>
      </c>
      <c r="G175" s="151" t="s">
        <v>1257</v>
      </c>
      <c r="H175" s="152">
        <v>1.7999999999999999E-2</v>
      </c>
      <c r="I175" s="153"/>
      <c r="J175" s="152">
        <f t="shared" si="20"/>
        <v>0</v>
      </c>
      <c r="K175" s="154"/>
      <c r="L175" s="30"/>
      <c r="M175" s="155" t="s">
        <v>1</v>
      </c>
      <c r="N175" s="156" t="s">
        <v>41</v>
      </c>
      <c r="O175" s="58"/>
      <c r="P175" s="157">
        <f t="shared" si="21"/>
        <v>0</v>
      </c>
      <c r="Q175" s="157">
        <v>0</v>
      </c>
      <c r="R175" s="157">
        <f t="shared" si="22"/>
        <v>0</v>
      </c>
      <c r="S175" s="157">
        <v>0</v>
      </c>
      <c r="T175" s="158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232</v>
      </c>
      <c r="AT175" s="159" t="s">
        <v>169</v>
      </c>
      <c r="AU175" s="159" t="s">
        <v>173</v>
      </c>
      <c r="AY175" s="14" t="s">
        <v>166</v>
      </c>
      <c r="BE175" s="160">
        <f t="shared" si="24"/>
        <v>0</v>
      </c>
      <c r="BF175" s="160">
        <f t="shared" si="25"/>
        <v>0</v>
      </c>
      <c r="BG175" s="160">
        <f t="shared" si="26"/>
        <v>0</v>
      </c>
      <c r="BH175" s="160">
        <f t="shared" si="27"/>
        <v>0</v>
      </c>
      <c r="BI175" s="160">
        <f t="shared" si="28"/>
        <v>0</v>
      </c>
      <c r="BJ175" s="14" t="s">
        <v>173</v>
      </c>
      <c r="BK175" s="161">
        <f t="shared" si="29"/>
        <v>0</v>
      </c>
      <c r="BL175" s="14" t="s">
        <v>232</v>
      </c>
      <c r="BM175" s="159" t="s">
        <v>1687</v>
      </c>
    </row>
    <row r="176" spans="1:65" s="2" customFormat="1" ht="33" customHeight="1">
      <c r="A176" s="29"/>
      <c r="B176" s="147"/>
      <c r="C176" s="148" t="s">
        <v>358</v>
      </c>
      <c r="D176" s="148" t="s">
        <v>169</v>
      </c>
      <c r="E176" s="149" t="s">
        <v>1432</v>
      </c>
      <c r="F176" s="150" t="s">
        <v>1348</v>
      </c>
      <c r="G176" s="151" t="s">
        <v>1257</v>
      </c>
      <c r="H176" s="152">
        <v>1.7999999999999999E-2</v>
      </c>
      <c r="I176" s="153"/>
      <c r="J176" s="152">
        <f t="shared" si="20"/>
        <v>0</v>
      </c>
      <c r="K176" s="154"/>
      <c r="L176" s="30"/>
      <c r="M176" s="155" t="s">
        <v>1</v>
      </c>
      <c r="N176" s="156" t="s">
        <v>41</v>
      </c>
      <c r="O176" s="58"/>
      <c r="P176" s="157">
        <f t="shared" si="21"/>
        <v>0</v>
      </c>
      <c r="Q176" s="157">
        <v>0</v>
      </c>
      <c r="R176" s="157">
        <f t="shared" si="22"/>
        <v>0</v>
      </c>
      <c r="S176" s="157">
        <v>0</v>
      </c>
      <c r="T176" s="158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232</v>
      </c>
      <c r="AT176" s="159" t="s">
        <v>169</v>
      </c>
      <c r="AU176" s="159" t="s">
        <v>173</v>
      </c>
      <c r="AY176" s="14" t="s">
        <v>166</v>
      </c>
      <c r="BE176" s="160">
        <f t="shared" si="24"/>
        <v>0</v>
      </c>
      <c r="BF176" s="160">
        <f t="shared" si="25"/>
        <v>0</v>
      </c>
      <c r="BG176" s="160">
        <f t="shared" si="26"/>
        <v>0</v>
      </c>
      <c r="BH176" s="160">
        <f t="shared" si="27"/>
        <v>0</v>
      </c>
      <c r="BI176" s="160">
        <f t="shared" si="28"/>
        <v>0</v>
      </c>
      <c r="BJ176" s="14" t="s">
        <v>173</v>
      </c>
      <c r="BK176" s="161">
        <f t="shared" si="29"/>
        <v>0</v>
      </c>
      <c r="BL176" s="14" t="s">
        <v>232</v>
      </c>
      <c r="BM176" s="159" t="s">
        <v>1688</v>
      </c>
    </row>
    <row r="177" spans="1:65" s="12" customFormat="1" ht="25.9" customHeight="1">
      <c r="B177" s="134"/>
      <c r="D177" s="135" t="s">
        <v>74</v>
      </c>
      <c r="E177" s="136" t="s">
        <v>271</v>
      </c>
      <c r="F177" s="136" t="s">
        <v>629</v>
      </c>
      <c r="I177" s="137"/>
      <c r="J177" s="138">
        <f>BK177</f>
        <v>0</v>
      </c>
      <c r="L177" s="134"/>
      <c r="M177" s="139"/>
      <c r="N177" s="140"/>
      <c r="O177" s="140"/>
      <c r="P177" s="141">
        <f>P178</f>
        <v>0</v>
      </c>
      <c r="Q177" s="140"/>
      <c r="R177" s="141">
        <f>R178</f>
        <v>0</v>
      </c>
      <c r="S177" s="140"/>
      <c r="T177" s="142">
        <f>T178</f>
        <v>0</v>
      </c>
      <c r="AR177" s="135" t="s">
        <v>179</v>
      </c>
      <c r="AT177" s="143" t="s">
        <v>74</v>
      </c>
      <c r="AU177" s="143" t="s">
        <v>75</v>
      </c>
      <c r="AY177" s="135" t="s">
        <v>166</v>
      </c>
      <c r="BK177" s="144">
        <f>BK178</f>
        <v>0</v>
      </c>
    </row>
    <row r="178" spans="1:65" s="12" customFormat="1" ht="22.9" customHeight="1">
      <c r="B178" s="134"/>
      <c r="D178" s="135" t="s">
        <v>74</v>
      </c>
      <c r="E178" s="145" t="s">
        <v>1689</v>
      </c>
      <c r="F178" s="145" t="s">
        <v>1690</v>
      </c>
      <c r="I178" s="137"/>
      <c r="J178" s="146">
        <f>BK178</f>
        <v>0</v>
      </c>
      <c r="L178" s="134"/>
      <c r="M178" s="139"/>
      <c r="N178" s="140"/>
      <c r="O178" s="140"/>
      <c r="P178" s="141">
        <f>SUM(P179:P184)</f>
        <v>0</v>
      </c>
      <c r="Q178" s="140"/>
      <c r="R178" s="141">
        <f>SUM(R179:R184)</f>
        <v>0</v>
      </c>
      <c r="S178" s="140"/>
      <c r="T178" s="142">
        <f>SUM(T179:T184)</f>
        <v>0</v>
      </c>
      <c r="AR178" s="135" t="s">
        <v>179</v>
      </c>
      <c r="AT178" s="143" t="s">
        <v>74</v>
      </c>
      <c r="AU178" s="143" t="s">
        <v>83</v>
      </c>
      <c r="AY178" s="135" t="s">
        <v>166</v>
      </c>
      <c r="BK178" s="144">
        <f>SUM(BK179:BK184)</f>
        <v>0</v>
      </c>
    </row>
    <row r="179" spans="1:65" s="2" customFormat="1" ht="24.2" customHeight="1">
      <c r="A179" s="29"/>
      <c r="B179" s="147"/>
      <c r="C179" s="148" t="s">
        <v>364</v>
      </c>
      <c r="D179" s="148" t="s">
        <v>169</v>
      </c>
      <c r="E179" s="149" t="s">
        <v>1691</v>
      </c>
      <c r="F179" s="150" t="s">
        <v>1692</v>
      </c>
      <c r="G179" s="151" t="s">
        <v>1238</v>
      </c>
      <c r="H179" s="152">
        <v>1</v>
      </c>
      <c r="I179" s="153"/>
      <c r="J179" s="152">
        <f t="shared" ref="J179:J184" si="30">ROUND(I179*H179,3)</f>
        <v>0</v>
      </c>
      <c r="K179" s="154"/>
      <c r="L179" s="30"/>
      <c r="M179" s="155" t="s">
        <v>1</v>
      </c>
      <c r="N179" s="156" t="s">
        <v>41</v>
      </c>
      <c r="O179" s="58"/>
      <c r="P179" s="157">
        <f t="shared" ref="P179:P184" si="31">O179*H179</f>
        <v>0</v>
      </c>
      <c r="Q179" s="157">
        <v>0</v>
      </c>
      <c r="R179" s="157">
        <f t="shared" ref="R179:R184" si="32">Q179*H179</f>
        <v>0</v>
      </c>
      <c r="S179" s="157">
        <v>0</v>
      </c>
      <c r="T179" s="158">
        <f t="shared" ref="T179:T184" si="33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442</v>
      </c>
      <c r="AT179" s="159" t="s">
        <v>169</v>
      </c>
      <c r="AU179" s="159" t="s">
        <v>173</v>
      </c>
      <c r="AY179" s="14" t="s">
        <v>166</v>
      </c>
      <c r="BE179" s="160">
        <f t="shared" ref="BE179:BE184" si="34">IF(N179="základná",J179,0)</f>
        <v>0</v>
      </c>
      <c r="BF179" s="160">
        <f t="shared" ref="BF179:BF184" si="35">IF(N179="znížená",J179,0)</f>
        <v>0</v>
      </c>
      <c r="BG179" s="160">
        <f t="shared" ref="BG179:BG184" si="36">IF(N179="zákl. prenesená",J179,0)</f>
        <v>0</v>
      </c>
      <c r="BH179" s="160">
        <f t="shared" ref="BH179:BH184" si="37">IF(N179="zníž. prenesená",J179,0)</f>
        <v>0</v>
      </c>
      <c r="BI179" s="160">
        <f t="shared" ref="BI179:BI184" si="38">IF(N179="nulová",J179,0)</f>
        <v>0</v>
      </c>
      <c r="BJ179" s="14" t="s">
        <v>173</v>
      </c>
      <c r="BK179" s="161">
        <f t="shared" ref="BK179:BK184" si="39">ROUND(I179*H179,3)</f>
        <v>0</v>
      </c>
      <c r="BL179" s="14" t="s">
        <v>442</v>
      </c>
      <c r="BM179" s="159" t="s">
        <v>1693</v>
      </c>
    </row>
    <row r="180" spans="1:65" s="2" customFormat="1" ht="24.2" customHeight="1">
      <c r="A180" s="29"/>
      <c r="B180" s="147"/>
      <c r="C180" s="162" t="s">
        <v>368</v>
      </c>
      <c r="D180" s="162" t="s">
        <v>271</v>
      </c>
      <c r="E180" s="163" t="s">
        <v>1694</v>
      </c>
      <c r="F180" s="164" t="s">
        <v>1695</v>
      </c>
      <c r="G180" s="165" t="s">
        <v>274</v>
      </c>
      <c r="H180" s="166">
        <v>1</v>
      </c>
      <c r="I180" s="167"/>
      <c r="J180" s="166">
        <f t="shared" si="30"/>
        <v>0</v>
      </c>
      <c r="K180" s="168"/>
      <c r="L180" s="169"/>
      <c r="M180" s="170" t="s">
        <v>1</v>
      </c>
      <c r="N180" s="171" t="s">
        <v>41</v>
      </c>
      <c r="O180" s="58"/>
      <c r="P180" s="157">
        <f t="shared" si="31"/>
        <v>0</v>
      </c>
      <c r="Q180" s="157">
        <v>0</v>
      </c>
      <c r="R180" s="157">
        <f t="shared" si="32"/>
        <v>0</v>
      </c>
      <c r="S180" s="157">
        <v>0</v>
      </c>
      <c r="T180" s="158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1696</v>
      </c>
      <c r="AT180" s="159" t="s">
        <v>271</v>
      </c>
      <c r="AU180" s="159" t="s">
        <v>173</v>
      </c>
      <c r="AY180" s="14" t="s">
        <v>166</v>
      </c>
      <c r="BE180" s="160">
        <f t="shared" si="34"/>
        <v>0</v>
      </c>
      <c r="BF180" s="160">
        <f t="shared" si="35"/>
        <v>0</v>
      </c>
      <c r="BG180" s="160">
        <f t="shared" si="36"/>
        <v>0</v>
      </c>
      <c r="BH180" s="160">
        <f t="shared" si="37"/>
        <v>0</v>
      </c>
      <c r="BI180" s="160">
        <f t="shared" si="38"/>
        <v>0</v>
      </c>
      <c r="BJ180" s="14" t="s">
        <v>173</v>
      </c>
      <c r="BK180" s="161">
        <f t="shared" si="39"/>
        <v>0</v>
      </c>
      <c r="BL180" s="14" t="s">
        <v>442</v>
      </c>
      <c r="BM180" s="159" t="s">
        <v>1697</v>
      </c>
    </row>
    <row r="181" spans="1:65" s="2" customFormat="1" ht="24.2" customHeight="1">
      <c r="A181" s="29"/>
      <c r="B181" s="147"/>
      <c r="C181" s="162" t="s">
        <v>372</v>
      </c>
      <c r="D181" s="162" t="s">
        <v>271</v>
      </c>
      <c r="E181" s="163" t="s">
        <v>1698</v>
      </c>
      <c r="F181" s="164" t="s">
        <v>1699</v>
      </c>
      <c r="G181" s="165" t="s">
        <v>274</v>
      </c>
      <c r="H181" s="166">
        <v>1</v>
      </c>
      <c r="I181" s="167"/>
      <c r="J181" s="166">
        <f t="shared" si="30"/>
        <v>0</v>
      </c>
      <c r="K181" s="168"/>
      <c r="L181" s="169"/>
      <c r="M181" s="170" t="s">
        <v>1</v>
      </c>
      <c r="N181" s="171" t="s">
        <v>41</v>
      </c>
      <c r="O181" s="58"/>
      <c r="P181" s="157">
        <f t="shared" si="31"/>
        <v>0</v>
      </c>
      <c r="Q181" s="157">
        <v>0</v>
      </c>
      <c r="R181" s="157">
        <f t="shared" si="32"/>
        <v>0</v>
      </c>
      <c r="S181" s="157">
        <v>0</v>
      </c>
      <c r="T181" s="158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1696</v>
      </c>
      <c r="AT181" s="159" t="s">
        <v>271</v>
      </c>
      <c r="AU181" s="159" t="s">
        <v>173</v>
      </c>
      <c r="AY181" s="14" t="s">
        <v>166</v>
      </c>
      <c r="BE181" s="160">
        <f t="shared" si="34"/>
        <v>0</v>
      </c>
      <c r="BF181" s="160">
        <f t="shared" si="35"/>
        <v>0</v>
      </c>
      <c r="BG181" s="160">
        <f t="shared" si="36"/>
        <v>0</v>
      </c>
      <c r="BH181" s="160">
        <f t="shared" si="37"/>
        <v>0</v>
      </c>
      <c r="BI181" s="160">
        <f t="shared" si="38"/>
        <v>0</v>
      </c>
      <c r="BJ181" s="14" t="s">
        <v>173</v>
      </c>
      <c r="BK181" s="161">
        <f t="shared" si="39"/>
        <v>0</v>
      </c>
      <c r="BL181" s="14" t="s">
        <v>442</v>
      </c>
      <c r="BM181" s="159" t="s">
        <v>1700</v>
      </c>
    </row>
    <row r="182" spans="1:65" s="2" customFormat="1" ht="16.5" customHeight="1">
      <c r="A182" s="29"/>
      <c r="B182" s="147"/>
      <c r="C182" s="162" t="s">
        <v>376</v>
      </c>
      <c r="D182" s="162" t="s">
        <v>271</v>
      </c>
      <c r="E182" s="163" t="s">
        <v>1701</v>
      </c>
      <c r="F182" s="164" t="s">
        <v>1702</v>
      </c>
      <c r="G182" s="165" t="s">
        <v>1703</v>
      </c>
      <c r="H182" s="166">
        <v>0.01</v>
      </c>
      <c r="I182" s="167"/>
      <c r="J182" s="166">
        <f t="shared" si="30"/>
        <v>0</v>
      </c>
      <c r="K182" s="168"/>
      <c r="L182" s="169"/>
      <c r="M182" s="170" t="s">
        <v>1</v>
      </c>
      <c r="N182" s="171" t="s">
        <v>41</v>
      </c>
      <c r="O182" s="58"/>
      <c r="P182" s="157">
        <f t="shared" si="31"/>
        <v>0</v>
      </c>
      <c r="Q182" s="157">
        <v>0</v>
      </c>
      <c r="R182" s="157">
        <f t="shared" si="32"/>
        <v>0</v>
      </c>
      <c r="S182" s="157">
        <v>0</v>
      </c>
      <c r="T182" s="158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1696</v>
      </c>
      <c r="AT182" s="159" t="s">
        <v>271</v>
      </c>
      <c r="AU182" s="159" t="s">
        <v>173</v>
      </c>
      <c r="AY182" s="14" t="s">
        <v>166</v>
      </c>
      <c r="BE182" s="160">
        <f t="shared" si="34"/>
        <v>0</v>
      </c>
      <c r="BF182" s="160">
        <f t="shared" si="35"/>
        <v>0</v>
      </c>
      <c r="BG182" s="160">
        <f t="shared" si="36"/>
        <v>0</v>
      </c>
      <c r="BH182" s="160">
        <f t="shared" si="37"/>
        <v>0</v>
      </c>
      <c r="BI182" s="160">
        <f t="shared" si="38"/>
        <v>0</v>
      </c>
      <c r="BJ182" s="14" t="s">
        <v>173</v>
      </c>
      <c r="BK182" s="161">
        <f t="shared" si="39"/>
        <v>0</v>
      </c>
      <c r="BL182" s="14" t="s">
        <v>442</v>
      </c>
      <c r="BM182" s="159" t="s">
        <v>1704</v>
      </c>
    </row>
    <row r="183" spans="1:65" s="2" customFormat="1" ht="16.5" customHeight="1">
      <c r="A183" s="29"/>
      <c r="B183" s="147"/>
      <c r="C183" s="148" t="s">
        <v>380</v>
      </c>
      <c r="D183" s="148" t="s">
        <v>169</v>
      </c>
      <c r="E183" s="149" t="s">
        <v>1705</v>
      </c>
      <c r="F183" s="150" t="s">
        <v>1706</v>
      </c>
      <c r="G183" s="151" t="s">
        <v>271</v>
      </c>
      <c r="H183" s="152">
        <v>18</v>
      </c>
      <c r="I183" s="153"/>
      <c r="J183" s="152">
        <f t="shared" si="30"/>
        <v>0</v>
      </c>
      <c r="K183" s="154"/>
      <c r="L183" s="30"/>
      <c r="M183" s="155" t="s">
        <v>1</v>
      </c>
      <c r="N183" s="156" t="s">
        <v>41</v>
      </c>
      <c r="O183" s="58"/>
      <c r="P183" s="157">
        <f t="shared" si="31"/>
        <v>0</v>
      </c>
      <c r="Q183" s="157">
        <v>0</v>
      </c>
      <c r="R183" s="157">
        <f t="shared" si="32"/>
        <v>0</v>
      </c>
      <c r="S183" s="157">
        <v>0</v>
      </c>
      <c r="T183" s="158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442</v>
      </c>
      <c r="AT183" s="159" t="s">
        <v>169</v>
      </c>
      <c r="AU183" s="159" t="s">
        <v>173</v>
      </c>
      <c r="AY183" s="14" t="s">
        <v>166</v>
      </c>
      <c r="BE183" s="160">
        <f t="shared" si="34"/>
        <v>0</v>
      </c>
      <c r="BF183" s="160">
        <f t="shared" si="35"/>
        <v>0</v>
      </c>
      <c r="BG183" s="160">
        <f t="shared" si="36"/>
        <v>0</v>
      </c>
      <c r="BH183" s="160">
        <f t="shared" si="37"/>
        <v>0</v>
      </c>
      <c r="BI183" s="160">
        <f t="shared" si="38"/>
        <v>0</v>
      </c>
      <c r="BJ183" s="14" t="s">
        <v>173</v>
      </c>
      <c r="BK183" s="161">
        <f t="shared" si="39"/>
        <v>0</v>
      </c>
      <c r="BL183" s="14" t="s">
        <v>442</v>
      </c>
      <c r="BM183" s="159" t="s">
        <v>1707</v>
      </c>
    </row>
    <row r="184" spans="1:65" s="2" customFormat="1" ht="16.5" customHeight="1">
      <c r="A184" s="29"/>
      <c r="B184" s="147"/>
      <c r="C184" s="162" t="s">
        <v>384</v>
      </c>
      <c r="D184" s="162" t="s">
        <v>271</v>
      </c>
      <c r="E184" s="163" t="s">
        <v>1708</v>
      </c>
      <c r="F184" s="164" t="s">
        <v>1709</v>
      </c>
      <c r="G184" s="165" t="s">
        <v>222</v>
      </c>
      <c r="H184" s="166">
        <v>18</v>
      </c>
      <c r="I184" s="167"/>
      <c r="J184" s="166">
        <f t="shared" si="30"/>
        <v>0</v>
      </c>
      <c r="K184" s="168"/>
      <c r="L184" s="169"/>
      <c r="M184" s="177" t="s">
        <v>1</v>
      </c>
      <c r="N184" s="178" t="s">
        <v>41</v>
      </c>
      <c r="O184" s="174"/>
      <c r="P184" s="175">
        <f t="shared" si="31"/>
        <v>0</v>
      </c>
      <c r="Q184" s="175">
        <v>0</v>
      </c>
      <c r="R184" s="175">
        <f t="shared" si="32"/>
        <v>0</v>
      </c>
      <c r="S184" s="175">
        <v>0</v>
      </c>
      <c r="T184" s="176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1696</v>
      </c>
      <c r="AT184" s="159" t="s">
        <v>271</v>
      </c>
      <c r="AU184" s="159" t="s">
        <v>173</v>
      </c>
      <c r="AY184" s="14" t="s">
        <v>166</v>
      </c>
      <c r="BE184" s="160">
        <f t="shared" si="34"/>
        <v>0</v>
      </c>
      <c r="BF184" s="160">
        <f t="shared" si="35"/>
        <v>0</v>
      </c>
      <c r="BG184" s="160">
        <f t="shared" si="36"/>
        <v>0</v>
      </c>
      <c r="BH184" s="160">
        <f t="shared" si="37"/>
        <v>0</v>
      </c>
      <c r="BI184" s="160">
        <f t="shared" si="38"/>
        <v>0</v>
      </c>
      <c r="BJ184" s="14" t="s">
        <v>173</v>
      </c>
      <c r="BK184" s="161">
        <f t="shared" si="39"/>
        <v>0</v>
      </c>
      <c r="BL184" s="14" t="s">
        <v>442</v>
      </c>
      <c r="BM184" s="159" t="s">
        <v>1710</v>
      </c>
    </row>
    <row r="185" spans="1:65" s="2" customFormat="1" ht="6.95" customHeight="1">
      <c r="A185" s="29"/>
      <c r="B185" s="47"/>
      <c r="C185" s="48"/>
      <c r="D185" s="48"/>
      <c r="E185" s="48"/>
      <c r="F185" s="48"/>
      <c r="G185" s="48"/>
      <c r="H185" s="48"/>
      <c r="I185" s="48"/>
      <c r="J185" s="48"/>
      <c r="K185" s="48"/>
      <c r="L185" s="30"/>
      <c r="M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</row>
  </sheetData>
  <autoFilter ref="C124:K184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SO01 - SO-01 Vnútorné sta...</vt:lpstr>
      <vt:lpstr>SO011 - SO-01.1 Búracie p...</vt:lpstr>
      <vt:lpstr>SO012 - SO-01.2 Statické ...</vt:lpstr>
      <vt:lpstr>SO013 - SO-01.3 Vonkajšie...</vt:lpstr>
      <vt:lpstr>SO014 - SO-01.4 Zatepleni...</vt:lpstr>
      <vt:lpstr>SO015 - SO-01.5 Zatepleni...</vt:lpstr>
      <vt:lpstr>SO02 - SO-02 Rekonštrukci...</vt:lpstr>
      <vt:lpstr>SO021 - SO-02.1 Pripojova...</vt:lpstr>
      <vt:lpstr>SO03 - SO-03 Vykurovanie</vt:lpstr>
      <vt:lpstr>SO031 - SO-03.1 Pripojova...</vt:lpstr>
      <vt:lpstr>SO04 - SO-04 Vetranie</vt:lpstr>
      <vt:lpstr>SO05 - Elektroinštalácia</vt:lpstr>
      <vt:lpstr>SO05.1 - Slaboprúd</vt:lpstr>
      <vt:lpstr>SO06 - Bleskozvod</vt:lpstr>
      <vt:lpstr>'Rekapitulácia stavby'!Názvy_tlače</vt:lpstr>
      <vt:lpstr>'SO01 - SO-01 Vnútorné sta...'!Názvy_tlače</vt:lpstr>
      <vt:lpstr>'SO011 - SO-01.1 Búracie p...'!Názvy_tlače</vt:lpstr>
      <vt:lpstr>'SO012 - SO-01.2 Statické ...'!Názvy_tlače</vt:lpstr>
      <vt:lpstr>'SO013 - SO-01.3 Vonkajšie...'!Názvy_tlače</vt:lpstr>
      <vt:lpstr>'SO014 - SO-01.4 Zatepleni...'!Názvy_tlače</vt:lpstr>
      <vt:lpstr>'SO015 - SO-01.5 Zatepleni...'!Názvy_tlače</vt:lpstr>
      <vt:lpstr>'SO02 - SO-02 Rekonštrukci...'!Názvy_tlače</vt:lpstr>
      <vt:lpstr>'SO021 - SO-02.1 Pripojova...'!Názvy_tlače</vt:lpstr>
      <vt:lpstr>'SO03 - SO-03 Vykurovanie'!Názvy_tlače</vt:lpstr>
      <vt:lpstr>'SO031 - SO-03.1 Pripojova...'!Názvy_tlače</vt:lpstr>
      <vt:lpstr>'SO04 - SO-04 Vetranie'!Názvy_tlače</vt:lpstr>
      <vt:lpstr>'SO05 - Elektroinštalácia'!Názvy_tlače</vt:lpstr>
      <vt:lpstr>'SO05.1 - Slaboprúd'!Názvy_tlače</vt:lpstr>
      <vt:lpstr>'SO06 - Bleskozvod'!Názvy_tlače</vt:lpstr>
      <vt:lpstr>'Rekapitulácia stavby'!Oblasť_tlače</vt:lpstr>
      <vt:lpstr>'SO01 - SO-01 Vnútorné sta...'!Oblasť_tlače</vt:lpstr>
      <vt:lpstr>'SO011 - SO-01.1 Búracie p...'!Oblasť_tlače</vt:lpstr>
      <vt:lpstr>'SO012 - SO-01.2 Statické ...'!Oblasť_tlače</vt:lpstr>
      <vt:lpstr>'SO013 - SO-01.3 Vonkajšie...'!Oblasť_tlače</vt:lpstr>
      <vt:lpstr>'SO014 - SO-01.4 Zatepleni...'!Oblasť_tlače</vt:lpstr>
      <vt:lpstr>'SO015 - SO-01.5 Zatepleni...'!Oblasť_tlače</vt:lpstr>
      <vt:lpstr>'SO02 - SO-02 Rekonštrukci...'!Oblasť_tlače</vt:lpstr>
      <vt:lpstr>'SO021 - SO-02.1 Pripojova...'!Oblasť_tlače</vt:lpstr>
      <vt:lpstr>'SO03 - SO-03 Vykurovanie'!Oblasť_tlače</vt:lpstr>
      <vt:lpstr>'SO031 - SO-03.1 Pripojova...'!Oblasť_tlače</vt:lpstr>
      <vt:lpstr>'SO04 - SO-04 Vetranie'!Oblasť_tlače</vt:lpstr>
      <vt:lpstr>'SO05 - Elektroinštalácia'!Oblasť_tlače</vt:lpstr>
      <vt:lpstr>'SO05.1 - Slaboprúd'!Oblasť_tlače</vt:lpstr>
      <vt:lpstr>'SO06 - Bleskozvod'!Oblasť_tlače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norby kollar</dc:creator>
  <cp:lastModifiedBy>Daniš Miroslav, Ing.</cp:lastModifiedBy>
  <dcterms:created xsi:type="dcterms:W3CDTF">2023-01-12T10:10:05Z</dcterms:created>
  <dcterms:modified xsi:type="dcterms:W3CDTF">2023-01-16T06:40:16Z</dcterms:modified>
</cp:coreProperties>
</file>